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★2017년 이후\5. 발주계획\2019\발주계획 종합\"/>
    </mc:Choice>
  </mc:AlternateContent>
  <bookViews>
    <workbookView xWindow="360" yWindow="30" windowWidth="15360" windowHeight="11370"/>
  </bookViews>
  <sheets>
    <sheet name="공사" sheetId="6" r:id="rId1"/>
    <sheet name="용역" sheetId="4" r:id="rId2"/>
  </sheets>
  <definedNames>
    <definedName name="_xlnm._FilterDatabase" localSheetId="0" hidden="1">공사!$4:$2246</definedName>
    <definedName name="_xlnm._FilterDatabase" localSheetId="1" hidden="1">용역!$A$4:$Y$1299</definedName>
    <definedName name="_xlnm.Print_Area" localSheetId="0">공사!$A$1:$M$2248</definedName>
    <definedName name="_xlnm.Print_Area" localSheetId="1">용역!$A$1:$K$1365</definedName>
    <definedName name="공종" localSheetId="0">공사!$D$2249:$D$2260</definedName>
    <definedName name="공종" localSheetId="1">용역!$D$1367:$D$1378</definedName>
    <definedName name="공종">#REF!</definedName>
  </definedNames>
  <calcPr calcId="162913"/>
</workbook>
</file>

<file path=xl/calcChain.xml><?xml version="1.0" encoding="utf-8"?>
<calcChain xmlns="http://schemas.openxmlformats.org/spreadsheetml/2006/main">
  <c r="G878" i="6" l="1"/>
  <c r="G867" i="6"/>
  <c r="G863" i="6"/>
  <c r="G832" i="6"/>
  <c r="J1247" i="6" l="1"/>
  <c r="J1248" i="6"/>
  <c r="J1249" i="6"/>
  <c r="J1250" i="6"/>
  <c r="J1251" i="6"/>
  <c r="J2246" i="6" l="1"/>
  <c r="J2245" i="6"/>
  <c r="J2244" i="6"/>
  <c r="J2243" i="6"/>
  <c r="J2242" i="6"/>
  <c r="J2241" i="6"/>
  <c r="J2240" i="6"/>
  <c r="J2239" i="6"/>
  <c r="J2238" i="6"/>
  <c r="J2237" i="6"/>
  <c r="J2236" i="6"/>
  <c r="J2235" i="6"/>
  <c r="J2234" i="6"/>
  <c r="J2233" i="6"/>
  <c r="J2232" i="6"/>
  <c r="J2231" i="6"/>
  <c r="J2230" i="6"/>
  <c r="J2229" i="6" l="1"/>
  <c r="J2224" i="6"/>
  <c r="J2223" i="6"/>
  <c r="J2222" i="6"/>
  <c r="J2221" i="6"/>
  <c r="J2220" i="6"/>
  <c r="J2219" i="6"/>
  <c r="J2218" i="6"/>
  <c r="J2216" i="6"/>
  <c r="J2212" i="6"/>
  <c r="J2211" i="6"/>
  <c r="J2208" i="6"/>
  <c r="J2207" i="6"/>
  <c r="J2205" i="6"/>
  <c r="J2202" i="6"/>
  <c r="J2198" i="6"/>
  <c r="J2197" i="6"/>
  <c r="J2194" i="6"/>
  <c r="J2193" i="6"/>
  <c r="J2191" i="6"/>
  <c r="G2190" i="6"/>
  <c r="J2190" i="6" s="1"/>
  <c r="G2189" i="6"/>
  <c r="J2189" i="6" s="1"/>
  <c r="G2188" i="6"/>
  <c r="J2188" i="6" s="1"/>
  <c r="J2184" i="6"/>
  <c r="J2183" i="6"/>
  <c r="J2182" i="6"/>
  <c r="J2181" i="6"/>
  <c r="J2180" i="6"/>
  <c r="J2178" i="6"/>
  <c r="J2177" i="6"/>
  <c r="J2172" i="6"/>
  <c r="J2171" i="6"/>
  <c r="J2170" i="6"/>
  <c r="J2169" i="6"/>
  <c r="J2168" i="6"/>
  <c r="J2167" i="6"/>
  <c r="J2164" i="6"/>
  <c r="J2163" i="6"/>
  <c r="J2162" i="6"/>
  <c r="J2161" i="6"/>
  <c r="J2160" i="6"/>
  <c r="J2159" i="6"/>
  <c r="J2158" i="6"/>
  <c r="G1176" i="4" l="1"/>
  <c r="G1175" i="4"/>
  <c r="G1174" i="4"/>
  <c r="G1173" i="4"/>
  <c r="G1172" i="4"/>
  <c r="G1171" i="4"/>
  <c r="G1140" i="4"/>
  <c r="G1139" i="4"/>
  <c r="G1138" i="4"/>
  <c r="G1137" i="4"/>
  <c r="G1136" i="4"/>
  <c r="G1135" i="4"/>
  <c r="G1134" i="4"/>
  <c r="G1133" i="4"/>
  <c r="G1132" i="4"/>
  <c r="G1131" i="4"/>
  <c r="G1130" i="4"/>
  <c r="G1129" i="4"/>
  <c r="G1128" i="4"/>
  <c r="G1127" i="4"/>
  <c r="G1126" i="4"/>
  <c r="G1125" i="4"/>
  <c r="G1124" i="4"/>
  <c r="G1123" i="4"/>
  <c r="G1122" i="4"/>
  <c r="G1121" i="4"/>
  <c r="G1120" i="4"/>
  <c r="G1119" i="4"/>
  <c r="G1118" i="4"/>
  <c r="G1117" i="4"/>
  <c r="G970" i="4"/>
  <c r="J2157" i="6"/>
  <c r="J2156" i="6"/>
  <c r="J2155" i="6"/>
  <c r="J2154" i="6"/>
  <c r="J2153" i="6"/>
  <c r="J2152" i="6"/>
  <c r="J2151" i="6"/>
  <c r="J2150" i="6"/>
  <c r="J2149" i="6"/>
  <c r="J2148" i="6"/>
  <c r="J2147" i="6"/>
  <c r="J2146" i="6"/>
  <c r="J2145" i="6"/>
  <c r="J2144" i="6"/>
  <c r="I2143" i="6"/>
  <c r="H2143" i="6"/>
  <c r="G2143" i="6"/>
  <c r="J2142" i="6"/>
  <c r="J2141" i="6"/>
  <c r="J2140" i="6"/>
  <c r="J2139" i="6"/>
  <c r="J2138" i="6"/>
  <c r="J2137" i="6"/>
  <c r="J2136" i="6"/>
  <c r="J2135" i="6"/>
  <c r="J2134" i="6"/>
  <c r="J2133" i="6"/>
  <c r="J2132" i="6"/>
  <c r="J2131" i="6"/>
  <c r="J2130" i="6"/>
  <c r="J2129" i="6"/>
  <c r="J2128" i="6"/>
  <c r="J2127" i="6"/>
  <c r="J2126" i="6"/>
  <c r="J2125" i="6"/>
  <c r="I2124" i="6"/>
  <c r="H2124" i="6"/>
  <c r="G2124" i="6"/>
  <c r="I2123" i="6"/>
  <c r="H2123" i="6"/>
  <c r="G2123" i="6"/>
  <c r="J2122" i="6"/>
  <c r="J2121" i="6"/>
  <c r="J2120" i="6"/>
  <c r="J2119" i="6"/>
  <c r="J2118" i="6"/>
  <c r="J2117" i="6"/>
  <c r="J2116" i="6"/>
  <c r="J2115" i="6"/>
  <c r="J2114" i="6"/>
  <c r="J2113" i="6"/>
  <c r="J2112" i="6"/>
  <c r="J2111" i="6"/>
  <c r="J2110" i="6"/>
  <c r="J2109" i="6"/>
  <c r="J2108" i="6"/>
  <c r="J2107" i="6"/>
  <c r="J2106" i="6"/>
  <c r="J2105" i="6"/>
  <c r="J2104" i="6"/>
  <c r="J2103" i="6"/>
  <c r="J2102" i="6"/>
  <c r="J2101" i="6"/>
  <c r="J2100" i="6"/>
  <c r="J2099" i="6"/>
  <c r="I2098" i="6"/>
  <c r="H2098" i="6"/>
  <c r="G2098" i="6"/>
  <c r="J2097" i="6"/>
  <c r="J2096" i="6"/>
  <c r="J2095" i="6"/>
  <c r="I2094" i="6"/>
  <c r="H2094" i="6"/>
  <c r="G2094" i="6"/>
  <c r="J2093" i="6"/>
  <c r="J2092" i="6"/>
  <c r="J2091" i="6"/>
  <c r="J2090" i="6"/>
  <c r="J2089" i="6"/>
  <c r="J2088" i="6"/>
  <c r="J2087" i="6"/>
  <c r="J2086" i="6"/>
  <c r="J2085" i="6"/>
  <c r="J2084" i="6"/>
  <c r="J2083" i="6"/>
  <c r="J2082" i="6"/>
  <c r="J2081" i="6"/>
  <c r="J2080" i="6"/>
  <c r="J2079" i="6"/>
  <c r="J2078" i="6"/>
  <c r="J2077" i="6"/>
  <c r="J2076" i="6"/>
  <c r="J2075" i="6"/>
  <c r="J2074" i="6"/>
  <c r="J2073" i="6"/>
  <c r="J2072" i="6"/>
  <c r="J2071" i="6"/>
  <c r="J2070" i="6"/>
  <c r="J2069" i="6"/>
  <c r="J2068" i="6"/>
  <c r="J2067" i="6"/>
  <c r="J2066" i="6"/>
  <c r="J2065" i="6"/>
  <c r="J2064" i="6"/>
  <c r="J2063" i="6"/>
  <c r="J2062" i="6"/>
  <c r="J2061" i="6"/>
  <c r="J2060" i="6"/>
  <c r="J2059" i="6"/>
  <c r="J2058" i="6"/>
  <c r="J2057" i="6"/>
  <c r="J2056" i="6"/>
  <c r="J2055" i="6"/>
  <c r="J2054" i="6"/>
  <c r="J2053" i="6"/>
  <c r="J2052" i="6"/>
  <c r="J2051" i="6"/>
  <c r="J2050" i="6"/>
  <c r="J2049" i="6"/>
  <c r="J2048" i="6"/>
  <c r="J2047" i="6"/>
  <c r="J2046" i="6"/>
  <c r="J2045" i="6"/>
  <c r="J2044" i="6"/>
  <c r="J2043" i="6"/>
  <c r="J2042" i="6"/>
  <c r="J2041" i="6"/>
  <c r="J2040" i="6"/>
  <c r="J2039" i="6"/>
  <c r="J2038" i="6"/>
  <c r="J2037" i="6"/>
  <c r="J2036" i="6"/>
  <c r="J2035" i="6"/>
  <c r="J2034" i="6"/>
  <c r="J2033" i="6"/>
  <c r="J2032" i="6"/>
  <c r="J2031" i="6"/>
  <c r="J2030" i="6"/>
  <c r="J2029" i="6"/>
  <c r="J2028" i="6"/>
  <c r="J2027" i="6"/>
  <c r="J2026" i="6"/>
  <c r="J2025" i="6"/>
  <c r="J2024" i="6"/>
  <c r="J2023" i="6"/>
  <c r="J2022" i="6"/>
  <c r="J2021" i="6"/>
  <c r="J2020" i="6"/>
  <c r="J2019" i="6"/>
  <c r="J2018" i="6"/>
  <c r="J2017" i="6"/>
  <c r="J2016" i="6"/>
  <c r="J2015" i="6"/>
  <c r="J2014" i="6"/>
  <c r="J2013" i="6"/>
  <c r="J2012" i="6"/>
  <c r="J2011" i="6"/>
  <c r="J2010" i="6"/>
  <c r="J2009" i="6"/>
  <c r="J2008" i="6"/>
  <c r="J2007" i="6"/>
  <c r="J2006" i="6"/>
  <c r="J2005" i="6"/>
  <c r="J2004" i="6"/>
  <c r="J2003" i="6"/>
  <c r="J2002" i="6"/>
  <c r="J2001" i="6"/>
  <c r="J2000" i="6"/>
  <c r="J1999" i="6"/>
  <c r="J1998" i="6"/>
  <c r="J1997" i="6"/>
  <c r="J1996" i="6"/>
  <c r="J1995" i="6"/>
  <c r="J1994" i="6"/>
  <c r="J1993" i="6"/>
  <c r="J1992" i="6"/>
  <c r="J1991" i="6"/>
  <c r="J1990" i="6"/>
  <c r="J1989" i="6"/>
  <c r="J1988" i="6"/>
  <c r="J1987" i="6"/>
  <c r="J1986" i="6"/>
  <c r="J1985" i="6"/>
  <c r="J1984" i="6"/>
  <c r="J1983" i="6"/>
  <c r="J1982" i="6"/>
  <c r="J1981" i="6"/>
  <c r="J1980" i="6"/>
  <c r="J1979" i="6"/>
  <c r="J1978" i="6"/>
  <c r="J1977" i="6"/>
  <c r="J1976" i="6"/>
  <c r="J1975" i="6"/>
  <c r="J1974" i="6"/>
  <c r="J1973" i="6"/>
  <c r="J1972" i="6"/>
  <c r="J1971" i="6"/>
  <c r="J1970" i="6"/>
  <c r="J1969" i="6"/>
  <c r="J1968" i="6"/>
  <c r="J1967" i="6"/>
  <c r="J1966" i="6"/>
  <c r="J1965" i="6"/>
  <c r="J1964" i="6"/>
  <c r="J1963" i="6"/>
  <c r="J1962" i="6"/>
  <c r="J1961" i="6"/>
  <c r="J1960" i="6"/>
  <c r="J1959" i="6"/>
  <c r="J1958" i="6"/>
  <c r="J1957" i="6"/>
  <c r="J1956" i="6"/>
  <c r="J1955" i="6"/>
  <c r="J1954" i="6"/>
  <c r="J1953" i="6"/>
  <c r="J1952" i="6"/>
  <c r="J1951" i="6"/>
  <c r="J1950" i="6"/>
  <c r="J1949" i="6"/>
  <c r="J1948" i="6"/>
  <c r="J1947" i="6"/>
  <c r="J1946" i="6"/>
  <c r="J1945" i="6"/>
  <c r="J1944" i="6"/>
  <c r="J1943" i="6"/>
  <c r="J1942" i="6"/>
  <c r="J1941" i="6"/>
  <c r="J1940" i="6"/>
  <c r="J1939" i="6"/>
  <c r="J1938" i="6"/>
  <c r="J1937" i="6"/>
  <c r="J1936" i="6"/>
  <c r="J1935" i="6"/>
  <c r="J1934" i="6"/>
  <c r="J1933" i="6"/>
  <c r="J1932" i="6"/>
  <c r="J1931" i="6"/>
  <c r="J1930" i="6"/>
  <c r="J1929" i="6"/>
  <c r="J1928" i="6"/>
  <c r="J1927" i="6"/>
  <c r="J1926" i="6"/>
  <c r="J1925" i="6"/>
  <c r="J1924" i="6"/>
  <c r="J1923" i="6"/>
  <c r="J1922" i="6"/>
  <c r="J1921" i="6"/>
  <c r="J1920" i="6"/>
  <c r="J1919" i="6"/>
  <c r="J1918" i="6"/>
  <c r="J1917" i="6"/>
  <c r="J1916" i="6"/>
  <c r="J1915" i="6"/>
  <c r="J1914" i="6"/>
  <c r="J1913" i="6"/>
  <c r="J1912" i="6"/>
  <c r="J1911" i="6"/>
  <c r="J1910" i="6"/>
  <c r="J1909" i="6"/>
  <c r="J1908" i="6"/>
  <c r="J1907" i="6"/>
  <c r="J1906" i="6"/>
  <c r="J1905" i="6"/>
  <c r="J1904" i="6"/>
  <c r="J1903" i="6"/>
  <c r="J1902" i="6"/>
  <c r="J1901" i="6"/>
  <c r="J1900" i="6"/>
  <c r="J1899" i="6"/>
  <c r="J1898" i="6"/>
  <c r="J1897" i="6"/>
  <c r="J1896" i="6"/>
  <c r="J1895" i="6"/>
  <c r="J1894" i="6"/>
  <c r="J1893" i="6"/>
  <c r="J1892" i="6"/>
  <c r="J1891" i="6"/>
  <c r="J1890" i="6"/>
  <c r="J1889" i="6"/>
  <c r="J1888" i="6"/>
  <c r="J1887" i="6"/>
  <c r="J1886" i="6"/>
  <c r="J1885" i="6"/>
  <c r="J1884" i="6"/>
  <c r="J1883" i="6"/>
  <c r="J1882" i="6"/>
  <c r="J1881" i="6"/>
  <c r="J1880" i="6"/>
  <c r="J1879" i="6"/>
  <c r="J1878" i="6"/>
  <c r="J1877" i="6"/>
  <c r="J1876" i="6"/>
  <c r="J1875" i="6"/>
  <c r="J1874" i="6"/>
  <c r="J1873" i="6"/>
  <c r="J1872" i="6"/>
  <c r="J1871" i="6"/>
  <c r="J1870" i="6"/>
  <c r="J1869" i="6"/>
  <c r="J1868" i="6"/>
  <c r="J1867" i="6"/>
  <c r="J1866" i="6"/>
  <c r="J1865" i="6"/>
  <c r="J1864" i="6"/>
  <c r="J1863" i="6"/>
  <c r="J1862" i="6"/>
  <c r="J1861" i="6"/>
  <c r="J1860" i="6"/>
  <c r="J1859" i="6"/>
  <c r="J1858" i="6"/>
  <c r="J1857" i="6"/>
  <c r="J1856" i="6"/>
  <c r="J1855" i="6"/>
  <c r="J1854" i="6"/>
  <c r="J1853" i="6"/>
  <c r="J1852" i="6"/>
  <c r="J1851" i="6"/>
  <c r="J1850" i="6"/>
  <c r="J1849" i="6"/>
  <c r="J1848" i="6"/>
  <c r="J1673" i="6" l="1"/>
  <c r="J1672" i="6"/>
  <c r="J1671" i="6"/>
  <c r="J1670" i="6"/>
  <c r="J1669" i="6"/>
  <c r="J1668" i="6"/>
  <c r="J1667" i="6"/>
  <c r="J1666" i="6"/>
  <c r="J1665" i="6"/>
  <c r="J1664" i="6"/>
  <c r="J1663" i="6"/>
  <c r="J1662" i="6"/>
  <c r="J1661" i="6"/>
  <c r="J1660" i="6"/>
  <c r="J1659" i="6"/>
  <c r="J1658" i="6"/>
  <c r="J1657" i="6"/>
  <c r="J1656" i="6"/>
  <c r="J1655" i="6"/>
  <c r="J1654" i="6"/>
  <c r="J1653" i="6"/>
  <c r="J1652" i="6"/>
  <c r="J1651" i="6"/>
  <c r="J1650" i="6"/>
  <c r="J1649" i="6"/>
  <c r="J1648" i="6"/>
  <c r="J1647" i="6"/>
  <c r="J1646" i="6"/>
  <c r="J1645" i="6"/>
  <c r="J1644" i="6"/>
  <c r="J1643" i="6"/>
  <c r="J1642" i="6"/>
  <c r="J1641" i="6"/>
  <c r="J1640" i="6"/>
  <c r="J1639" i="6"/>
  <c r="J1638" i="6"/>
  <c r="J1637" i="6"/>
  <c r="J1636" i="6"/>
  <c r="J1635" i="6"/>
  <c r="J1634" i="6"/>
  <c r="J1633" i="6"/>
  <c r="J1632" i="6"/>
  <c r="J1631" i="6"/>
  <c r="J1630" i="6"/>
  <c r="J1629" i="6"/>
  <c r="J1628" i="6"/>
  <c r="J1627" i="6"/>
  <c r="J1626" i="6"/>
  <c r="J1625" i="6"/>
  <c r="J1624" i="6"/>
  <c r="J1623" i="6"/>
  <c r="J1622" i="6"/>
  <c r="J1621" i="6"/>
  <c r="J1620" i="6"/>
  <c r="J1619" i="6"/>
  <c r="J1618" i="6"/>
  <c r="J1617" i="6"/>
  <c r="J1616" i="6"/>
  <c r="J1615" i="6"/>
  <c r="J1614" i="6"/>
  <c r="J1613" i="6"/>
  <c r="J1612" i="6"/>
  <c r="J1611" i="6"/>
  <c r="G1610" i="6"/>
  <c r="J1610" i="6" s="1"/>
  <c r="J1609" i="6"/>
  <c r="J1607" i="6"/>
  <c r="J1605" i="6"/>
  <c r="J1604" i="6"/>
  <c r="J1601" i="6"/>
  <c r="J1600" i="6"/>
  <c r="J1599" i="6"/>
  <c r="J1598" i="6"/>
  <c r="J1597" i="6"/>
  <c r="J1594" i="6"/>
  <c r="J1591" i="6"/>
  <c r="J1590" i="6"/>
  <c r="J1589" i="6"/>
  <c r="J1588" i="6"/>
  <c r="J1587" i="6"/>
  <c r="J1586" i="6"/>
  <c r="J1585" i="6"/>
  <c r="J1583" i="6"/>
  <c r="J1582" i="6"/>
  <c r="J1581" i="6"/>
  <c r="J1580" i="6"/>
  <c r="J1579" i="6"/>
  <c r="J1578" i="6"/>
  <c r="J1577" i="6"/>
  <c r="J1575" i="6"/>
  <c r="J1574" i="6"/>
  <c r="J1571" i="6"/>
  <c r="J1570" i="6"/>
  <c r="J1569" i="6"/>
  <c r="J1568" i="6"/>
  <c r="J1567" i="6"/>
  <c r="J1566" i="6"/>
  <c r="J1565" i="6"/>
  <c r="J1564" i="6"/>
  <c r="J1563" i="6"/>
  <c r="J1562" i="6"/>
  <c r="J1561" i="6"/>
  <c r="J1560" i="6"/>
  <c r="J1559" i="6"/>
  <c r="J1558" i="6"/>
  <c r="J1556" i="6"/>
  <c r="J1555" i="6"/>
  <c r="J1554" i="6"/>
  <c r="J1552" i="6"/>
  <c r="J1551" i="6"/>
  <c r="J1550" i="6"/>
  <c r="J1549" i="6"/>
  <c r="J1548" i="6"/>
  <c r="J1547" i="6"/>
  <c r="J1546" i="6"/>
  <c r="J1545" i="6"/>
  <c r="J1539" i="6"/>
  <c r="J1538" i="6"/>
  <c r="J1537" i="6"/>
  <c r="J1536" i="6"/>
  <c r="J1535" i="6"/>
  <c r="J1533" i="6"/>
  <c r="J1532" i="6"/>
  <c r="J1531" i="6"/>
  <c r="J1529" i="6"/>
  <c r="J1528" i="6"/>
  <c r="J1527" i="6"/>
  <c r="J1526" i="6"/>
  <c r="J1525" i="6"/>
  <c r="J1524" i="6"/>
  <c r="J1523" i="6"/>
  <c r="J1522" i="6"/>
  <c r="J1521" i="6"/>
  <c r="J1518" i="6"/>
  <c r="J1517" i="6"/>
  <c r="J1516" i="6"/>
  <c r="J1515" i="6"/>
  <c r="J1514" i="6"/>
  <c r="J1513" i="6"/>
  <c r="J1511" i="6"/>
  <c r="J1510" i="6"/>
  <c r="J1509" i="6"/>
  <c r="J1508" i="6"/>
  <c r="J1507" i="6"/>
  <c r="J1506" i="6"/>
  <c r="J1504" i="6"/>
  <c r="J1501" i="6"/>
  <c r="J1500" i="6"/>
  <c r="J1496" i="6"/>
  <c r="J1495" i="6"/>
  <c r="J1494" i="6"/>
  <c r="J1493" i="6"/>
  <c r="J1492" i="6"/>
  <c r="J1491" i="6"/>
  <c r="J1490" i="6"/>
  <c r="J1489" i="6"/>
  <c r="J1488" i="6"/>
  <c r="J1487" i="6"/>
  <c r="J1486" i="6"/>
  <c r="J1485" i="6"/>
  <c r="J1484" i="6"/>
  <c r="J1483" i="6"/>
  <c r="J1482" i="6"/>
  <c r="J1481" i="6"/>
  <c r="J1480" i="6"/>
  <c r="J1479" i="6"/>
  <c r="J1478" i="6"/>
  <c r="J1477" i="6"/>
  <c r="J1476" i="6"/>
  <c r="J1475" i="6"/>
  <c r="J1474" i="6"/>
  <c r="J1473" i="6"/>
  <c r="J1472" i="6"/>
  <c r="J1471" i="6"/>
  <c r="J1470" i="6"/>
  <c r="J1469" i="6"/>
  <c r="J1468" i="6"/>
  <c r="J1467" i="6"/>
  <c r="J1466" i="6"/>
  <c r="J1465" i="6"/>
  <c r="J1464" i="6"/>
  <c r="J1463" i="6"/>
  <c r="J1462" i="6"/>
  <c r="J1461" i="6"/>
  <c r="J1460" i="6"/>
  <c r="J1459" i="6"/>
  <c r="J1458" i="6"/>
  <c r="J1457" i="6"/>
  <c r="J1456" i="6"/>
  <c r="J1455" i="6"/>
  <c r="J1454" i="6"/>
  <c r="J1453" i="6"/>
  <c r="J1452" i="6"/>
  <c r="J1451" i="6"/>
  <c r="J1450" i="6"/>
  <c r="J1449" i="6"/>
  <c r="J1448" i="6"/>
  <c r="J1447" i="6"/>
  <c r="J1446" i="6"/>
  <c r="J1445" i="6"/>
  <c r="J1444" i="6"/>
  <c r="J1443" i="6"/>
  <c r="J1442" i="6"/>
  <c r="J1441" i="6"/>
  <c r="J1440" i="6"/>
  <c r="J1439" i="6"/>
  <c r="J1438" i="6"/>
  <c r="J1437" i="6"/>
  <c r="J1436" i="6"/>
  <c r="J1435" i="6"/>
  <c r="J1434" i="6"/>
  <c r="J1433" i="6"/>
  <c r="J1432" i="6"/>
  <c r="J1431" i="6"/>
  <c r="J1430" i="6"/>
  <c r="J1429" i="6"/>
  <c r="J1428" i="6"/>
  <c r="J1427" i="6"/>
  <c r="J1426" i="6"/>
  <c r="J1425" i="6"/>
  <c r="J1424" i="6"/>
  <c r="J1423" i="6"/>
  <c r="J1422" i="6"/>
  <c r="J1421" i="6"/>
  <c r="J1420" i="6"/>
  <c r="J1419" i="6"/>
  <c r="J1418" i="6"/>
  <c r="J1417" i="6"/>
  <c r="J1416" i="6"/>
  <c r="J1415" i="6"/>
  <c r="J1414" i="6"/>
  <c r="J1413" i="6"/>
  <c r="J1412" i="6"/>
  <c r="J1411" i="6"/>
  <c r="J1410" i="6"/>
  <c r="J1409" i="6"/>
  <c r="J1408" i="6"/>
  <c r="J1407" i="6"/>
  <c r="J1406" i="6"/>
  <c r="J1405" i="6"/>
  <c r="J1404" i="6"/>
  <c r="J1403" i="6"/>
  <c r="J1402" i="6"/>
  <c r="J1401" i="6"/>
  <c r="J1400" i="6"/>
  <c r="J1399" i="6"/>
  <c r="J1398" i="6"/>
  <c r="J1397" i="6"/>
  <c r="J1396" i="6"/>
  <c r="J1395" i="6"/>
  <c r="J1394" i="6"/>
  <c r="J1393" i="6"/>
  <c r="J1392" i="6"/>
  <c r="J1391" i="6"/>
  <c r="J1390" i="6"/>
  <c r="J1389" i="6"/>
  <c r="J1388" i="6"/>
  <c r="J1386" i="6"/>
  <c r="J1385" i="6"/>
  <c r="J1384" i="6"/>
  <c r="J1382" i="6"/>
  <c r="J1381" i="6"/>
  <c r="J1380" i="6"/>
  <c r="J1379" i="6"/>
  <c r="J1378" i="6"/>
  <c r="J1377" i="6"/>
  <c r="J1376" i="6"/>
  <c r="J1375" i="6"/>
  <c r="J1374" i="6"/>
  <c r="J1372" i="6"/>
  <c r="J1371" i="6"/>
  <c r="J1370" i="6"/>
  <c r="J1369" i="6"/>
  <c r="J1368" i="6"/>
  <c r="J1367" i="6"/>
  <c r="J1366" i="6"/>
  <c r="J1365" i="6"/>
  <c r="J1364" i="6"/>
  <c r="J1363" i="6"/>
  <c r="J1362" i="6"/>
  <c r="J1361" i="6"/>
  <c r="J1360" i="6"/>
  <c r="J1359" i="6"/>
  <c r="J1358" i="6"/>
  <c r="J1357" i="6"/>
  <c r="J1356" i="6"/>
  <c r="J1355" i="6"/>
  <c r="J1354" i="6"/>
  <c r="J1353" i="6"/>
  <c r="J1352" i="6"/>
  <c r="J1351" i="6"/>
  <c r="J1350" i="6"/>
  <c r="I1348" i="6"/>
  <c r="H1348" i="6"/>
  <c r="G1348" i="6"/>
  <c r="J1347" i="6"/>
  <c r="J1346" i="6"/>
  <c r="J1345" i="6"/>
  <c r="J1344" i="6"/>
  <c r="J1343" i="6"/>
  <c r="J1342" i="6"/>
  <c r="J1341" i="6"/>
  <c r="J1340" i="6"/>
  <c r="J1339" i="6"/>
  <c r="J1338" i="6"/>
  <c r="J1337" i="6"/>
  <c r="J1336" i="6"/>
  <c r="J1334" i="6"/>
  <c r="J1333" i="6"/>
  <c r="J1332" i="6"/>
  <c r="J1331" i="6"/>
  <c r="J1330" i="6"/>
  <c r="J1329" i="6"/>
  <c r="J1328" i="6"/>
  <c r="J1327" i="6"/>
  <c r="J1326" i="6"/>
  <c r="J1325" i="6"/>
  <c r="J1324" i="6"/>
  <c r="J1323" i="6"/>
  <c r="J1322" i="6"/>
  <c r="J1321" i="6"/>
  <c r="J1320" i="6"/>
  <c r="J1319" i="6"/>
  <c r="J1318" i="6"/>
  <c r="J1317" i="6"/>
  <c r="J1316" i="6"/>
  <c r="J1315" i="6"/>
  <c r="J1314" i="6"/>
  <c r="J1313" i="6"/>
  <c r="J1312" i="6"/>
  <c r="J1311" i="6"/>
  <c r="J1310" i="6"/>
  <c r="J1309" i="6"/>
  <c r="J1308" i="6"/>
  <c r="J1307" i="6"/>
  <c r="J1306" i="6"/>
  <c r="J1305" i="6"/>
  <c r="J1304" i="6"/>
  <c r="J1303" i="6"/>
  <c r="J1302" i="6"/>
  <c r="J1301" i="6"/>
  <c r="J1300" i="6"/>
  <c r="J1299" i="6"/>
  <c r="J1297" i="6"/>
  <c r="J1296" i="6"/>
  <c r="J1295" i="6"/>
  <c r="J1293" i="6"/>
  <c r="J1292" i="6"/>
  <c r="J1291" i="6"/>
  <c r="J1290" i="6"/>
  <c r="J1289" i="6"/>
  <c r="J1288" i="6"/>
  <c r="J1287" i="6"/>
  <c r="J1286" i="6"/>
  <c r="J1285" i="6"/>
  <c r="J1283" i="6"/>
  <c r="J1282" i="6"/>
  <c r="J1281" i="6"/>
  <c r="J1280" i="6"/>
  <c r="J1279" i="6"/>
  <c r="J1278" i="6"/>
  <c r="J1277" i="6"/>
  <c r="J1276" i="6"/>
  <c r="J1275" i="6"/>
  <c r="J1274" i="6"/>
  <c r="J1273" i="6"/>
  <c r="J1272" i="6"/>
  <c r="J1271" i="6"/>
  <c r="J1270" i="6"/>
  <c r="J1269" i="6"/>
  <c r="J1268" i="6"/>
  <c r="J1267" i="6"/>
  <c r="J1266" i="6"/>
  <c r="J1265" i="6"/>
  <c r="J1264" i="6"/>
  <c r="J1263" i="6"/>
  <c r="J1262" i="6"/>
  <c r="J1261" i="6"/>
  <c r="I1259" i="6"/>
  <c r="H1259" i="6"/>
  <c r="G1259" i="6"/>
  <c r="J1258" i="6"/>
  <c r="J1257" i="6"/>
  <c r="J1256" i="6"/>
  <c r="J1255" i="6"/>
  <c r="J1254" i="6"/>
  <c r="J1253" i="6"/>
  <c r="J1252" i="6"/>
  <c r="J1245" i="6"/>
  <c r="J1244" i="6"/>
  <c r="J1243" i="6"/>
  <c r="J1242" i="6"/>
  <c r="J1241" i="6"/>
  <c r="J1240" i="6"/>
  <c r="J1239" i="6"/>
  <c r="J1238" i="6"/>
  <c r="J1237" i="6"/>
  <c r="J1236" i="6"/>
  <c r="J1235" i="6"/>
  <c r="J1234" i="6"/>
  <c r="J1233" i="6"/>
  <c r="J1232" i="6"/>
  <c r="J1231" i="6"/>
  <c r="J1230" i="6"/>
  <c r="J1229" i="6"/>
  <c r="J1228" i="6"/>
  <c r="J1227" i="6"/>
  <c r="J1226" i="6"/>
  <c r="J1225" i="6"/>
  <c r="J1224" i="6"/>
  <c r="J1223" i="6"/>
  <c r="J1221" i="6"/>
  <c r="J1220" i="6"/>
  <c r="J1219" i="6"/>
  <c r="J1218" i="6"/>
  <c r="J1217" i="6"/>
  <c r="J1216" i="6"/>
  <c r="J1215" i="6"/>
  <c r="J1214" i="6"/>
  <c r="J1213" i="6"/>
  <c r="J1212" i="6"/>
  <c r="J1211" i="6"/>
  <c r="J1210" i="6"/>
  <c r="J1209" i="6"/>
  <c r="J1208" i="6"/>
  <c r="J1207" i="6"/>
  <c r="J1206" i="6"/>
  <c r="J1205" i="6"/>
  <c r="J1204" i="6"/>
  <c r="J1203" i="6"/>
  <c r="J1202" i="6"/>
  <c r="J1201" i="6"/>
  <c r="J1200" i="6"/>
  <c r="J1199" i="6"/>
  <c r="J1198" i="6"/>
  <c r="J1196" i="6"/>
  <c r="J1195" i="6"/>
  <c r="J1194" i="6"/>
  <c r="J1193" i="6"/>
  <c r="J1192" i="6"/>
  <c r="J1191" i="6"/>
  <c r="J1190" i="6"/>
  <c r="J1189" i="6"/>
  <c r="J1186" i="6"/>
  <c r="J1185" i="6"/>
  <c r="G1184" i="6"/>
  <c r="J1184" i="6" s="1"/>
  <c r="J1183" i="6"/>
  <c r="J1182" i="6"/>
  <c r="J1181" i="6"/>
  <c r="J1179" i="6"/>
  <c r="J1178" i="6"/>
  <c r="J1177" i="6"/>
  <c r="J1176" i="6"/>
  <c r="J1175" i="6"/>
  <c r="J1174" i="6"/>
  <c r="J1173" i="6"/>
  <c r="J1172" i="6"/>
  <c r="J1171" i="6"/>
  <c r="J1170" i="6"/>
  <c r="J1169" i="6"/>
  <c r="J1168" i="6"/>
  <c r="J1167" i="6"/>
  <c r="J1165" i="6"/>
  <c r="J1164" i="6"/>
  <c r="J1163" i="6"/>
  <c r="J1162" i="6"/>
  <c r="J1161" i="6"/>
  <c r="J1159" i="6"/>
  <c r="J1158" i="6"/>
  <c r="J1157" i="6"/>
  <c r="J1156" i="6"/>
  <c r="J1155" i="6"/>
  <c r="J1154" i="6"/>
  <c r="J1153" i="6"/>
  <c r="J1152" i="6"/>
  <c r="J1151" i="6"/>
  <c r="J1150" i="6"/>
  <c r="J1149" i="6"/>
  <c r="J1148" i="6"/>
  <c r="J1147" i="6"/>
  <c r="J1145" i="6"/>
  <c r="J1144" i="6"/>
  <c r="J1143" i="6"/>
  <c r="J1142" i="6"/>
  <c r="J1141" i="6"/>
  <c r="J1140" i="6"/>
  <c r="J1139" i="6"/>
  <c r="J1138" i="6"/>
  <c r="J1137" i="6"/>
  <c r="J1136" i="6"/>
  <c r="J1135" i="6"/>
  <c r="J1134" i="6"/>
  <c r="G1133" i="6"/>
  <c r="J1133" i="6" s="1"/>
  <c r="J1132" i="6"/>
  <c r="J1131" i="6"/>
  <c r="J1130" i="6"/>
  <c r="J1129" i="6"/>
  <c r="J1128" i="6"/>
  <c r="J1127" i="6"/>
  <c r="J1126" i="6"/>
  <c r="J1125" i="6"/>
  <c r="G1124" i="6"/>
  <c r="J1124" i="6" s="1"/>
  <c r="J1123" i="6"/>
  <c r="J1122" i="6"/>
  <c r="J1121" i="6"/>
  <c r="J1117" i="6"/>
  <c r="J1116" i="6"/>
  <c r="J1115" i="6"/>
  <c r="J1114" i="6"/>
  <c r="G1113" i="6"/>
  <c r="J1113" i="6" s="1"/>
  <c r="H1112" i="6"/>
  <c r="G1112" i="6"/>
  <c r="H1111" i="6"/>
  <c r="G1111" i="6"/>
  <c r="J1110" i="6"/>
  <c r="J1106" i="6"/>
  <c r="J1105" i="6"/>
  <c r="J1104" i="6"/>
  <c r="J1103" i="6"/>
  <c r="J1102" i="6"/>
  <c r="J1101" i="6"/>
  <c r="J1100" i="6"/>
  <c r="J1099" i="6"/>
  <c r="J1098" i="6"/>
  <c r="J1090" i="6"/>
  <c r="J1089" i="6"/>
  <c r="J1088" i="6"/>
  <c r="J1087" i="6"/>
  <c r="J1085" i="6"/>
  <c r="J1084" i="6"/>
  <c r="J1083" i="6"/>
  <c r="J1082" i="6"/>
  <c r="J1081" i="6"/>
  <c r="J1080" i="6"/>
  <c r="J1079" i="6"/>
  <c r="J1078" i="6"/>
  <c r="J1077" i="6"/>
  <c r="J1073" i="6"/>
  <c r="J1066" i="6"/>
  <c r="J1065" i="6"/>
  <c r="J1064" i="6"/>
  <c r="J1063" i="6"/>
  <c r="J1062" i="6"/>
  <c r="J1061" i="6"/>
  <c r="J1060" i="6"/>
  <c r="J1059" i="6"/>
  <c r="J1058" i="6"/>
  <c r="J1057" i="6"/>
  <c r="J1056" i="6"/>
  <c r="J1055" i="6"/>
  <c r="J1054" i="6"/>
  <c r="J1053" i="6"/>
  <c r="J1052" i="6"/>
  <c r="J1043" i="6"/>
  <c r="J1042" i="6"/>
  <c r="J1041" i="6"/>
  <c r="J1019" i="6"/>
  <c r="J1018" i="6"/>
  <c r="J1017" i="6"/>
  <c r="J1016" i="6"/>
  <c r="J1015" i="6"/>
  <c r="J993" i="6"/>
  <c r="J978" i="6"/>
  <c r="J977" i="6"/>
  <c r="J976" i="6"/>
  <c r="J938" i="6"/>
  <c r="J933" i="6"/>
  <c r="J922" i="6"/>
  <c r="J921" i="6"/>
  <c r="J920" i="6"/>
  <c r="J919" i="6"/>
  <c r="J907" i="6"/>
  <c r="J892" i="6"/>
  <c r="J891" i="6"/>
  <c r="J890" i="6"/>
  <c r="J888" i="6"/>
  <c r="J887" i="6"/>
  <c r="J886" i="6"/>
  <c r="J885" i="6"/>
  <c r="J884" i="6"/>
  <c r="J883" i="6"/>
  <c r="J882" i="6"/>
  <c r="J881" i="6"/>
  <c r="J880" i="6"/>
  <c r="J879" i="6"/>
  <c r="J877" i="6"/>
  <c r="J876" i="6"/>
  <c r="J875" i="6"/>
  <c r="J874" i="6"/>
  <c r="J871" i="6"/>
  <c r="J870" i="6"/>
  <c r="J869" i="6"/>
  <c r="J868" i="6"/>
  <c r="J866" i="6"/>
  <c r="J865" i="6"/>
  <c r="J864" i="6"/>
  <c r="J862" i="6"/>
  <c r="J861" i="6"/>
  <c r="J860" i="6"/>
  <c r="J859" i="6"/>
  <c r="J858" i="6"/>
  <c r="J857" i="6"/>
  <c r="J856" i="6"/>
  <c r="J855" i="6"/>
  <c r="J854" i="6"/>
  <c r="J853" i="6"/>
  <c r="J852" i="6"/>
  <c r="J851" i="6"/>
  <c r="I850" i="6"/>
  <c r="J850" i="6" s="1"/>
  <c r="J849" i="6"/>
  <c r="J848" i="6"/>
  <c r="J847" i="6"/>
  <c r="J846" i="6"/>
  <c r="J845" i="6"/>
  <c r="J844" i="6"/>
  <c r="J843" i="6"/>
  <c r="J842" i="6"/>
  <c r="J841" i="6"/>
  <c r="J839" i="6"/>
  <c r="J838" i="6"/>
  <c r="J837" i="6"/>
  <c r="J836" i="6"/>
  <c r="J835" i="6"/>
  <c r="J834" i="6"/>
  <c r="J833" i="6"/>
  <c r="J831" i="6"/>
  <c r="J830" i="6"/>
  <c r="J829" i="6"/>
  <c r="J828" i="6"/>
  <c r="J827" i="6"/>
  <c r="J826" i="6"/>
  <c r="J825" i="6"/>
  <c r="J824" i="6"/>
  <c r="J823" i="6"/>
  <c r="J822" i="6"/>
  <c r="J821" i="6"/>
  <c r="J820" i="6"/>
  <c r="J819" i="6"/>
  <c r="J818" i="6"/>
  <c r="J817" i="6"/>
  <c r="J816" i="6"/>
  <c r="J815" i="6"/>
  <c r="J814" i="6"/>
  <c r="J813" i="6"/>
  <c r="J812" i="6"/>
  <c r="J811" i="6"/>
  <c r="J810" i="6"/>
  <c r="J809" i="6"/>
  <c r="J808" i="6"/>
  <c r="J807" i="6"/>
  <c r="J806" i="6"/>
  <c r="J805" i="6"/>
  <c r="J804" i="6"/>
  <c r="J803" i="6"/>
  <c r="J802" i="6"/>
  <c r="J801" i="6"/>
  <c r="J800" i="6"/>
  <c r="J799" i="6"/>
  <c r="J798" i="6"/>
  <c r="J797" i="6"/>
  <c r="J796" i="6"/>
  <c r="J795" i="6"/>
  <c r="J794" i="6"/>
  <c r="J793" i="6"/>
  <c r="J792" i="6"/>
  <c r="J791" i="6"/>
  <c r="J790" i="6"/>
  <c r="J789" i="6"/>
  <c r="J787" i="6"/>
  <c r="J786" i="6"/>
  <c r="J785" i="6"/>
  <c r="J784" i="6"/>
  <c r="J783" i="6"/>
  <c r="J782" i="6"/>
  <c r="J781" i="6"/>
  <c r="J780" i="6"/>
  <c r="J779" i="6"/>
  <c r="J778" i="6"/>
  <c r="J777" i="6"/>
  <c r="J776" i="6"/>
  <c r="J775" i="6"/>
  <c r="J774" i="6"/>
  <c r="J773" i="6"/>
  <c r="J772" i="6"/>
  <c r="J771" i="6"/>
  <c r="J770" i="6"/>
  <c r="J769" i="6"/>
  <c r="J768" i="6"/>
  <c r="J767" i="6"/>
  <c r="J766" i="6"/>
  <c r="J765" i="6"/>
  <c r="J764" i="6"/>
  <c r="J763" i="6"/>
  <c r="J762" i="6"/>
  <c r="J761" i="6"/>
  <c r="J760" i="6"/>
  <c r="J759" i="6"/>
  <c r="J758" i="6"/>
  <c r="J757" i="6"/>
  <c r="J756" i="6"/>
  <c r="J755" i="6"/>
  <c r="J754" i="6"/>
  <c r="J753" i="6"/>
  <c r="J752" i="6"/>
  <c r="J751" i="6"/>
  <c r="J750" i="6"/>
  <c r="J749" i="6"/>
  <c r="J748" i="6"/>
  <c r="J747" i="6"/>
  <c r="J746" i="6"/>
  <c r="J745" i="6"/>
  <c r="J744" i="6"/>
  <c r="J743" i="6"/>
  <c r="J742" i="6"/>
  <c r="J741" i="6"/>
  <c r="J740" i="6"/>
  <c r="J739" i="6"/>
  <c r="J738" i="6"/>
  <c r="J737" i="6"/>
  <c r="J736" i="6"/>
  <c r="J735" i="6"/>
  <c r="J734" i="6"/>
  <c r="J733" i="6"/>
  <c r="J732" i="6"/>
  <c r="J731" i="6"/>
  <c r="J730" i="6"/>
  <c r="J729" i="6"/>
  <c r="J728" i="6"/>
  <c r="J727" i="6"/>
  <c r="J726" i="6"/>
  <c r="J725" i="6"/>
  <c r="J724" i="6"/>
  <c r="J723" i="6"/>
  <c r="J722" i="6"/>
  <c r="J721" i="6"/>
  <c r="J720" i="6"/>
  <c r="J719" i="6"/>
  <c r="J718" i="6"/>
  <c r="J717" i="6"/>
  <c r="J716" i="6"/>
  <c r="J715" i="6"/>
  <c r="J714" i="6"/>
  <c r="J713" i="6"/>
  <c r="J712" i="6"/>
  <c r="J711" i="6"/>
  <c r="J710" i="6"/>
  <c r="J709" i="6"/>
  <c r="J708" i="6"/>
  <c r="J707" i="6"/>
  <c r="J706" i="6"/>
  <c r="J705" i="6"/>
  <c r="J704" i="6"/>
  <c r="J703" i="6"/>
  <c r="J702" i="6"/>
  <c r="J701" i="6"/>
  <c r="J700" i="6"/>
  <c r="J699" i="6"/>
  <c r="J698" i="6"/>
  <c r="J697" i="6"/>
  <c r="J696" i="6"/>
  <c r="J695" i="6"/>
  <c r="J694" i="6"/>
  <c r="J693" i="6"/>
  <c r="J692" i="6"/>
  <c r="J691" i="6"/>
  <c r="J690" i="6"/>
  <c r="J689" i="6"/>
  <c r="J688" i="6"/>
  <c r="J687" i="6"/>
  <c r="J686" i="6"/>
  <c r="J685" i="6"/>
  <c r="J684" i="6"/>
  <c r="J683" i="6"/>
  <c r="J682" i="6"/>
  <c r="J681" i="6"/>
  <c r="J680" i="6"/>
  <c r="J679" i="6"/>
  <c r="J678" i="6"/>
  <c r="J677" i="6"/>
  <c r="J676" i="6"/>
  <c r="J675" i="6"/>
  <c r="J674" i="6"/>
  <c r="J673" i="6"/>
  <c r="J672" i="6"/>
  <c r="J671" i="6"/>
  <c r="J670" i="6"/>
  <c r="J669" i="6"/>
  <c r="J668" i="6"/>
  <c r="J667" i="6"/>
  <c r="J666" i="6"/>
  <c r="J665" i="6"/>
  <c r="J664" i="6"/>
  <c r="J663" i="6"/>
  <c r="J662" i="6"/>
  <c r="J661" i="6"/>
  <c r="J660" i="6"/>
  <c r="J659" i="6"/>
  <c r="J658" i="6"/>
  <c r="J657" i="6"/>
  <c r="J656" i="6"/>
  <c r="J655" i="6"/>
  <c r="J654" i="6"/>
  <c r="J653" i="6"/>
  <c r="J652" i="6"/>
  <c r="J651" i="6"/>
  <c r="J650" i="6"/>
  <c r="J649" i="6"/>
  <c r="J648" i="6"/>
  <c r="J647" i="6"/>
  <c r="J646" i="6"/>
  <c r="J645" i="6"/>
  <c r="J644" i="6"/>
  <c r="J643" i="6"/>
  <c r="J642" i="6"/>
  <c r="J641" i="6"/>
  <c r="J640" i="6"/>
  <c r="J639" i="6"/>
  <c r="J638" i="6"/>
  <c r="J637" i="6"/>
  <c r="J636" i="6"/>
  <c r="J635" i="6"/>
  <c r="J634" i="6"/>
  <c r="J633" i="6"/>
  <c r="J632" i="6"/>
  <c r="J631" i="6"/>
  <c r="J630" i="6"/>
  <c r="J629" i="6"/>
  <c r="J628" i="6"/>
  <c r="J627" i="6"/>
  <c r="J626" i="6"/>
  <c r="J625" i="6"/>
  <c r="J624" i="6"/>
  <c r="J623" i="6"/>
  <c r="J622" i="6"/>
  <c r="J621" i="6"/>
  <c r="J620" i="6"/>
  <c r="J619" i="6"/>
  <c r="J618" i="6"/>
  <c r="J617" i="6"/>
  <c r="J616" i="6"/>
  <c r="J615" i="6"/>
  <c r="J614" i="6"/>
  <c r="J613" i="6"/>
  <c r="J612" i="6"/>
  <c r="J611" i="6"/>
  <c r="J610" i="6"/>
  <c r="J609" i="6"/>
  <c r="J608" i="6"/>
  <c r="J607" i="6"/>
  <c r="J606" i="6"/>
  <c r="J605" i="6"/>
  <c r="J604" i="6"/>
  <c r="J603" i="6"/>
  <c r="J602" i="6"/>
  <c r="J601" i="6"/>
  <c r="J600" i="6"/>
  <c r="J599" i="6"/>
  <c r="J598" i="6"/>
  <c r="J597" i="6"/>
  <c r="J596" i="6"/>
  <c r="J595" i="6"/>
  <c r="J594" i="6"/>
  <c r="J593" i="6"/>
  <c r="J592" i="6"/>
  <c r="J591" i="6"/>
  <c r="J590" i="6"/>
  <c r="J589" i="6"/>
  <c r="J588" i="6"/>
  <c r="J587" i="6"/>
  <c r="J586" i="6"/>
  <c r="J585" i="6"/>
  <c r="J584" i="6"/>
  <c r="J583" i="6"/>
  <c r="J582" i="6"/>
  <c r="J581" i="6"/>
  <c r="J580" i="6"/>
  <c r="J579" i="6"/>
  <c r="J578" i="6"/>
  <c r="J577" i="6"/>
  <c r="J576" i="6"/>
  <c r="J575" i="6"/>
  <c r="J574" i="6"/>
  <c r="J573" i="6"/>
  <c r="J572" i="6"/>
  <c r="J571" i="6"/>
  <c r="J570" i="6"/>
  <c r="J569" i="6"/>
  <c r="J568" i="6"/>
  <c r="J567" i="6"/>
  <c r="J566" i="6"/>
  <c r="J565" i="6"/>
  <c r="J564" i="6"/>
  <c r="J563" i="6"/>
  <c r="J562" i="6"/>
  <c r="J561" i="6"/>
  <c r="J560" i="6"/>
  <c r="J559" i="6"/>
  <c r="J558" i="6"/>
  <c r="J557" i="6"/>
  <c r="J556" i="6"/>
  <c r="J555" i="6"/>
  <c r="J554" i="6"/>
  <c r="J553" i="6"/>
  <c r="J552" i="6"/>
  <c r="J551" i="6"/>
  <c r="J550" i="6"/>
  <c r="J549" i="6"/>
  <c r="J548" i="6"/>
  <c r="J547" i="6"/>
  <c r="J546" i="6"/>
  <c r="J545" i="6"/>
  <c r="J544" i="6"/>
  <c r="J543" i="6"/>
  <c r="G542" i="6"/>
  <c r="J542" i="6" s="1"/>
  <c r="J541" i="6"/>
  <c r="J540" i="6"/>
  <c r="J539" i="6"/>
  <c r="J538" i="6"/>
  <c r="J537" i="6"/>
  <c r="J536" i="6"/>
  <c r="J535" i="6"/>
  <c r="J534" i="6"/>
  <c r="J533" i="6"/>
  <c r="J532" i="6"/>
  <c r="J531" i="6"/>
  <c r="J530" i="6"/>
  <c r="J529" i="6"/>
  <c r="J528" i="6"/>
  <c r="J527" i="6"/>
  <c r="J526" i="6"/>
  <c r="J525" i="6"/>
  <c r="J524" i="6"/>
  <c r="J523" i="6"/>
  <c r="J522" i="6"/>
  <c r="J521" i="6"/>
  <c r="J520" i="6"/>
  <c r="J519" i="6"/>
  <c r="J518" i="6"/>
  <c r="J517" i="6"/>
  <c r="J516" i="6"/>
  <c r="J515" i="6"/>
  <c r="J514" i="6"/>
  <c r="J513" i="6"/>
  <c r="J512" i="6"/>
  <c r="J511" i="6"/>
  <c r="J510" i="6"/>
  <c r="J509" i="6"/>
  <c r="J508" i="6"/>
  <c r="J507" i="6"/>
  <c r="J506" i="6"/>
  <c r="J505" i="6"/>
  <c r="J504" i="6"/>
  <c r="J503" i="6"/>
  <c r="J502" i="6"/>
  <c r="J501" i="6"/>
  <c r="J500" i="6"/>
  <c r="J499" i="6"/>
  <c r="J498" i="6"/>
  <c r="J497" i="6"/>
  <c r="J496" i="6"/>
  <c r="J495" i="6"/>
  <c r="J494" i="6"/>
  <c r="J493" i="6"/>
  <c r="J492" i="6"/>
  <c r="J491" i="6"/>
  <c r="J490" i="6"/>
  <c r="J489" i="6"/>
  <c r="J488" i="6"/>
  <c r="J487" i="6"/>
  <c r="J486" i="6"/>
  <c r="J485" i="6"/>
  <c r="J484" i="6"/>
  <c r="J483" i="6"/>
  <c r="J482" i="6"/>
  <c r="J481" i="6"/>
  <c r="J480" i="6"/>
  <c r="J479" i="6"/>
  <c r="J478" i="6"/>
  <c r="J477" i="6"/>
  <c r="J476" i="6"/>
  <c r="J475" i="6"/>
  <c r="J474" i="6"/>
  <c r="J473" i="6"/>
  <c r="J472" i="6"/>
  <c r="J471" i="6"/>
  <c r="J470" i="6"/>
  <c r="J469" i="6"/>
  <c r="J468" i="6"/>
  <c r="J467" i="6"/>
  <c r="J466" i="6"/>
  <c r="J465" i="6"/>
  <c r="J464" i="6"/>
  <c r="J463" i="6"/>
  <c r="J462" i="6"/>
  <c r="J461" i="6"/>
  <c r="J460" i="6"/>
  <c r="J459" i="6"/>
  <c r="J458" i="6"/>
  <c r="J457" i="6"/>
  <c r="J456" i="6"/>
  <c r="J455" i="6"/>
  <c r="J454" i="6"/>
  <c r="J453" i="6"/>
  <c r="J452" i="6"/>
  <c r="J451" i="6"/>
  <c r="J450" i="6"/>
  <c r="J449" i="6"/>
  <c r="J448" i="6"/>
  <c r="J447" i="6"/>
  <c r="J446" i="6"/>
  <c r="J445" i="6"/>
  <c r="J444" i="6"/>
  <c r="J443" i="6"/>
  <c r="J442" i="6"/>
  <c r="J441" i="6"/>
  <c r="J440" i="6"/>
  <c r="J439" i="6"/>
  <c r="J438" i="6"/>
  <c r="J437" i="6"/>
  <c r="J436" i="6"/>
  <c r="J435" i="6"/>
  <c r="J434" i="6"/>
  <c r="J433" i="6"/>
  <c r="J432" i="6"/>
  <c r="J431" i="6"/>
  <c r="J430" i="6"/>
  <c r="J429" i="6"/>
  <c r="J428" i="6"/>
  <c r="J427" i="6"/>
  <c r="J426" i="6"/>
  <c r="J425" i="6"/>
  <c r="J424" i="6"/>
  <c r="J423" i="6"/>
  <c r="J422" i="6"/>
  <c r="J421" i="6"/>
  <c r="J420" i="6"/>
  <c r="J419" i="6"/>
  <c r="J418" i="6"/>
  <c r="J417" i="6"/>
  <c r="J416" i="6"/>
  <c r="J415" i="6"/>
  <c r="J414" i="6"/>
  <c r="J413" i="6"/>
  <c r="J412" i="6"/>
  <c r="J411" i="6"/>
  <c r="J410" i="6"/>
  <c r="J409" i="6"/>
  <c r="J408" i="6"/>
  <c r="J407" i="6"/>
  <c r="J406" i="6"/>
  <c r="J405" i="6"/>
  <c r="J404" i="6"/>
  <c r="J403" i="6"/>
  <c r="J402" i="6"/>
  <c r="J401" i="6"/>
  <c r="J400" i="6"/>
  <c r="J399" i="6"/>
  <c r="J398" i="6"/>
  <c r="J397" i="6"/>
  <c r="J396" i="6"/>
  <c r="J395" i="6"/>
  <c r="J394" i="6"/>
  <c r="J393" i="6"/>
  <c r="J392" i="6"/>
  <c r="J391" i="6"/>
  <c r="J390" i="6"/>
  <c r="J389" i="6"/>
  <c r="J388" i="6"/>
  <c r="J387" i="6"/>
  <c r="J386" i="6"/>
  <c r="J385" i="6"/>
  <c r="J384" i="6"/>
  <c r="J383" i="6"/>
  <c r="J382" i="6"/>
  <c r="J381" i="6"/>
  <c r="J380" i="6"/>
  <c r="J379" i="6"/>
  <c r="J378" i="6"/>
  <c r="J377" i="6"/>
  <c r="J376" i="6"/>
  <c r="J375" i="6"/>
  <c r="J374" i="6"/>
  <c r="J373" i="6"/>
  <c r="J372" i="6"/>
  <c r="J371" i="6"/>
  <c r="J370" i="6"/>
  <c r="J369" i="6"/>
  <c r="J368" i="6"/>
  <c r="J367" i="6"/>
  <c r="J366" i="6"/>
  <c r="J365" i="6"/>
  <c r="J364" i="6"/>
  <c r="J363" i="6"/>
  <c r="J362" i="6"/>
  <c r="J361" i="6"/>
  <c r="J360" i="6"/>
  <c r="J359" i="6"/>
  <c r="J358" i="6"/>
  <c r="J357" i="6"/>
  <c r="J356" i="6"/>
  <c r="J355" i="6"/>
  <c r="J354" i="6"/>
  <c r="J353" i="6"/>
  <c r="J352" i="6"/>
  <c r="J351" i="6"/>
  <c r="J350" i="6"/>
  <c r="J349" i="6"/>
  <c r="J348" i="6"/>
  <c r="J347" i="6"/>
  <c r="J346" i="6"/>
  <c r="J345" i="6"/>
  <c r="J344" i="6"/>
  <c r="J343" i="6"/>
  <c r="J342" i="6"/>
  <c r="J341" i="6"/>
  <c r="J340" i="6"/>
  <c r="J339" i="6"/>
  <c r="J338" i="6"/>
  <c r="J337" i="6"/>
  <c r="J336" i="6"/>
  <c r="J335" i="6"/>
  <c r="J334" i="6"/>
  <c r="J333" i="6"/>
  <c r="J332" i="6"/>
  <c r="J331" i="6"/>
  <c r="J330" i="6"/>
  <c r="J329" i="6"/>
  <c r="J328" i="6"/>
  <c r="J327" i="6"/>
  <c r="J326" i="6"/>
  <c r="J325" i="6"/>
  <c r="J324" i="6"/>
  <c r="J323" i="6"/>
  <c r="J322" i="6"/>
  <c r="J321" i="6"/>
  <c r="J320" i="6"/>
  <c r="J319" i="6"/>
  <c r="J318" i="6"/>
  <c r="J317" i="6"/>
  <c r="J316" i="6"/>
  <c r="J315" i="6"/>
  <c r="J314" i="6"/>
  <c r="J313" i="6"/>
  <c r="J312" i="6"/>
  <c r="J311" i="6"/>
  <c r="J310" i="6"/>
  <c r="J309" i="6"/>
  <c r="J308" i="6"/>
  <c r="J307" i="6"/>
  <c r="J306" i="6"/>
  <c r="J305" i="6"/>
  <c r="J304" i="6"/>
  <c r="J303" i="6"/>
  <c r="J302" i="6"/>
  <c r="J301" i="6"/>
  <c r="J300" i="6"/>
  <c r="J299" i="6"/>
  <c r="J298" i="6"/>
  <c r="J297" i="6"/>
  <c r="J296" i="6"/>
  <c r="J294" i="6"/>
  <c r="J293" i="6"/>
  <c r="J292" i="6"/>
  <c r="H289" i="6"/>
  <c r="G289" i="6"/>
  <c r="H288" i="6"/>
  <c r="G288" i="6"/>
  <c r="J287" i="6"/>
  <c r="J286" i="6"/>
  <c r="J285" i="6"/>
  <c r="J284" i="6"/>
  <c r="J283" i="6"/>
  <c r="J282" i="6"/>
  <c r="J281" i="6"/>
  <c r="I280" i="6"/>
  <c r="J280" i="6" s="1"/>
  <c r="J279" i="6"/>
  <c r="H278" i="6"/>
  <c r="G278" i="6"/>
  <c r="J277" i="6"/>
  <c r="J276" i="6"/>
  <c r="J275" i="6"/>
  <c r="J274" i="6"/>
  <c r="J273" i="6"/>
  <c r="J272" i="6"/>
  <c r="J271" i="6"/>
  <c r="J270" i="6"/>
  <c r="J269" i="6"/>
  <c r="J268" i="6"/>
  <c r="J267" i="6"/>
  <c r="J266" i="6"/>
  <c r="J265" i="6"/>
  <c r="J264" i="6"/>
  <c r="J263" i="6"/>
  <c r="J262" i="6"/>
  <c r="J261" i="6"/>
  <c r="J257" i="6"/>
  <c r="J256" i="6"/>
  <c r="J255" i="6"/>
  <c r="J254" i="6"/>
  <c r="J253" i="6"/>
  <c r="J252" i="6"/>
  <c r="J251" i="6"/>
  <c r="J250" i="6"/>
  <c r="J249" i="6"/>
  <c r="J248" i="6"/>
  <c r="J247" i="6"/>
  <c r="J246" i="6"/>
  <c r="J245" i="6"/>
  <c r="J244" i="6"/>
  <c r="J243" i="6"/>
  <c r="J239" i="6"/>
  <c r="J238" i="6"/>
  <c r="J237" i="6"/>
  <c r="J236" i="6"/>
  <c r="J235" i="6"/>
  <c r="J234" i="6"/>
  <c r="J233" i="6"/>
  <c r="I232" i="6"/>
  <c r="J232" i="6" s="1"/>
  <c r="J231" i="6"/>
  <c r="J230" i="6"/>
  <c r="J229" i="6"/>
  <c r="J228" i="6"/>
  <c r="J227" i="6"/>
  <c r="J226" i="6"/>
  <c r="J225" i="6"/>
  <c r="J224" i="6"/>
  <c r="J223" i="6"/>
  <c r="J222" i="6"/>
  <c r="J221" i="6"/>
  <c r="J220" i="6"/>
  <c r="J219" i="6"/>
  <c r="J218" i="6"/>
  <c r="J217" i="6"/>
  <c r="J216" i="6"/>
  <c r="J215" i="6"/>
  <c r="J214" i="6"/>
  <c r="J213" i="6"/>
  <c r="J212" i="6"/>
  <c r="J211" i="6"/>
  <c r="J210" i="6"/>
  <c r="J209" i="6"/>
  <c r="J208" i="6"/>
  <c r="J207" i="6"/>
  <c r="J206" i="6"/>
  <c r="J205" i="6"/>
  <c r="J204" i="6"/>
  <c r="J203" i="6"/>
  <c r="J202" i="6"/>
  <c r="J201" i="6"/>
  <c r="J200" i="6"/>
  <c r="J199" i="6"/>
  <c r="J198" i="6"/>
  <c r="J197" i="6"/>
  <c r="J196" i="6"/>
  <c r="J193" i="6"/>
  <c r="J192" i="6"/>
  <c r="J191" i="6"/>
  <c r="J190" i="6"/>
  <c r="J189" i="6"/>
  <c r="J187" i="6"/>
  <c r="J186" i="6"/>
  <c r="J185" i="6"/>
  <c r="J184" i="6"/>
  <c r="J183" i="6"/>
  <c r="J182" i="6"/>
  <c r="J180" i="6"/>
  <c r="J179" i="6"/>
  <c r="J178" i="6"/>
  <c r="J177" i="6"/>
  <c r="J176" i="6"/>
  <c r="J175" i="6"/>
  <c r="J174" i="6"/>
  <c r="J173" i="6"/>
  <c r="J171" i="6"/>
  <c r="J170" i="6"/>
  <c r="J169" i="6"/>
  <c r="J168" i="6"/>
  <c r="J164" i="6"/>
  <c r="J163" i="6"/>
  <c r="J162" i="6"/>
  <c r="J161" i="6"/>
  <c r="J160" i="6"/>
  <c r="J159" i="6"/>
  <c r="J152" i="6"/>
  <c r="J151" i="6"/>
  <c r="J150" i="6"/>
  <c r="J149" i="6"/>
  <c r="J148" i="6"/>
  <c r="G147" i="6"/>
  <c r="J147" i="6" s="1"/>
  <c r="J146" i="6"/>
  <c r="J145" i="6"/>
  <c r="J144" i="6"/>
  <c r="J143" i="6"/>
  <c r="J142" i="6"/>
  <c r="G141" i="6"/>
  <c r="J141" i="6" s="1"/>
  <c r="J140" i="6"/>
  <c r="J139" i="6"/>
  <c r="J138" i="6"/>
  <c r="J137" i="6"/>
  <c r="J135" i="6"/>
  <c r="J134" i="6"/>
  <c r="J133" i="6"/>
  <c r="J132" i="6"/>
  <c r="J131" i="6"/>
  <c r="J130" i="6"/>
  <c r="J129" i="6"/>
  <c r="J128" i="6"/>
  <c r="J127" i="6"/>
  <c r="J126" i="6"/>
  <c r="J125" i="6"/>
  <c r="J123" i="6"/>
  <c r="J122" i="6"/>
  <c r="J120" i="6"/>
  <c r="J119" i="6"/>
  <c r="J118" i="6"/>
  <c r="J117" i="6"/>
  <c r="J116" i="6"/>
  <c r="J99" i="6"/>
  <c r="J98" i="6"/>
  <c r="J94" i="6"/>
  <c r="J86" i="6"/>
  <c r="J85" i="6"/>
  <c r="J67" i="6"/>
  <c r="J66" i="6"/>
  <c r="J64" i="6"/>
  <c r="J63" i="6"/>
  <c r="J62" i="6"/>
  <c r="J61" i="6"/>
  <c r="J58" i="6"/>
  <c r="J57" i="6"/>
  <c r="J56" i="6"/>
  <c r="J55" i="6"/>
  <c r="J53" i="6"/>
  <c r="J52" i="6"/>
  <c r="J51" i="6"/>
  <c r="J50" i="6"/>
  <c r="J49" i="6"/>
  <c r="J48" i="6"/>
  <c r="J47" i="6"/>
  <c r="J46" i="6"/>
  <c r="J45" i="6"/>
  <c r="J44" i="6"/>
  <c r="J41" i="6"/>
  <c r="J40" i="6"/>
  <c r="J39" i="6"/>
  <c r="H38" i="6"/>
  <c r="G38" i="6"/>
  <c r="J37" i="6"/>
  <c r="J36" i="6"/>
  <c r="J35" i="6"/>
  <c r="J34" i="6"/>
  <c r="J33" i="6"/>
  <c r="J32" i="6"/>
  <c r="J31" i="6"/>
  <c r="J30" i="6"/>
  <c r="J28" i="6"/>
  <c r="J27" i="6"/>
  <c r="J25" i="6"/>
  <c r="J22" i="6"/>
  <c r="J21" i="6"/>
  <c r="J18" i="6"/>
  <c r="J17" i="6"/>
  <c r="J16" i="6"/>
  <c r="J15" i="6"/>
  <c r="J14" i="6"/>
  <c r="J13" i="6"/>
  <c r="J12" i="6"/>
  <c r="J11" i="6"/>
  <c r="J10" i="6"/>
  <c r="J9" i="6"/>
  <c r="J8" i="6"/>
  <c r="J6" i="6"/>
  <c r="J5" i="6"/>
  <c r="J38" i="6" l="1"/>
  <c r="J278" i="6"/>
  <c r="J1259" i="6"/>
  <c r="J289" i="6"/>
  <c r="J1112" i="6"/>
  <c r="J1111" i="6"/>
  <c r="J1348" i="6"/>
  <c r="J288" i="6"/>
  <c r="G657" i="4" l="1"/>
</calcChain>
</file>

<file path=xl/comments1.xml><?xml version="1.0" encoding="utf-8"?>
<comments xmlns="http://schemas.openxmlformats.org/spreadsheetml/2006/main">
  <authors>
    <author>kepco</author>
  </authors>
  <commentList>
    <comment ref="G702" authorId="0" shapeId="0">
      <text>
        <r>
          <rPr>
            <sz val="9"/>
            <color indexed="81"/>
            <rFont val="Tahoma"/>
            <family val="2"/>
          </rPr>
          <t>`18</t>
        </r>
        <r>
          <rPr>
            <sz val="9"/>
            <color indexed="81"/>
            <rFont val="돋움"/>
            <family val="3"/>
            <charset val="129"/>
          </rPr>
          <t>녀도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금액의</t>
        </r>
        <r>
          <rPr>
            <sz val="9"/>
            <color indexed="81"/>
            <rFont val="Tahoma"/>
            <family val="2"/>
          </rPr>
          <t xml:space="preserve"> 10% </t>
        </r>
        <r>
          <rPr>
            <sz val="9"/>
            <color indexed="81"/>
            <rFont val="돋움"/>
            <family val="3"/>
            <charset val="129"/>
          </rPr>
          <t xml:space="preserve">가중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<sst xmlns="http://schemas.openxmlformats.org/spreadsheetml/2006/main" count="32555" uniqueCount="8725">
  <si>
    <t>발주월</t>
    <phoneticPr fontId="6" type="noConversion"/>
  </si>
  <si>
    <t>계약방법</t>
    <phoneticPr fontId="6" type="noConversion"/>
  </si>
  <si>
    <t>처(실)명
1차사업소명</t>
    <phoneticPr fontId="6" type="noConversion"/>
  </si>
  <si>
    <t>2차사업소명</t>
    <phoneticPr fontId="6" type="noConversion"/>
  </si>
  <si>
    <t>용역감독담당자</t>
    <phoneticPr fontId="6" type="noConversion"/>
  </si>
  <si>
    <t>비고</t>
    <phoneticPr fontId="6" type="noConversion"/>
  </si>
  <si>
    <t>용역명</t>
    <phoneticPr fontId="6" type="noConversion"/>
  </si>
  <si>
    <t>종류</t>
    <phoneticPr fontId="6" type="noConversion"/>
  </si>
  <si>
    <t>국선 전화번호</t>
    <phoneticPr fontId="6" type="noConversion"/>
  </si>
  <si>
    <t>처(실)명
1차사업소명</t>
    <phoneticPr fontId="6" type="noConversion"/>
  </si>
  <si>
    <t>2차사업소명</t>
    <phoneticPr fontId="6" type="noConversion"/>
  </si>
  <si>
    <t>발주월</t>
    <phoneticPr fontId="6" type="noConversion"/>
  </si>
  <si>
    <t>공사명</t>
    <phoneticPr fontId="6" type="noConversion"/>
  </si>
  <si>
    <t>공종</t>
    <phoneticPr fontId="6" type="noConversion"/>
  </si>
  <si>
    <t>계약방법</t>
    <phoneticPr fontId="6" type="noConversion"/>
  </si>
  <si>
    <t>공사감독담당자</t>
    <phoneticPr fontId="6" type="noConversion"/>
  </si>
  <si>
    <t>비고</t>
    <phoneticPr fontId="6" type="noConversion"/>
  </si>
  <si>
    <t>국선 전화번호</t>
    <phoneticPr fontId="6" type="noConversion"/>
  </si>
  <si>
    <t>경쟁</t>
  </si>
  <si>
    <t>설계</t>
  </si>
  <si>
    <t>도급액</t>
    <phoneticPr fontId="8" type="noConversion"/>
  </si>
  <si>
    <t xml:space="preserve">사회적기업 등과 우선 계약 </t>
    <phoneticPr fontId="6" type="noConversion"/>
  </si>
  <si>
    <t>배전</t>
    <phoneticPr fontId="6" type="noConversion"/>
  </si>
  <si>
    <t>경쟁</t>
    <phoneticPr fontId="6" type="noConversion"/>
  </si>
  <si>
    <t>2019년 공사 발주계획</t>
    <phoneticPr fontId="6" type="noConversion"/>
  </si>
  <si>
    <t>2019년 용역 발주계획</t>
    <phoneticPr fontId="6" type="noConversion"/>
  </si>
  <si>
    <t>(단위 : 원, VAT별도)</t>
    <phoneticPr fontId="6" type="noConversion"/>
  </si>
  <si>
    <t>경기본부</t>
    <phoneticPr fontId="6" type="noConversion"/>
  </si>
  <si>
    <t>여주지사</t>
    <phoneticPr fontId="6" type="noConversion"/>
  </si>
  <si>
    <t>4월</t>
  </si>
  <si>
    <t>4월</t>
    <phoneticPr fontId="6" type="noConversion"/>
  </si>
  <si>
    <t>건장D/L 용량부족 선로확충공사</t>
    <phoneticPr fontId="6" type="noConversion"/>
  </si>
  <si>
    <t>031-880-2236</t>
    <phoneticPr fontId="6" type="noConversion"/>
  </si>
  <si>
    <t>1월</t>
    <phoneticPr fontId="6" type="noConversion"/>
  </si>
  <si>
    <t>김영후</t>
    <phoneticPr fontId="6" type="noConversion"/>
  </si>
  <si>
    <t>031-880-2272</t>
    <phoneticPr fontId="6" type="noConversion"/>
  </si>
  <si>
    <t>X</t>
  </si>
  <si>
    <t>배전</t>
  </si>
  <si>
    <t>이현숙</t>
    <phoneticPr fontId="6" type="noConversion"/>
  </si>
  <si>
    <t>031-880-2276</t>
    <phoneticPr fontId="6" type="noConversion"/>
  </si>
  <si>
    <t>박수철</t>
    <phoneticPr fontId="6" type="noConversion"/>
  </si>
  <si>
    <t>031-880-2274</t>
  </si>
  <si>
    <t>2월</t>
  </si>
  <si>
    <t>2019년도 광학카메라 진단용역(여주지사)</t>
    <phoneticPr fontId="6" type="noConversion"/>
  </si>
  <si>
    <t>2019년도 맨홀청소 및 점검공사(여주)</t>
    <phoneticPr fontId="6" type="noConversion"/>
  </si>
  <si>
    <t>건장D/L 용량부족 선로확충공사 감리용역</t>
    <phoneticPr fontId="6" type="noConversion"/>
  </si>
  <si>
    <t>김기석</t>
    <phoneticPr fontId="6" type="noConversion"/>
  </si>
  <si>
    <t>2019년도 가로수변 수목전지공사(여주)</t>
    <phoneticPr fontId="6" type="noConversion"/>
  </si>
  <si>
    <t>2019년 지중선로 순시 위탁공사(여주지사)</t>
    <phoneticPr fontId="6" type="noConversion"/>
  </si>
  <si>
    <t>경기본부</t>
    <phoneticPr fontId="6" type="noConversion"/>
  </si>
  <si>
    <t>여주지사</t>
    <phoneticPr fontId="6" type="noConversion"/>
  </si>
  <si>
    <t>1월</t>
    <phoneticPr fontId="6" type="noConversion"/>
  </si>
  <si>
    <t>2019년도 열화상 진단용역(여주지사)</t>
    <phoneticPr fontId="6" type="noConversion"/>
  </si>
  <si>
    <t>김영후</t>
    <phoneticPr fontId="6" type="noConversion"/>
  </si>
  <si>
    <t>031-880-2272</t>
    <phoneticPr fontId="6" type="noConversion"/>
  </si>
  <si>
    <t>성남지사</t>
    <phoneticPr fontId="6" type="noConversion"/>
  </si>
  <si>
    <t>성현S/S인출 불량케이블 교체공사</t>
    <phoneticPr fontId="6" type="noConversion"/>
  </si>
  <si>
    <t>구종안</t>
    <phoneticPr fontId="6" type="noConversion"/>
  </si>
  <si>
    <t>031-750-3384</t>
    <phoneticPr fontId="6" type="noConversion"/>
  </si>
  <si>
    <t>2월</t>
    <phoneticPr fontId="6" type="noConversion"/>
  </si>
  <si>
    <t>2019년도 지중선로 순시위탁공사(성남)</t>
    <phoneticPr fontId="6" type="noConversion"/>
  </si>
  <si>
    <t>김택민</t>
    <phoneticPr fontId="6" type="noConversion"/>
  </si>
  <si>
    <t>031-750-3382</t>
    <phoneticPr fontId="6" type="noConversion"/>
  </si>
  <si>
    <t>2019년도 지상변압기 활선엘보 분리 연결공사</t>
    <phoneticPr fontId="6" type="noConversion"/>
  </si>
  <si>
    <t>2019년 성남지사 맨홀청소 및 점검공사</t>
    <phoneticPr fontId="6" type="noConversion"/>
  </si>
  <si>
    <t>2019년 지상기기 미관개선 공사</t>
    <phoneticPr fontId="6" type="noConversion"/>
  </si>
  <si>
    <t>석민경</t>
    <phoneticPr fontId="6" type="noConversion"/>
  </si>
  <si>
    <t>031-750-3327</t>
    <phoneticPr fontId="6" type="noConversion"/>
  </si>
  <si>
    <t>산성S/S 현대화에 따른 배전선로 정비공사</t>
  </si>
  <si>
    <t>박정미</t>
    <phoneticPr fontId="6" type="noConversion"/>
  </si>
  <si>
    <t>031-750-3233</t>
    <phoneticPr fontId="6" type="noConversion"/>
  </si>
  <si>
    <t>'19년도 신규전력공급 지상변압기 활선엘보 분리연결공사</t>
    <phoneticPr fontId="6" type="noConversion"/>
  </si>
  <si>
    <t>3월</t>
    <phoneticPr fontId="6" type="noConversion"/>
  </si>
  <si>
    <t>2018년 성남지사 맨홀뚜껑 주변보수공사</t>
    <phoneticPr fontId="6" type="noConversion"/>
  </si>
  <si>
    <t xml:space="preserve">정자동178-4 네이버 13500kW 주예비 신설 공사 </t>
    <phoneticPr fontId="6" type="noConversion"/>
  </si>
  <si>
    <t>이해민</t>
    <phoneticPr fontId="6" type="noConversion"/>
  </si>
  <si>
    <t>031-750-3236</t>
    <phoneticPr fontId="6" type="noConversion"/>
  </si>
  <si>
    <t>성형S/S인출 불량케이블 교체공사(감리)</t>
    <phoneticPr fontId="6" type="noConversion"/>
  </si>
  <si>
    <t>감리</t>
  </si>
  <si>
    <t>산성S/S 현대화에 따른 배전선로 정비 감리용역</t>
    <phoneticPr fontId="6" type="noConversion"/>
  </si>
  <si>
    <t>정자동178-4 네이버 13,500kW 주예비 신설 감리용역</t>
    <phoneticPr fontId="6" type="noConversion"/>
  </si>
  <si>
    <t>경기본부</t>
    <phoneticPr fontId="6" type="noConversion"/>
  </si>
  <si>
    <t>동부전력</t>
    <phoneticPr fontId="6" type="noConversion"/>
  </si>
  <si>
    <t>4월</t>
    <phoneticPr fontId="6" type="noConversion"/>
  </si>
  <si>
    <t>2019년 동부전력 170kV GIS 정밀점검 공사</t>
    <phoneticPr fontId="6" type="noConversion"/>
  </si>
  <si>
    <t>변전</t>
    <phoneticPr fontId="6" type="noConversion"/>
  </si>
  <si>
    <t>경쟁</t>
    <phoneticPr fontId="6" type="noConversion"/>
  </si>
  <si>
    <t>노영수</t>
    <phoneticPr fontId="6" type="noConversion"/>
  </si>
  <si>
    <t>031-8026-3378</t>
    <phoneticPr fontId="6" type="noConversion"/>
  </si>
  <si>
    <t>2019년 동부전력 주변압기 및 OLTC 정밀점검 공사</t>
    <phoneticPr fontId="6" type="noConversion"/>
  </si>
  <si>
    <t>김기철</t>
    <phoneticPr fontId="6" type="noConversion"/>
  </si>
  <si>
    <t>031-8026-3379</t>
    <phoneticPr fontId="6" type="noConversion"/>
  </si>
  <si>
    <t>5월</t>
    <phoneticPr fontId="6" type="noConversion"/>
  </si>
  <si>
    <t xml:space="preserve">여주S/S 154kV #1Sh.C GIS 차단부 교체공사 </t>
    <phoneticPr fontId="6" type="noConversion"/>
  </si>
  <si>
    <t>수의</t>
    <phoneticPr fontId="6" type="noConversion"/>
  </si>
  <si>
    <t>김다솜</t>
    <phoneticPr fontId="6" type="noConversion"/>
  </si>
  <si>
    <t>031-8026-3382</t>
    <phoneticPr fontId="6" type="noConversion"/>
  </si>
  <si>
    <t>안산지사</t>
    <phoneticPr fontId="6" type="noConversion"/>
  </si>
  <si>
    <t>원곡연립3단지 주택재건축도로지장이설공사</t>
    <phoneticPr fontId="6" type="noConversion"/>
  </si>
  <si>
    <t>경쟁</t>
    <phoneticPr fontId="6" type="noConversion"/>
  </si>
  <si>
    <t>정태준</t>
    <phoneticPr fontId="6" type="noConversion"/>
  </si>
  <si>
    <t>031-412-6272</t>
    <phoneticPr fontId="6" type="noConversion"/>
  </si>
  <si>
    <t>1월</t>
    <phoneticPr fontId="6" type="noConversion"/>
  </si>
  <si>
    <t>19년 안산지사 수목전지공사</t>
    <phoneticPr fontId="6" type="noConversion"/>
  </si>
  <si>
    <t>배전</t>
    <phoneticPr fontId="6" type="noConversion"/>
  </si>
  <si>
    <t>문수빈</t>
    <phoneticPr fontId="6" type="noConversion"/>
  </si>
  <si>
    <t>031-412-6284</t>
    <phoneticPr fontId="6" type="noConversion"/>
  </si>
  <si>
    <t>안산지사</t>
    <phoneticPr fontId="6" type="noConversion"/>
  </si>
  <si>
    <t>1월</t>
  </si>
  <si>
    <t>원곡연립3단지 주택재건축도로지장이설공사</t>
    <phoneticPr fontId="6" type="noConversion"/>
  </si>
  <si>
    <t>정태준</t>
    <phoneticPr fontId="6" type="noConversion"/>
  </si>
  <si>
    <t>031-412-6272</t>
    <phoneticPr fontId="6" type="noConversion"/>
  </si>
  <si>
    <t>경기본부</t>
  </si>
  <si>
    <t>군포전력지사</t>
  </si>
  <si>
    <t>154kV 서서울2-남수원T/L 40,42호 안전이격확보공사</t>
  </si>
  <si>
    <t>송전</t>
  </si>
  <si>
    <t>백승종</t>
  </si>
  <si>
    <t>031-400-0382</t>
  </si>
  <si>
    <t>율전분기T/L TJ접속함 해체점검 공사</t>
    <phoneticPr fontId="6" type="noConversion"/>
  </si>
  <si>
    <t>수의</t>
  </si>
  <si>
    <t>이승호</t>
  </si>
  <si>
    <t>031-400-2357</t>
  </si>
  <si>
    <t>비규격 EBA(종단접속) 자기애관 교체공사</t>
  </si>
  <si>
    <t>이의 등 4개C/H PD센서 및 집합반 설치공사</t>
  </si>
  <si>
    <t>6월</t>
  </si>
  <si>
    <t>원곡 등 4개C/H 접속부 CCTV설치공사</t>
  </si>
  <si>
    <t>10월</t>
  </si>
  <si>
    <t>2020-2021년 송전정비회사 총액공사</t>
  </si>
  <si>
    <t>이정환</t>
  </si>
  <si>
    <t>031-400-2352</t>
  </si>
  <si>
    <t>11월</t>
  </si>
  <si>
    <t>2020~2021년도 송전전문회사 총액공사</t>
  </si>
  <si>
    <t>154kV M.Tr 및 OLTC 정밀점검공사</t>
  </si>
  <si>
    <t>변전</t>
  </si>
  <si>
    <t>이상명</t>
  </si>
  <si>
    <t>031-400-2364</t>
  </si>
  <si>
    <t>5월</t>
  </si>
  <si>
    <t>154kV GIS 정밀점검공사</t>
  </si>
  <si>
    <t>빈중기</t>
  </si>
  <si>
    <t>9월</t>
  </si>
  <si>
    <t>154kV 평촌S/S 23kV GIS 대체공사</t>
  </si>
  <si>
    <t>송성현</t>
  </si>
  <si>
    <t>031-400-2365</t>
  </si>
  <si>
    <t>345kV 화성-서서울T/L 53~58호간 경과지설계측량용역</t>
  </si>
  <si>
    <t>측량</t>
  </si>
  <si>
    <t>황성홍</t>
  </si>
  <si>
    <t>031-400-2354</t>
  </si>
  <si>
    <t>12월</t>
  </si>
  <si>
    <t>2020년도 전력구 소방설비 점검 및 보수용역</t>
  </si>
  <si>
    <t>기타</t>
  </si>
  <si>
    <t>임종화</t>
  </si>
  <si>
    <t>031-400-2356</t>
  </si>
  <si>
    <t>-</t>
    <phoneticPr fontId="6" type="noConversion"/>
  </si>
  <si>
    <t>오산 시청사거리~자이아파트 지중화공사</t>
    <phoneticPr fontId="6" type="noConversion"/>
  </si>
  <si>
    <t>정만권</t>
    <phoneticPr fontId="6" type="noConversion"/>
  </si>
  <si>
    <t>031-230-8273</t>
    <phoneticPr fontId="6" type="noConversion"/>
  </si>
  <si>
    <t>오산 시청사거리~자이아파트 지중화 포장복구공사</t>
    <phoneticPr fontId="6" type="noConversion"/>
  </si>
  <si>
    <t>6월</t>
    <phoneticPr fontId="6" type="noConversion"/>
  </si>
  <si>
    <t>수원 장다리로 지중화공사</t>
    <phoneticPr fontId="6" type="noConversion"/>
  </si>
  <si>
    <t>2019년도 맨홀청소 및 점검공사</t>
    <phoneticPr fontId="6" type="noConversion"/>
  </si>
  <si>
    <t>정진명</t>
    <phoneticPr fontId="6" type="noConversion"/>
  </si>
  <si>
    <t>031-230-8477</t>
    <phoneticPr fontId="6" type="noConversion"/>
  </si>
  <si>
    <t>2019년도 지중선로 순시위탁공사</t>
    <phoneticPr fontId="6" type="noConversion"/>
  </si>
  <si>
    <t>김윤성</t>
    <phoneticPr fontId="6" type="noConversion"/>
  </si>
  <si>
    <t>031-230-8465</t>
    <phoneticPr fontId="6" type="noConversion"/>
  </si>
  <si>
    <t>경기본부</t>
    <phoneticPr fontId="6" type="noConversion"/>
  </si>
  <si>
    <t>3월</t>
    <phoneticPr fontId="6" type="noConversion"/>
  </si>
  <si>
    <t>경기본부 지중케이블 VLF 진단 용역</t>
    <phoneticPr fontId="6" type="noConversion"/>
  </si>
  <si>
    <t>경쟁</t>
    <phoneticPr fontId="6" type="noConversion"/>
  </si>
  <si>
    <t>심수행</t>
    <phoneticPr fontId="6" type="noConversion"/>
  </si>
  <si>
    <t>031-230-8426</t>
    <phoneticPr fontId="6" type="noConversion"/>
  </si>
  <si>
    <t>X</t>
    <phoneticPr fontId="6" type="noConversion"/>
  </si>
  <si>
    <t>배전</t>
    <phoneticPr fontId="6" type="noConversion"/>
  </si>
  <si>
    <t>전력사업처</t>
    <phoneticPr fontId="6" type="noConversion"/>
  </si>
  <si>
    <t>전력사업처</t>
    <phoneticPr fontId="6" type="noConversion"/>
  </si>
  <si>
    <t>3월</t>
    <phoneticPr fontId="6" type="noConversion"/>
  </si>
  <si>
    <t>영덕D/L 용량부족 선로확충공사</t>
    <phoneticPr fontId="6" type="noConversion"/>
  </si>
  <si>
    <t>구창섭</t>
    <phoneticPr fontId="6" type="noConversion"/>
  </si>
  <si>
    <t>031-230-8428</t>
    <phoneticPr fontId="6" type="noConversion"/>
  </si>
  <si>
    <t>영덕D/L 용량부족 선로확충공사 포장복구</t>
    <phoneticPr fontId="6" type="noConversion"/>
  </si>
  <si>
    <t>3월</t>
  </si>
  <si>
    <t>2019년도 제1권역 전력계량설비 정기시험 순회용역</t>
    <phoneticPr fontId="6" type="noConversion"/>
  </si>
  <si>
    <t>강두진</t>
    <phoneticPr fontId="6" type="noConversion"/>
  </si>
  <si>
    <t>031-230-8244</t>
    <phoneticPr fontId="6" type="noConversion"/>
  </si>
  <si>
    <t>평택전력지사</t>
    <phoneticPr fontId="6" type="noConversion"/>
  </si>
  <si>
    <t>신온양서서울외 2개 지장선로이설공사</t>
    <phoneticPr fontId="6" type="noConversion"/>
  </si>
  <si>
    <t>이봉렬</t>
    <phoneticPr fontId="6" type="noConversion"/>
  </si>
  <si>
    <t>031-646-0358</t>
    <phoneticPr fontId="6" type="noConversion"/>
  </si>
  <si>
    <t>2월</t>
    <phoneticPr fontId="6" type="noConversion"/>
  </si>
  <si>
    <t>평택-추팔 지지물보강공사1</t>
    <phoneticPr fontId="6" type="noConversion"/>
  </si>
  <si>
    <t>김병철</t>
    <phoneticPr fontId="6" type="noConversion"/>
  </si>
  <si>
    <t>031-646-0355</t>
    <phoneticPr fontId="6" type="noConversion"/>
  </si>
  <si>
    <t>9월</t>
    <phoneticPr fontId="6" type="noConversion"/>
  </si>
  <si>
    <t>평택-추팔 지지물보강공사2</t>
    <phoneticPr fontId="6" type="noConversion"/>
  </si>
  <si>
    <t>이봉렬</t>
    <phoneticPr fontId="6" type="noConversion"/>
  </si>
  <si>
    <t>031-646-0358</t>
    <phoneticPr fontId="6" type="noConversion"/>
  </si>
  <si>
    <t>평택전력지사</t>
    <phoneticPr fontId="6" type="noConversion"/>
  </si>
  <si>
    <t>10월</t>
    <phoneticPr fontId="6" type="noConversion"/>
  </si>
  <si>
    <t>345kV 신온양 서서울 외 6개 T/L 헬기활선 애자청소공사</t>
    <phoneticPr fontId="6" type="noConversion"/>
  </si>
  <si>
    <t>최용준</t>
    <phoneticPr fontId="6" type="noConversion"/>
  </si>
  <si>
    <t>031-646-0356</t>
    <phoneticPr fontId="6" type="noConversion"/>
  </si>
  <si>
    <t>전력구 감시시스템 설치공사</t>
    <phoneticPr fontId="6" type="noConversion"/>
  </si>
  <si>
    <t>김진규</t>
    <phoneticPr fontId="6" type="noConversion"/>
  </si>
  <si>
    <t>031-646-0345</t>
    <phoneticPr fontId="6" type="noConversion"/>
  </si>
  <si>
    <t>감시용 CCTV 설치공사</t>
    <phoneticPr fontId="6" type="noConversion"/>
  </si>
  <si>
    <t>평택전력지사</t>
  </si>
  <si>
    <t>자기애관 교체공사</t>
  </si>
  <si>
    <t>강인규</t>
  </si>
  <si>
    <t>031-676-0342</t>
  </si>
  <si>
    <t>예비공 도통시험공사</t>
  </si>
  <si>
    <t>2019년 상반기 평택전력 23kV 개폐장치 증설공사</t>
    <phoneticPr fontId="6" type="noConversion"/>
  </si>
  <si>
    <t>유찬휴</t>
    <phoneticPr fontId="6" type="noConversion"/>
  </si>
  <si>
    <t>031-646-0373</t>
    <phoneticPr fontId="6" type="noConversion"/>
  </si>
  <si>
    <t>7월</t>
  </si>
  <si>
    <t>2019년 하반기 평택전력 23kV 개폐장치 증설공사</t>
    <phoneticPr fontId="6" type="noConversion"/>
  </si>
  <si>
    <t>평택전력지사 방화구획재 시공공사</t>
    <phoneticPr fontId="6" type="noConversion"/>
  </si>
  <si>
    <t>윤은솔</t>
    <phoneticPr fontId="6" type="noConversion"/>
  </si>
  <si>
    <t>031-646-0372</t>
    <phoneticPr fontId="6" type="noConversion"/>
  </si>
  <si>
    <t>2020~2021 평택전력지사 변전정비회사 총액공사</t>
    <phoneticPr fontId="6" type="noConversion"/>
  </si>
  <si>
    <t>최기석</t>
    <phoneticPr fontId="6" type="noConversion"/>
  </si>
  <si>
    <t>031-646-0381</t>
    <phoneticPr fontId="6" type="noConversion"/>
  </si>
  <si>
    <t>안성S/S #1M.Tr 장기사용 변압기 대체</t>
    <phoneticPr fontId="6" type="noConversion"/>
  </si>
  <si>
    <t>154kV 평택-추팔T/L OPGW 이설공사</t>
    <phoneticPr fontId="6" type="noConversion"/>
  </si>
  <si>
    <t>ICT</t>
  </si>
  <si>
    <t>조긍호</t>
    <phoneticPr fontId="6" type="noConversion"/>
  </si>
  <si>
    <t>031-646-0392</t>
    <phoneticPr fontId="6" type="noConversion"/>
  </si>
  <si>
    <t>전력ICT</t>
  </si>
  <si>
    <t>154kV 포승-청북T/L OPGW 이설공사</t>
    <phoneticPr fontId="6" type="noConversion"/>
  </si>
  <si>
    <t xml:space="preserve"> </t>
    <phoneticPr fontId="6" type="noConversion"/>
  </si>
  <si>
    <t>345kV 신온양-서서울T/L OPGW 이설공사</t>
    <phoneticPr fontId="6" type="noConversion"/>
  </si>
  <si>
    <t>345kV 아산-화성T/L OPGW 이설공사</t>
    <phoneticPr fontId="6" type="noConversion"/>
  </si>
  <si>
    <t>신온양서서울외 2개 지장선로이설공사 감리용역</t>
    <phoneticPr fontId="6" type="noConversion"/>
  </si>
  <si>
    <t>감리</t>
    <phoneticPr fontId="6" type="noConversion"/>
  </si>
  <si>
    <t>평택-추팔 지지물보강공사1 감리용역</t>
    <phoneticPr fontId="6" type="noConversion"/>
  </si>
  <si>
    <t>김병철</t>
    <phoneticPr fontId="6" type="noConversion"/>
  </si>
  <si>
    <t>031-646-0355</t>
    <phoneticPr fontId="6" type="noConversion"/>
  </si>
  <si>
    <t>평택-추팔 지지물보강공사2 기술검토용역</t>
    <phoneticPr fontId="6" type="noConversion"/>
  </si>
  <si>
    <t>평택-추팔 지지물보강공사2 감리용역</t>
    <phoneticPr fontId="6" type="noConversion"/>
  </si>
  <si>
    <t>2019년 평택전력지사 관내변전소 청소용역</t>
    <phoneticPr fontId="6" type="noConversion"/>
  </si>
  <si>
    <t>청소</t>
  </si>
  <si>
    <t>화성지사</t>
    <phoneticPr fontId="6" type="noConversion"/>
  </si>
  <si>
    <t>2019년도 배전선로 수목전지공사</t>
    <phoneticPr fontId="6" type="noConversion"/>
  </si>
  <si>
    <t>이승렬</t>
    <phoneticPr fontId="6" type="noConversion"/>
  </si>
  <si>
    <t>031-369-1284</t>
    <phoneticPr fontId="6" type="noConversion"/>
  </si>
  <si>
    <t>송산그린시티 동서진입도로 가로등 7kW 외 17건 신설</t>
    <phoneticPr fontId="6" type="noConversion"/>
  </si>
  <si>
    <t>한광희</t>
    <phoneticPr fontId="6" type="noConversion"/>
  </si>
  <si>
    <t>031-369-1235</t>
    <phoneticPr fontId="6" type="noConversion"/>
  </si>
  <si>
    <t>19년 봉담S/S 건설에 따른 4회선 선로확충공사</t>
    <phoneticPr fontId="6" type="noConversion"/>
  </si>
  <si>
    <t>오형근</t>
    <phoneticPr fontId="6" type="noConversion"/>
  </si>
  <si>
    <t>031-369-1233</t>
    <phoneticPr fontId="6" type="noConversion"/>
  </si>
  <si>
    <t>광주지사</t>
    <phoneticPr fontId="6" type="noConversion"/>
  </si>
  <si>
    <t>수양D/L 용량부족 선로확충공사</t>
    <phoneticPr fontId="6" type="noConversion"/>
  </si>
  <si>
    <t>안종배</t>
    <phoneticPr fontId="6" type="noConversion"/>
  </si>
  <si>
    <t>031-760-5233</t>
    <phoneticPr fontId="6" type="noConversion"/>
  </si>
  <si>
    <t>수양D/L 용량부족 선로확충공사 포장복구공사</t>
    <phoneticPr fontId="6" type="noConversion"/>
  </si>
  <si>
    <t>광주지사</t>
  </si>
  <si>
    <t>장지동 이주형 건물신축 지장케이블 이설공사</t>
  </si>
  <si>
    <t>최용호</t>
  </si>
  <si>
    <t>031-760-5287</t>
  </si>
  <si>
    <t>송정동 송정지구 도시개발사업 지장주 이설공사(고객)</t>
  </si>
  <si>
    <t>강재구</t>
  </si>
  <si>
    <t>031-760-5272</t>
  </si>
  <si>
    <t>광주역세권 도시개발사업(환지)지장주 이설공사(고객)</t>
  </si>
  <si>
    <t>퇴촌-남종간 자전거도로 개설 지장전주</t>
  </si>
  <si>
    <t>정단비</t>
  </si>
  <si>
    <t>031-760-5274</t>
  </si>
  <si>
    <t>실촌-만선간 도로확장 지장전주</t>
  </si>
  <si>
    <t>고산2지구 주택진입 진입도로 지장주 이설공사(고객)</t>
  </si>
  <si>
    <t>서영경</t>
  </si>
  <si>
    <t>031-760-5273</t>
  </si>
  <si>
    <t>오포읍 능평-능평간 광주시장 도로확장 지장주(고객)</t>
  </si>
  <si>
    <t>경안중-신장지사거리 도로확장 지장전주(고객)</t>
  </si>
  <si>
    <t>수양D/L 용량부족 선로확충공사 감리</t>
    <phoneticPr fontId="6" type="noConversion"/>
  </si>
  <si>
    <t>2019년 배전설비 열화상 진단 용역</t>
  </si>
  <si>
    <t>최연철</t>
  </si>
  <si>
    <t>031-760-5282</t>
  </si>
  <si>
    <t>2019년 가공배전설비 광학카메라 진단 용역</t>
  </si>
  <si>
    <t>송정동 송정지구 도시개발사업 지장주 이설공사(고객) 감리</t>
  </si>
  <si>
    <t>퇴촌-남종간 자전거도로 개설 지장전주 감리</t>
  </si>
  <si>
    <t>실촌-만선간 도로확장 지장전주 감리</t>
  </si>
  <si>
    <t>고산2지구 주택진입 진입도로 지장주 이설공사(고객) 감리</t>
  </si>
  <si>
    <t>오포읍 능평-능평간 광주시장 도로확장 지장주(고객) 감리</t>
  </si>
  <si>
    <t>경안중-신장지사거리 도로확장 지장전주(고객) 감리</t>
    <phoneticPr fontId="6" type="noConversion"/>
  </si>
  <si>
    <t>평택지사</t>
    <phoneticPr fontId="6" type="noConversion"/>
  </si>
  <si>
    <t>고덕 2-3공구 지장전주 이설공사</t>
    <phoneticPr fontId="6" type="noConversion"/>
  </si>
  <si>
    <t>문경미</t>
    <phoneticPr fontId="6" type="noConversion"/>
  </si>
  <si>
    <t>모산-영신 도로확장 지중화 공사</t>
    <phoneticPr fontId="6" type="noConversion"/>
  </si>
  <si>
    <t>팽성읍 노와-객사간 도로개설 지장전주</t>
    <phoneticPr fontId="6" type="noConversion"/>
  </si>
  <si>
    <t>홍인애</t>
    <phoneticPr fontId="6" type="noConversion"/>
  </si>
  <si>
    <t>2019년 평택지사 맨홀청소 및 점검공사</t>
    <phoneticPr fontId="6" type="noConversion"/>
  </si>
  <si>
    <t>송영훈</t>
    <phoneticPr fontId="6" type="noConversion"/>
  </si>
  <si>
    <t>2019년 지중배전선로 순시위탁공사</t>
    <phoneticPr fontId="6" type="noConversion"/>
  </si>
  <si>
    <t>배전</t>
    <phoneticPr fontId="6" type="noConversion"/>
  </si>
  <si>
    <t>2019년 배전선로 위해수목 전지공사</t>
    <phoneticPr fontId="6" type="noConversion"/>
  </si>
  <si>
    <t>평택지사</t>
  </si>
  <si>
    <t>남사S/S 송미D/L 용량부족 선로확충공사</t>
  </si>
  <si>
    <t>김형욱</t>
  </si>
  <si>
    <t>소사3지구 배전간선 설치공사</t>
  </si>
  <si>
    <t>임정수</t>
  </si>
  <si>
    <t>서용인지사</t>
    <phoneticPr fontId="6" type="noConversion"/>
  </si>
  <si>
    <t>5월</t>
    <phoneticPr fontId="6" type="noConversion"/>
  </si>
  <si>
    <t>신갈동 주성엔지니어링 전용선로 인출공사</t>
    <phoneticPr fontId="6" type="noConversion"/>
  </si>
  <si>
    <t>장재영</t>
    <phoneticPr fontId="6" type="noConversion"/>
  </si>
  <si>
    <t>031-8065-7232</t>
    <phoneticPr fontId="6" type="noConversion"/>
  </si>
  <si>
    <t>서용인지사</t>
    <phoneticPr fontId="6" type="noConversion"/>
  </si>
  <si>
    <t>19년 배전설비 열화상진단 용역</t>
    <phoneticPr fontId="6" type="noConversion"/>
  </si>
  <si>
    <t>나종천</t>
    <phoneticPr fontId="6" type="noConversion"/>
  </si>
  <si>
    <t>031-8065-7282</t>
    <phoneticPr fontId="6" type="noConversion"/>
  </si>
  <si>
    <t>19년 배전설비 광학카메라진단 용역</t>
    <phoneticPr fontId="6" type="noConversion"/>
  </si>
  <si>
    <t>서용인지사</t>
  </si>
  <si>
    <t>19년 지중배전선로 순시위탁공사</t>
  </si>
  <si>
    <t>박성무</t>
  </si>
  <si>
    <t>031-8065-7273</t>
  </si>
  <si>
    <t>동용인지사</t>
    <phoneticPr fontId="6" type="noConversion"/>
  </si>
  <si>
    <t>용인도시계획도로(이동)소-1-10호 도로개설</t>
    <phoneticPr fontId="6" type="noConversion"/>
  </si>
  <si>
    <t>임동용</t>
    <phoneticPr fontId="6" type="noConversion"/>
  </si>
  <si>
    <t>031-330-2283</t>
    <phoneticPr fontId="6" type="noConversion"/>
  </si>
  <si>
    <t>양지리 국토관리 도로확장 지장전주</t>
  </si>
  <si>
    <t>서울지방국토관리청(오산~이천)2공구 지장전주</t>
    <phoneticPr fontId="6" type="noConversion"/>
  </si>
  <si>
    <t>서울지방국토관리청(오산~이천)3공구 지장전주</t>
  </si>
  <si>
    <t>031-330-2284</t>
  </si>
  <si>
    <t>용인도시계획도로(이동)소-1-10호 도로개설 감리</t>
    <phoneticPr fontId="6" type="noConversion"/>
  </si>
  <si>
    <t>동용인지사</t>
  </si>
  <si>
    <t>2019년 동용인지사 배전선로 근접 위해수목 전지</t>
  </si>
  <si>
    <t>김새한솔</t>
  </si>
  <si>
    <t>031-330-2285</t>
    <phoneticPr fontId="6" type="noConversion"/>
  </si>
  <si>
    <t>안양지사</t>
    <phoneticPr fontId="6" type="noConversion"/>
  </si>
  <si>
    <t>2019년 배전선로 수목전지공사</t>
    <phoneticPr fontId="6" type="noConversion"/>
  </si>
  <si>
    <t>허용호</t>
    <phoneticPr fontId="6" type="noConversion"/>
  </si>
  <si>
    <t>031-450-2282</t>
    <phoneticPr fontId="6" type="noConversion"/>
  </si>
  <si>
    <t>안양지사</t>
    <phoneticPr fontId="6" type="noConversion"/>
  </si>
  <si>
    <t>2월</t>
    <phoneticPr fontId="6" type="noConversion"/>
  </si>
  <si>
    <t>2019년 안양지사 고압고객 수전설비 열화상진단 용역</t>
    <phoneticPr fontId="6" type="noConversion"/>
  </si>
  <si>
    <t>이준수</t>
    <phoneticPr fontId="6" type="noConversion"/>
  </si>
  <si>
    <t>031-450-2244</t>
    <phoneticPr fontId="6" type="noConversion"/>
  </si>
  <si>
    <t>광명지사</t>
    <phoneticPr fontId="6" type="noConversion"/>
  </si>
  <si>
    <t>지중순시 위탁공사</t>
    <phoneticPr fontId="6" type="noConversion"/>
  </si>
  <si>
    <t>임창모</t>
    <phoneticPr fontId="6" type="noConversion"/>
  </si>
  <si>
    <t>02-2680-3272</t>
    <phoneticPr fontId="6" type="noConversion"/>
  </si>
  <si>
    <t>배전선로 근접 수목전지공사</t>
    <phoneticPr fontId="6" type="noConversion"/>
  </si>
  <si>
    <t>최진석</t>
    <phoneticPr fontId="6" type="noConversion"/>
  </si>
  <si>
    <t>02-2680-3276</t>
    <phoneticPr fontId="6" type="noConversion"/>
  </si>
  <si>
    <t>배전설비 열화상진단 용역</t>
    <phoneticPr fontId="6" type="noConversion"/>
  </si>
  <si>
    <t>배전설비 광학진단 용역</t>
    <phoneticPr fontId="6" type="noConversion"/>
  </si>
  <si>
    <t>서수원지사</t>
    <phoneticPr fontId="6" type="noConversion"/>
  </si>
  <si>
    <t>김학석</t>
    <phoneticPr fontId="6" type="noConversion"/>
  </si>
  <si>
    <t>031-228-9383</t>
    <phoneticPr fontId="6" type="noConversion"/>
  </si>
  <si>
    <t>고색동 ㈜삼호 고압 17,000kW 신설</t>
    <phoneticPr fontId="6" type="noConversion"/>
  </si>
  <si>
    <t>박민수</t>
    <phoneticPr fontId="6" type="noConversion"/>
  </si>
  <si>
    <t>031-228-9235</t>
    <phoneticPr fontId="6" type="noConversion"/>
  </si>
  <si>
    <t xml:space="preserve">2019년 지중 저압 회선탐사 및 경로탐사 공사 </t>
    <phoneticPr fontId="6" type="noConversion"/>
  </si>
  <si>
    <t>김아름</t>
    <phoneticPr fontId="6" type="noConversion"/>
  </si>
  <si>
    <t>031-228-9382</t>
    <phoneticPr fontId="6" type="noConversion"/>
  </si>
  <si>
    <t>[고객]고색동14-35케이비부동산신탁지장전주이설공사</t>
    <phoneticPr fontId="6" type="noConversion"/>
  </si>
  <si>
    <t>임태진</t>
    <phoneticPr fontId="6" type="noConversion"/>
  </si>
  <si>
    <t>031-228-9273</t>
    <phoneticPr fontId="6" type="noConversion"/>
  </si>
  <si>
    <t>2019년 지중저압선로 활선 누전점 색출공사</t>
    <phoneticPr fontId="6" type="noConversion"/>
  </si>
  <si>
    <t>서수원지사</t>
    <phoneticPr fontId="6" type="noConversion"/>
  </si>
  <si>
    <t>1월</t>
    <phoneticPr fontId="6" type="noConversion"/>
  </si>
  <si>
    <t>2019년도 지상기기 열화상진단용역</t>
    <phoneticPr fontId="6" type="noConversion"/>
  </si>
  <si>
    <t>김학석</t>
    <phoneticPr fontId="6" type="noConversion"/>
  </si>
  <si>
    <t>031-228-9383</t>
    <phoneticPr fontId="6" type="noConversion"/>
  </si>
  <si>
    <t>'19년 배전설비 광학진단 용역</t>
    <phoneticPr fontId="6" type="noConversion"/>
  </si>
  <si>
    <t>오찬영</t>
    <phoneticPr fontId="6" type="noConversion"/>
  </si>
  <si>
    <t>031-228-9282</t>
    <phoneticPr fontId="6" type="noConversion"/>
  </si>
  <si>
    <t>2월</t>
    <phoneticPr fontId="6" type="noConversion"/>
  </si>
  <si>
    <t>2019년도 지상개폐기 PD 진단용역</t>
    <phoneticPr fontId="6" type="noConversion"/>
  </si>
  <si>
    <t>설계</t>
    <phoneticPr fontId="6" type="noConversion"/>
  </si>
  <si>
    <t>경쟁</t>
    <phoneticPr fontId="6" type="noConversion"/>
  </si>
  <si>
    <t>X</t>
    <phoneticPr fontId="6" type="noConversion"/>
  </si>
  <si>
    <t>배전</t>
    <phoneticPr fontId="6" type="noConversion"/>
  </si>
  <si>
    <t>'19년 배전설비 초음파진단 용역</t>
    <phoneticPr fontId="6" type="noConversion"/>
  </si>
  <si>
    <t>3월</t>
    <phoneticPr fontId="6" type="noConversion"/>
  </si>
  <si>
    <t>고색동 ㈜삼호 고압 17,000kW 신설 감리용역</t>
    <phoneticPr fontId="6" type="noConversion"/>
  </si>
  <si>
    <t>박민수</t>
    <phoneticPr fontId="6" type="noConversion"/>
  </si>
  <si>
    <t>031-228-9235</t>
    <phoneticPr fontId="6" type="noConversion"/>
  </si>
  <si>
    <t>'19년 배전설비 열화상진단 용역</t>
    <phoneticPr fontId="6" type="noConversion"/>
  </si>
  <si>
    <t>[고객]고색동14-35케이비부동산신탁지장전주이설공사 감리용역</t>
    <phoneticPr fontId="6" type="noConversion"/>
  </si>
  <si>
    <t>감리</t>
    <phoneticPr fontId="6" type="noConversion"/>
  </si>
  <si>
    <t>임태진</t>
    <phoneticPr fontId="6" type="noConversion"/>
  </si>
  <si>
    <t>031-228-9273</t>
    <phoneticPr fontId="6" type="noConversion"/>
  </si>
  <si>
    <t>6월</t>
    <phoneticPr fontId="6" type="noConversion"/>
  </si>
  <si>
    <t>고압 수전설비 열화상진단 용역</t>
    <phoneticPr fontId="6" type="noConversion"/>
  </si>
  <si>
    <t>윤영훈</t>
    <phoneticPr fontId="6" type="noConversion"/>
  </si>
  <si>
    <t>031-228-9244</t>
    <phoneticPr fontId="6" type="noConversion"/>
  </si>
  <si>
    <t>안성지사</t>
    <phoneticPr fontId="6" type="noConversion"/>
  </si>
  <si>
    <t>남안성S/S 신설에 따른 2회선 선로확충(3년)</t>
    <phoneticPr fontId="6" type="noConversion"/>
  </si>
  <si>
    <t>김영진</t>
    <phoneticPr fontId="6" type="noConversion"/>
  </si>
  <si>
    <t>031-670-2237</t>
    <phoneticPr fontId="6" type="noConversion"/>
  </si>
  <si>
    <t>공도읍 진사리 ㈜스타필드 25,500kW 신설공사</t>
    <phoneticPr fontId="6" type="noConversion"/>
  </si>
  <si>
    <t>안성지사</t>
  </si>
  <si>
    <t>당왕-사곡간 도로확장 지장전주</t>
  </si>
  <si>
    <t>김치중</t>
  </si>
  <si>
    <t>031-670-2273</t>
  </si>
  <si>
    <t>종합운동장-금광호수간 안성시장 도로확포장 지장전주</t>
    <phoneticPr fontId="6" type="noConversion"/>
  </si>
  <si>
    <t>김상혁</t>
    <phoneticPr fontId="6" type="noConversion"/>
  </si>
  <si>
    <t>031-675-2275</t>
    <phoneticPr fontId="6" type="noConversion"/>
  </si>
  <si>
    <t>계동-중리동간 안성시장 도로확포장 지장전주</t>
    <phoneticPr fontId="6" type="noConversion"/>
  </si>
  <si>
    <t>광주역세권 배전간선 설치공사(관로)</t>
    <phoneticPr fontId="6" type="noConversion"/>
  </si>
  <si>
    <t>김영호</t>
    <phoneticPr fontId="6" type="noConversion"/>
  </si>
  <si>
    <t>031-230-8483</t>
    <phoneticPr fontId="6" type="noConversion"/>
  </si>
  <si>
    <t>광주역세권 배전간선 설치공사(전기)</t>
    <phoneticPr fontId="6" type="noConversion"/>
  </si>
  <si>
    <t>광주역세권 배전간선 설치공사(도통)</t>
    <phoneticPr fontId="6" type="noConversion"/>
  </si>
  <si>
    <r>
      <t>평택 모산</t>
    </r>
    <r>
      <rPr>
        <sz val="11"/>
        <rFont val="HY견고딕"/>
        <family val="1"/>
        <charset val="129"/>
      </rPr>
      <t>·</t>
    </r>
    <r>
      <rPr>
        <sz val="11"/>
        <rFont val="굴림"/>
        <family val="3"/>
        <charset val="129"/>
      </rPr>
      <t>영신지구 배전간선 설치공사(배전)</t>
    </r>
    <phoneticPr fontId="6" type="noConversion"/>
  </si>
  <si>
    <t>이상현</t>
    <phoneticPr fontId="6" type="noConversion"/>
  </si>
  <si>
    <t>031-230-8484</t>
    <phoneticPr fontId="6" type="noConversion"/>
  </si>
  <si>
    <t>화성비봉지구 배전간선 설치공사(관로)</t>
    <phoneticPr fontId="6" type="noConversion"/>
  </si>
  <si>
    <t>이재익</t>
    <phoneticPr fontId="6" type="noConversion"/>
  </si>
  <si>
    <t>031-230-8487</t>
  </si>
  <si>
    <t>화성비봉지구 배전간선 설치공사(전기)</t>
    <phoneticPr fontId="6" type="noConversion"/>
  </si>
  <si>
    <t>화성비봉지구 배전간선 설치공사(도통)</t>
    <phoneticPr fontId="6" type="noConversion"/>
  </si>
  <si>
    <t>이재익</t>
    <phoneticPr fontId="6" type="noConversion"/>
  </si>
  <si>
    <t xml:space="preserve">광명6동삼거리-광명사거리 지중화공사 </t>
    <phoneticPr fontId="6" type="noConversion"/>
  </si>
  <si>
    <t>광명6동삼거리-광명사거리 지중화 포장복구공사</t>
    <phoneticPr fontId="6" type="noConversion"/>
  </si>
  <si>
    <t>평택 진위3 일반산업단지 배전간선 설치공사(배전)</t>
    <phoneticPr fontId="6" type="noConversion"/>
  </si>
  <si>
    <t>평택 진위3 일반산업단지 포장복구공사</t>
    <phoneticPr fontId="6" type="noConversion"/>
  </si>
  <si>
    <t>평택 진위3 일반산업단지 압입공사</t>
    <phoneticPr fontId="6" type="noConversion"/>
  </si>
  <si>
    <t>공군지능형전력망 구축사업(배전)</t>
    <phoneticPr fontId="6" type="noConversion"/>
  </si>
  <si>
    <t>공군지능형전력망 구축사업(도통)</t>
    <phoneticPr fontId="6" type="noConversion"/>
  </si>
  <si>
    <t>공군지능형전력망 구축사업 포장복구공사</t>
    <phoneticPr fontId="6" type="noConversion"/>
  </si>
  <si>
    <t>전문</t>
  </si>
  <si>
    <t>화성태안3지구 배전간선 설치공사(관로)</t>
    <phoneticPr fontId="6" type="noConversion"/>
  </si>
  <si>
    <t>최용찬</t>
    <phoneticPr fontId="6" type="noConversion"/>
  </si>
  <si>
    <t>031-230-8488</t>
    <phoneticPr fontId="6" type="noConversion"/>
  </si>
  <si>
    <t>화성태안3지구 배전간선 설치공사(전기)</t>
    <phoneticPr fontId="6" type="noConversion"/>
  </si>
  <si>
    <t>화성태안3지구 배전간선(도통)</t>
    <phoneticPr fontId="6" type="noConversion"/>
  </si>
  <si>
    <t>평택 고덕2-1공구 배전간선 설치공사(전기)</t>
    <phoneticPr fontId="6" type="noConversion"/>
  </si>
  <si>
    <t>홍성창</t>
    <phoneticPr fontId="6" type="noConversion"/>
  </si>
  <si>
    <t>031-230-8485</t>
    <phoneticPr fontId="6" type="noConversion"/>
  </si>
  <si>
    <t>평택 고덕2-1공구 배전간선 설치공사(관로)</t>
    <phoneticPr fontId="6" type="noConversion"/>
  </si>
  <si>
    <t>평택 고덕2-1공구 배전간선 설치공사(도통)</t>
    <phoneticPr fontId="6" type="noConversion"/>
  </si>
  <si>
    <t>평택 고덕2-2공구 배전간선 설치공사(전기)</t>
    <phoneticPr fontId="6" type="noConversion"/>
  </si>
  <si>
    <t>평택 고덕2-2공구 배전간선 설치공사(관로)</t>
    <phoneticPr fontId="6" type="noConversion"/>
  </si>
  <si>
    <t>평택 고덕2-2공구 배전간선 설치공사(도통)</t>
    <phoneticPr fontId="6" type="noConversion"/>
  </si>
  <si>
    <t>안산 다문화마을특구 지중화공사</t>
    <phoneticPr fontId="6" type="noConversion"/>
  </si>
  <si>
    <t>안산 다문화마을특구 지중화공사(도통)</t>
    <phoneticPr fontId="6" type="noConversion"/>
  </si>
  <si>
    <t>안산 다문화마을특구 지중화공사 포장복구공사</t>
    <phoneticPr fontId="6" type="noConversion"/>
  </si>
  <si>
    <t>화성 송산테크노파크 일반산단 배전간선설치공사</t>
    <phoneticPr fontId="6" type="noConversion"/>
  </si>
  <si>
    <t>평택 드림테크 일반산업단지 배전간선 설치공사</t>
    <phoneticPr fontId="6" type="noConversion"/>
  </si>
  <si>
    <t>전력사업처</t>
    <phoneticPr fontId="6" type="noConversion"/>
  </si>
  <si>
    <t>용인 역삼지구 배전간선 설치공사(관로)</t>
    <phoneticPr fontId="6" type="noConversion"/>
  </si>
  <si>
    <t>김영호</t>
    <phoneticPr fontId="6" type="noConversion"/>
  </si>
  <si>
    <t>031-230-8483</t>
    <phoneticPr fontId="6" type="noConversion"/>
  </si>
  <si>
    <t>용인 역삼지구  배전간선 설치공사(전기)</t>
    <phoneticPr fontId="6" type="noConversion"/>
  </si>
  <si>
    <t>용인 역삼지구  배전간선 설치공사(도통)</t>
    <phoneticPr fontId="6" type="noConversion"/>
  </si>
  <si>
    <t>7월</t>
    <phoneticPr fontId="6" type="noConversion"/>
  </si>
  <si>
    <t>판교대장 도시개발지구 배전간선(관로)</t>
    <phoneticPr fontId="6" type="noConversion"/>
  </si>
  <si>
    <t>변성덕</t>
    <phoneticPr fontId="6" type="noConversion"/>
  </si>
  <si>
    <t>031-230-8486</t>
    <phoneticPr fontId="6" type="noConversion"/>
  </si>
  <si>
    <t>판교대장 도시개발지구 배전간선(전기)</t>
    <phoneticPr fontId="6" type="noConversion"/>
  </si>
  <si>
    <t>성남 둔촌대로 지중화공사</t>
    <phoneticPr fontId="6" type="noConversion"/>
  </si>
  <si>
    <t>평택 고덕2-3공구 배전간선 설치공사(전기)</t>
    <phoneticPr fontId="6" type="noConversion"/>
  </si>
  <si>
    <t>평택 고덕2-3공구 배전간선 설치공사(관로)</t>
    <phoneticPr fontId="6" type="noConversion"/>
  </si>
  <si>
    <t>평택 고덕2-3공구 배전간선 설치공사(도통)</t>
    <phoneticPr fontId="6" type="noConversion"/>
  </si>
  <si>
    <t>평택 영신지구 배전간선 설치공사(배전)</t>
    <phoneticPr fontId="6" type="noConversion"/>
  </si>
  <si>
    <t>광주역세권 배전간선 설치공사(감리용역)</t>
    <phoneticPr fontId="6" type="noConversion"/>
  </si>
  <si>
    <t>배전</t>
    <phoneticPr fontId="6" type="noConversion"/>
  </si>
  <si>
    <t>광주역세권 배전간선 설치공사(위치탐사용역)</t>
  </si>
  <si>
    <t>광주역세권 배전간선 설치공사(케이블진단)</t>
    <phoneticPr fontId="6" type="noConversion"/>
  </si>
  <si>
    <t>진위3 일반산업단지 압입공사(지질조사용역)</t>
    <phoneticPr fontId="6" type="noConversion"/>
  </si>
  <si>
    <t>이상현</t>
    <phoneticPr fontId="6" type="noConversion"/>
  </si>
  <si>
    <t>031-230-8484</t>
    <phoneticPr fontId="6" type="noConversion"/>
  </si>
  <si>
    <t>평택 모산·영신지구 배전간선 설치공사(감리용역)</t>
    <phoneticPr fontId="6" type="noConversion"/>
  </si>
  <si>
    <t>평택 모산·영신지구 배전간선 설치공사(위치탐사용역)</t>
  </si>
  <si>
    <t>평택 모산·영신지구 배전간선 설치공사(VLF 진단용역)</t>
  </si>
  <si>
    <t>화성비봉지구 배전간선 설치공사(통합감리용역)</t>
    <phoneticPr fontId="6" type="noConversion"/>
  </si>
  <si>
    <t>031-230-8487</t>
    <phoneticPr fontId="6" type="noConversion"/>
  </si>
  <si>
    <t>화성비봉지구 배전간선 설치공사 (위치탐사용역)</t>
  </si>
  <si>
    <t>화성비봉지구 배전간선 설치공사 (VLF 진단용역)</t>
  </si>
  <si>
    <t>광명6동삼거리-광명사거리 지중화(감리용역)</t>
    <phoneticPr fontId="6" type="noConversion"/>
  </si>
  <si>
    <t>광명6동삼거리-광명사거리 지중화 (위치탐사용역)</t>
  </si>
  <si>
    <t>광명6동삼거리-광명사거리 지중화 (VLF 진단용역)</t>
  </si>
  <si>
    <t>광명6동삼거리-광명사거리 지중화 폐기물처리용역</t>
    <phoneticPr fontId="6" type="noConversion"/>
  </si>
  <si>
    <t>공군지능형전력망 구축사업(감리용역)</t>
    <phoneticPr fontId="6" type="noConversion"/>
  </si>
  <si>
    <t>공군지능형전력망 구축사업(위치탐사용역)</t>
  </si>
  <si>
    <t>공군지능형전력망 구축사업(케이블진단)</t>
    <phoneticPr fontId="6" type="noConversion"/>
  </si>
  <si>
    <t>공군지능형전력망 구축사업(폐기물처리)</t>
    <phoneticPr fontId="6" type="noConversion"/>
  </si>
  <si>
    <t>진위3 일반산업단지 압입공사(감리용역)</t>
    <phoneticPr fontId="6" type="noConversion"/>
  </si>
  <si>
    <t>진위3 일반산업단지 배전간선 설치공사(감리용역)</t>
    <phoneticPr fontId="6" type="noConversion"/>
  </si>
  <si>
    <t>진위3 일반산업단지 배전간선 설치공사(폐기물처리)</t>
    <phoneticPr fontId="6" type="noConversion"/>
  </si>
  <si>
    <t>화성태안3지구 배전간선 (통합감리용역)</t>
    <phoneticPr fontId="6" type="noConversion"/>
  </si>
  <si>
    <t>화성태안3지구 배전간선 (위치탐사용역)</t>
  </si>
  <si>
    <t>화성태안3지구 배전간선 (VLF 진단용역)</t>
  </si>
  <si>
    <t>평택 고덕2-1공구 배전간선 설치공사(통합감리용역)</t>
    <phoneticPr fontId="6" type="noConversion"/>
  </si>
  <si>
    <t>평택 고덕2-1공구 배전간선 설치공사(위치탐사용역)</t>
  </si>
  <si>
    <t>평택 고덕2-1공구 배전간선 설치공사(VLF 진단용역)</t>
  </si>
  <si>
    <t>평택 고덕2-2공구 배전간선 설치공사(통합감리용역)</t>
    <phoneticPr fontId="6" type="noConversion"/>
  </si>
  <si>
    <t>평택 고덕2-2공구 배전간선 설치공사(위치탐사용역)</t>
  </si>
  <si>
    <t>평택 고덕2-2공구 배전간선 설치공사(VLF 진단용역)</t>
  </si>
  <si>
    <t>안산 다문화마을특구 지중화공사(감리용역)</t>
    <phoneticPr fontId="6" type="noConversion"/>
  </si>
  <si>
    <t>안산 다문화마을특구 지중화공사 (위치탐사용역)</t>
  </si>
  <si>
    <t>측량</t>
    <phoneticPr fontId="6" type="noConversion"/>
  </si>
  <si>
    <t>안산 다문화마을특구 지중화공사 (VLF 진단용역)</t>
  </si>
  <si>
    <t>기타</t>
    <phoneticPr fontId="6" type="noConversion"/>
  </si>
  <si>
    <t>평택 드림테크 일반산업단지(감리용역)</t>
    <phoneticPr fontId="6" type="noConversion"/>
  </si>
  <si>
    <t>화성 송산테크노파크 일반산업단지 배전간선(감리용역)</t>
    <phoneticPr fontId="6" type="noConversion"/>
  </si>
  <si>
    <t>전력사업처</t>
    <phoneticPr fontId="6" type="noConversion"/>
  </si>
  <si>
    <t>용인 역삼지구  배전간선 설치공사(감리)</t>
    <phoneticPr fontId="6" type="noConversion"/>
  </si>
  <si>
    <t>김영호</t>
    <phoneticPr fontId="6" type="noConversion"/>
  </si>
  <si>
    <t>031-230-8483</t>
    <phoneticPr fontId="6" type="noConversion"/>
  </si>
  <si>
    <t>배전</t>
    <phoneticPr fontId="6" type="noConversion"/>
  </si>
  <si>
    <t>용인 역삼지구  배전간선 설치공사(위치탐사용역)</t>
  </si>
  <si>
    <t>용인 역삼지구  배전간선 설치공사(케이블진단)</t>
    <phoneticPr fontId="6" type="noConversion"/>
  </si>
  <si>
    <t>경쟁</t>
    <phoneticPr fontId="6" type="noConversion"/>
  </si>
  <si>
    <t>용인 역삼지구  배전간선 설치공사(케이블진단)</t>
    <phoneticPr fontId="6" type="noConversion"/>
  </si>
  <si>
    <t>전력사업처</t>
    <phoneticPr fontId="6" type="noConversion"/>
  </si>
  <si>
    <t>7월</t>
    <phoneticPr fontId="6" type="noConversion"/>
  </si>
  <si>
    <t>성남 둔촌대로 지중화(감리용역)</t>
    <phoneticPr fontId="6" type="noConversion"/>
  </si>
  <si>
    <t>감리</t>
    <phoneticPr fontId="6" type="noConversion"/>
  </si>
  <si>
    <t>경쟁</t>
    <phoneticPr fontId="6" type="noConversion"/>
  </si>
  <si>
    <t>변성덕</t>
    <phoneticPr fontId="6" type="noConversion"/>
  </si>
  <si>
    <t>031-230-8486</t>
    <phoneticPr fontId="6" type="noConversion"/>
  </si>
  <si>
    <t>X</t>
    <phoneticPr fontId="6" type="noConversion"/>
  </si>
  <si>
    <t>배전</t>
    <phoneticPr fontId="6" type="noConversion"/>
  </si>
  <si>
    <t>성남 판교대장 배전간선 설치공사(감리용역)</t>
    <phoneticPr fontId="6" type="noConversion"/>
  </si>
  <si>
    <t>화성 송산그린시티 남측(1단계) 배전간선 설계자료조사용역</t>
    <phoneticPr fontId="6" type="noConversion"/>
  </si>
  <si>
    <t>전력사업처</t>
    <phoneticPr fontId="6" type="noConversion"/>
  </si>
  <si>
    <t>평택 고덕2-3공구 배전간선 설치공사(통합감리용역)</t>
    <phoneticPr fontId="6" type="noConversion"/>
  </si>
  <si>
    <t>평택 고덕2-3공구 배전간선 설치공사(위치탐사용역)</t>
  </si>
  <si>
    <t>평택 고덕2-3공구 배전간선 설치공사(VLF 진단용역)</t>
  </si>
  <si>
    <t>평택 영신지구 배전간선 설치공사(감리용역)</t>
    <phoneticPr fontId="6" type="noConversion"/>
  </si>
  <si>
    <t>평택 영신지구 배전간선 설치공사(위치탐사용역)</t>
  </si>
  <si>
    <t>평택 영신지구 배전간선 설치공사(VLF 진단용역)</t>
  </si>
  <si>
    <t>기획관리실</t>
    <phoneticPr fontId="6" type="noConversion"/>
  </si>
  <si>
    <t>3월</t>
    <phoneticPr fontId="6" type="noConversion"/>
  </si>
  <si>
    <t>여주지사 북카페 조성외 기타공사</t>
    <phoneticPr fontId="6" type="noConversion"/>
  </si>
  <si>
    <t>토건(사옥건설 포함)</t>
  </si>
  <si>
    <t>이명규</t>
    <phoneticPr fontId="6" type="noConversion"/>
  </si>
  <si>
    <t>031-230-8342</t>
    <phoneticPr fontId="6" type="noConversion"/>
  </si>
  <si>
    <t>시설관리</t>
    <phoneticPr fontId="6" type="noConversion"/>
  </si>
  <si>
    <t>동용인지사 사옥보수공사</t>
    <phoneticPr fontId="6" type="noConversion"/>
  </si>
  <si>
    <t>이재훈</t>
    <phoneticPr fontId="6" type="noConversion"/>
  </si>
  <si>
    <t>031-230-8325</t>
    <phoneticPr fontId="6" type="noConversion"/>
  </si>
  <si>
    <t>기획관리실</t>
    <phoneticPr fontId="6" type="noConversion"/>
  </si>
  <si>
    <t>하남지사 샤워장 보수공사</t>
    <phoneticPr fontId="6" type="noConversion"/>
  </si>
  <si>
    <t>이재훈</t>
    <phoneticPr fontId="6" type="noConversion"/>
  </si>
  <si>
    <t>031-230-8325</t>
    <phoneticPr fontId="6" type="noConversion"/>
  </si>
  <si>
    <t>7월</t>
    <phoneticPr fontId="6" type="noConversion"/>
  </si>
  <si>
    <t>오산 공군비행장 주변전실 신축 설계용역</t>
    <phoneticPr fontId="6" type="noConversion"/>
  </si>
  <si>
    <t>이명규</t>
    <phoneticPr fontId="6" type="noConversion"/>
  </si>
  <si>
    <t>031-230-8342</t>
    <phoneticPr fontId="6" type="noConversion"/>
  </si>
  <si>
    <t>남안성S/S 신설에 따른 2회선 선로확충(3년) 포장복구</t>
    <phoneticPr fontId="6" type="noConversion"/>
  </si>
  <si>
    <t>공도읍 진사리 ㈜스타필드 25,500kW 신설공사 포장복구</t>
    <phoneticPr fontId="6" type="noConversion"/>
  </si>
  <si>
    <t>19년 지중순시 위탁공사(안성)</t>
  </si>
  <si>
    <t>19년 가공배전설비 열화상 진단용역(안성)</t>
  </si>
  <si>
    <t>종합운동장-금광호수간 안성시장 도로확포장 지장전주 감리</t>
    <phoneticPr fontId="6" type="noConversion"/>
  </si>
  <si>
    <t>감리</t>
    <phoneticPr fontId="6" type="noConversion"/>
  </si>
  <si>
    <t>김상혁</t>
    <phoneticPr fontId="6" type="noConversion"/>
  </si>
  <si>
    <t>031-675-2275</t>
    <phoneticPr fontId="6" type="noConversion"/>
  </si>
  <si>
    <t>경기본부</t>
    <phoneticPr fontId="6" type="noConversion"/>
  </si>
  <si>
    <t>안성지사</t>
    <phoneticPr fontId="6" type="noConversion"/>
  </si>
  <si>
    <t>1월</t>
    <phoneticPr fontId="6" type="noConversion"/>
  </si>
  <si>
    <t>계동-중리동간 안성시장 도로확포장 지장전주 감리</t>
    <phoneticPr fontId="6" type="noConversion"/>
  </si>
  <si>
    <t>경쟁</t>
    <phoneticPr fontId="6" type="noConversion"/>
  </si>
  <si>
    <t>경기본부</t>
    <phoneticPr fontId="6" type="noConversion"/>
  </si>
  <si>
    <t>안성지사</t>
    <phoneticPr fontId="6" type="noConversion"/>
  </si>
  <si>
    <t>남안성S/S 신설에 따른 2회선 선로확충(3년) 감리용역</t>
    <phoneticPr fontId="6" type="noConversion"/>
  </si>
  <si>
    <t>김영진</t>
    <phoneticPr fontId="6" type="noConversion"/>
  </si>
  <si>
    <t>031-670-2237</t>
    <phoneticPr fontId="6" type="noConversion"/>
  </si>
  <si>
    <t>공도읍 진사리 ㈜스타필드 25,500kW 신설공사 감리용역</t>
    <phoneticPr fontId="6" type="noConversion"/>
  </si>
  <si>
    <t>031-670-2237</t>
  </si>
  <si>
    <t>팔달,인계,팔달8구역재개발 지장전주</t>
    <phoneticPr fontId="6" type="noConversion"/>
  </si>
  <si>
    <t>고성훈</t>
    <phoneticPr fontId="6" type="noConversion"/>
  </si>
  <si>
    <t>031-230-8285</t>
    <phoneticPr fontId="6" type="noConversion"/>
  </si>
  <si>
    <t>배전자동화분야 연간 단가계약</t>
    <phoneticPr fontId="6" type="noConversion"/>
  </si>
  <si>
    <t>강주혜</t>
    <phoneticPr fontId="6" type="noConversion"/>
  </si>
  <si>
    <t>031-230-8474</t>
    <phoneticPr fontId="6" type="noConversion"/>
  </si>
  <si>
    <t>분산형전원 종합운영시스템 설치공사</t>
    <phoneticPr fontId="6" type="noConversion"/>
  </si>
  <si>
    <t>고한슬</t>
    <phoneticPr fontId="6" type="noConversion"/>
  </si>
  <si>
    <t>031-230-8475</t>
    <phoneticPr fontId="6" type="noConversion"/>
  </si>
  <si>
    <t>전력사업처</t>
    <phoneticPr fontId="6" type="noConversion"/>
  </si>
  <si>
    <t>1월</t>
    <phoneticPr fontId="6" type="noConversion"/>
  </si>
  <si>
    <t>2018년도 직할 가공배전설비 광학카메라 진단용역</t>
    <phoneticPr fontId="6" type="noConversion"/>
  </si>
  <si>
    <t>양선용</t>
    <phoneticPr fontId="6" type="noConversion"/>
  </si>
  <si>
    <t>031-230-8437</t>
    <phoneticPr fontId="6" type="noConversion"/>
  </si>
  <si>
    <t>8월</t>
  </si>
  <si>
    <t>'19년 변압기 공동이용 자고객 원격검침 통신망 공사</t>
  </si>
  <si>
    <t>김상필</t>
  </si>
  <si>
    <t>031-230-8395</t>
  </si>
  <si>
    <t>고덕 1단계 배전지능화 자가광통신망 시설공사</t>
  </si>
  <si>
    <t>이재준</t>
  </si>
  <si>
    <t>031-230-8499</t>
  </si>
  <si>
    <t>고덕신도시 배전지능화 자가광통신 연계망 시설공사</t>
  </si>
  <si>
    <t>전력사업처</t>
  </si>
  <si>
    <t>4차 AMI 통신망 구축공사 외부감리 용역 시행</t>
  </si>
  <si>
    <t>김형우</t>
  </si>
  <si>
    <t>031-230-8398</t>
  </si>
  <si>
    <t>전력관리처</t>
  </si>
  <si>
    <t>2019 송변전광단말장치 시설공사</t>
  </si>
  <si>
    <t>한진호</t>
  </si>
  <si>
    <t>031-230-8743</t>
  </si>
  <si>
    <t>변전소 출입리더기 교체공사</t>
    <phoneticPr fontId="6" type="noConversion"/>
  </si>
  <si>
    <t>임아영</t>
    <phoneticPr fontId="6" type="noConversion"/>
  </si>
  <si>
    <t>031-230-8746</t>
    <phoneticPr fontId="6" type="noConversion"/>
  </si>
  <si>
    <t>154kV 발안-향남T/L OPGW시설</t>
    <phoneticPr fontId="6" type="noConversion"/>
  </si>
  <si>
    <t>이주훈</t>
    <phoneticPr fontId="6" type="noConversion"/>
  </si>
  <si>
    <t>031-230-8747</t>
    <phoneticPr fontId="6" type="noConversion"/>
  </si>
  <si>
    <t>154kV 신용인-용인T/L OPGW증설</t>
    <phoneticPr fontId="6" type="noConversion"/>
  </si>
  <si>
    <t>성현-야탑T/L OPGW 교체(24C→48C)</t>
    <phoneticPr fontId="6" type="noConversion"/>
  </si>
  <si>
    <t>154kV 곤지암-초월T/L OPGW증설(24C→48C)</t>
    <phoneticPr fontId="6" type="noConversion"/>
  </si>
  <si>
    <t>오산지사</t>
    <phoneticPr fontId="6" type="noConversion"/>
  </si>
  <si>
    <t>금곡동 국토관리청 오산천 지장전주</t>
    <phoneticPr fontId="6" type="noConversion"/>
  </si>
  <si>
    <t>경쟁</t>
    <phoneticPr fontId="6" type="noConversion"/>
  </si>
  <si>
    <t>정동희</t>
    <phoneticPr fontId="6" type="noConversion"/>
  </si>
  <si>
    <t>031-370-2273</t>
    <phoneticPr fontId="6" type="noConversion"/>
  </si>
  <si>
    <t>정남면 보통리 화성시장 (당하-오일간)지장전주</t>
    <phoneticPr fontId="6" type="noConversion"/>
  </si>
  <si>
    <t>박재한</t>
    <phoneticPr fontId="6" type="noConversion"/>
  </si>
  <si>
    <t>031-370-2272</t>
    <phoneticPr fontId="6" type="noConversion"/>
  </si>
  <si>
    <t>동탄SS 건설에 따른 2회선 선로확충공사</t>
    <phoneticPr fontId="6" type="noConversion"/>
  </si>
  <si>
    <t>김규학</t>
    <phoneticPr fontId="6" type="noConversion"/>
  </si>
  <si>
    <t>031-370-2233</t>
    <phoneticPr fontId="6" type="noConversion"/>
  </si>
  <si>
    <t>오산지사</t>
    <phoneticPr fontId="6" type="noConversion"/>
  </si>
  <si>
    <t>수촌SS 건설에 따른 2회선 선로확충공사</t>
    <phoneticPr fontId="6" type="noConversion"/>
  </si>
  <si>
    <t>발안SS 홍원DL 부하전환능력 보강공사</t>
    <phoneticPr fontId="6" type="noConversion"/>
  </si>
  <si>
    <t>2019년 배전설비 초음파진단 용역(오산지사)</t>
    <phoneticPr fontId="6" type="noConversion"/>
  </si>
  <si>
    <t>표상원</t>
    <phoneticPr fontId="6" type="noConversion"/>
  </si>
  <si>
    <t>031-230-2288</t>
    <phoneticPr fontId="6" type="noConversion"/>
  </si>
  <si>
    <t>정동희</t>
    <phoneticPr fontId="6" type="noConversion"/>
  </si>
  <si>
    <t>031-370-2273</t>
    <phoneticPr fontId="6" type="noConversion"/>
  </si>
  <si>
    <t>2019년 맨홀청소 및 점검공사 시행(오산지사)</t>
    <phoneticPr fontId="6" type="noConversion"/>
  </si>
  <si>
    <t>경기본부</t>
    <phoneticPr fontId="6" type="noConversion"/>
  </si>
  <si>
    <t>오산지사</t>
    <phoneticPr fontId="6" type="noConversion"/>
  </si>
  <si>
    <t>2019년 지상기기 열화상 진단 용역(오산지사)</t>
    <phoneticPr fontId="6" type="noConversion"/>
  </si>
  <si>
    <t>정동희</t>
    <phoneticPr fontId="6" type="noConversion"/>
  </si>
  <si>
    <t>031-370-2273</t>
    <phoneticPr fontId="6" type="noConversion"/>
  </si>
  <si>
    <t>X</t>
    <phoneticPr fontId="6" type="noConversion"/>
  </si>
  <si>
    <t>2019년 배전설비 광학진단 용역(오산지사)</t>
    <phoneticPr fontId="6" type="noConversion"/>
  </si>
  <si>
    <t>2019년 배전설비 열화상진단 용역(오산지사)</t>
    <phoneticPr fontId="6" type="noConversion"/>
  </si>
  <si>
    <t>성남전력지사</t>
    <phoneticPr fontId="6" type="noConversion"/>
  </si>
  <si>
    <t>신수원S/S 345kV #3M.Tr C상 고장복구공사</t>
    <phoneticPr fontId="6" type="noConversion"/>
  </si>
  <si>
    <t>변전</t>
    <phoneticPr fontId="6" type="noConversion"/>
  </si>
  <si>
    <t>문영부</t>
    <phoneticPr fontId="6" type="noConversion"/>
  </si>
  <si>
    <t>031-780-0385</t>
    <phoneticPr fontId="6" type="noConversion"/>
  </si>
  <si>
    <t>신수원S/S 345kV #3M.Tr C상 고장복구공사(감리)</t>
    <phoneticPr fontId="6" type="noConversion"/>
  </si>
  <si>
    <t>성남전력지사</t>
  </si>
  <si>
    <t xml:space="preserve">2019년 성남전력 170kV GIS 정밀점검공사 </t>
  </si>
  <si>
    <t>김소영</t>
    <phoneticPr fontId="6" type="noConversion"/>
  </si>
  <si>
    <t>031-780-0388</t>
    <phoneticPr fontId="6" type="noConversion"/>
  </si>
  <si>
    <t>19년 154kV 주변압기 및 OLTC 정밀점검 공사</t>
  </si>
  <si>
    <t>정준혁</t>
  </si>
  <si>
    <t>031-780-0488</t>
  </si>
  <si>
    <t>19년 345kV 주변압기 및 OLTC 정밀점검 공사</t>
  </si>
  <si>
    <t>신수원S/S 154kV GIS 인출 BAY 조정공사</t>
    <phoneticPr fontId="6" type="noConversion"/>
  </si>
  <si>
    <t>변정식</t>
    <phoneticPr fontId="6" type="noConversion"/>
  </si>
  <si>
    <t>031-780-0383</t>
    <phoneticPr fontId="6" type="noConversion"/>
  </si>
  <si>
    <t>신갈S/S 154kV 장기사용 GIS 대체공사</t>
    <phoneticPr fontId="6" type="noConversion"/>
  </si>
  <si>
    <t>박남수</t>
    <phoneticPr fontId="6" type="noConversion"/>
  </si>
  <si>
    <t>031-780-0386</t>
    <phoneticPr fontId="6" type="noConversion"/>
  </si>
  <si>
    <t>신갈S/S 23kV 장기사용 GIS 대체공사</t>
    <phoneticPr fontId="6" type="noConversion"/>
  </si>
  <si>
    <t>이영주</t>
    <phoneticPr fontId="6" type="noConversion"/>
  </si>
  <si>
    <t>031-780-0367</t>
    <phoneticPr fontId="6" type="noConversion"/>
  </si>
  <si>
    <t>19년 345kv GIS 정밀점검 공사</t>
    <phoneticPr fontId="6" type="noConversion"/>
  </si>
  <si>
    <t>345kV 신용인-동서울T/L EBA 애관교체공사</t>
  </si>
  <si>
    <t>장경일</t>
  </si>
  <si>
    <t>031-780-0342</t>
  </si>
  <si>
    <t>송전</t>
    <phoneticPr fontId="6" type="noConversion"/>
  </si>
  <si>
    <t>345kV 곤지암-신충주T/L 전선접속개소 전선교체</t>
    <phoneticPr fontId="6" type="noConversion"/>
  </si>
  <si>
    <t>이정훈</t>
    <phoneticPr fontId="6" type="noConversion"/>
  </si>
  <si>
    <t>031-780-0354</t>
    <phoneticPr fontId="6" type="noConversion"/>
  </si>
  <si>
    <t>항공장애표시등 정비공사</t>
    <phoneticPr fontId="6" type="noConversion"/>
  </si>
  <si>
    <t>양석훈</t>
    <phoneticPr fontId="6" type="noConversion"/>
  </si>
  <si>
    <t>031-780-0352</t>
    <phoneticPr fontId="6" type="noConversion"/>
  </si>
  <si>
    <t>2020~2021 성남전력지사 무인변전소 경비용역</t>
  </si>
  <si>
    <t>박근완</t>
  </si>
  <si>
    <t>031-780-0463</t>
  </si>
  <si>
    <t>20 성남전력지사 관내 소방시설 점검 및 보수용역</t>
  </si>
  <si>
    <t>노주현</t>
  </si>
  <si>
    <t>031-780-0364</t>
  </si>
  <si>
    <t>맨홀 청소 및 점검용역</t>
    <phoneticPr fontId="6" type="noConversion"/>
  </si>
  <si>
    <t>서평택지사</t>
    <phoneticPr fontId="6" type="noConversion"/>
  </si>
  <si>
    <t>청북IC-요당IC 도로확장공사 지장전주 이설공사</t>
    <phoneticPr fontId="6" type="noConversion"/>
  </si>
  <si>
    <t>최진원</t>
    <phoneticPr fontId="6" type="noConversion"/>
  </si>
  <si>
    <t>031-8054-6275</t>
    <phoneticPr fontId="6" type="noConversion"/>
  </si>
  <si>
    <t>솔개D/L~원화D/L간 선로보강공사</t>
    <phoneticPr fontId="6" type="noConversion"/>
  </si>
  <si>
    <t>김용호</t>
    <phoneticPr fontId="6" type="noConversion"/>
  </si>
  <si>
    <t>061-8054-6233</t>
    <phoneticPr fontId="6" type="noConversion"/>
  </si>
  <si>
    <t>전력관리처</t>
    <phoneticPr fontId="6" type="noConversion"/>
  </si>
  <si>
    <t>서수원S/S 23kV 현대화공사(일반도급)</t>
    <phoneticPr fontId="6" type="noConversion"/>
  </si>
  <si>
    <t>오정민</t>
    <phoneticPr fontId="6" type="noConversion"/>
  </si>
  <si>
    <t>031-230-8784</t>
    <phoneticPr fontId="6" type="noConversion"/>
  </si>
  <si>
    <t>서수원S/S 23kV 현대화공사(전문)</t>
    <phoneticPr fontId="6" type="noConversion"/>
  </si>
  <si>
    <t>동수원S/S #1M.Tr 개조공사</t>
    <phoneticPr fontId="6" type="noConversion"/>
  </si>
  <si>
    <t>김성호</t>
    <phoneticPr fontId="6" type="noConversion"/>
  </si>
  <si>
    <t>031-230-8733</t>
    <phoneticPr fontId="6" type="noConversion"/>
  </si>
  <si>
    <t>안성S/S #1M.Tr 개조공사</t>
    <phoneticPr fontId="6" type="noConversion"/>
  </si>
  <si>
    <t>화성, 사강S/S 154kV Sh.C 대체공사</t>
    <phoneticPr fontId="6" type="noConversion"/>
  </si>
  <si>
    <t>서안양S/S 154kV 전력케이블 설치공사</t>
    <phoneticPr fontId="6" type="noConversion"/>
  </si>
  <si>
    <t>이웅희</t>
    <phoneticPr fontId="6" type="noConversion"/>
  </si>
  <si>
    <t>031-230-8537</t>
    <phoneticPr fontId="6" type="noConversion"/>
  </si>
  <si>
    <t>23kV 효성제 차단기 메커니즘 교체공사</t>
    <phoneticPr fontId="6" type="noConversion"/>
  </si>
  <si>
    <t>우동호</t>
    <phoneticPr fontId="6" type="noConversion"/>
  </si>
  <si>
    <t>031-230-8627</t>
    <phoneticPr fontId="6" type="noConversion"/>
  </si>
  <si>
    <t>2019년 경기지역본부 직할 154kV GIS 정밀점검공사</t>
    <phoneticPr fontId="6" type="noConversion"/>
  </si>
  <si>
    <t>박민주</t>
    <phoneticPr fontId="6" type="noConversion"/>
  </si>
  <si>
    <t>031-230-8735</t>
    <phoneticPr fontId="6" type="noConversion"/>
  </si>
  <si>
    <t>2019년 경기지역본부 직할 154kV M.Tr 정밀점검공사</t>
    <phoneticPr fontId="6" type="noConversion"/>
  </si>
  <si>
    <t>송영관</t>
    <phoneticPr fontId="6" type="noConversion"/>
  </si>
  <si>
    <t>031-230-8737</t>
    <phoneticPr fontId="6" type="noConversion"/>
  </si>
  <si>
    <t>2019년 직할 23kV 개폐장치/신규수용 증설공사</t>
    <phoneticPr fontId="6" type="noConversion"/>
  </si>
  <si>
    <t>김덕용</t>
    <phoneticPr fontId="6" type="noConversion"/>
  </si>
  <si>
    <t>031-230-8777</t>
    <phoneticPr fontId="6" type="noConversion"/>
  </si>
  <si>
    <t>2020-2021년 경기지역본부 직할 변전정비회사 총액공사</t>
    <phoneticPr fontId="6" type="noConversion"/>
  </si>
  <si>
    <t>박훈</t>
    <phoneticPr fontId="6" type="noConversion"/>
  </si>
  <si>
    <t>031-230-8738</t>
    <phoneticPr fontId="6" type="noConversion"/>
  </si>
  <si>
    <t>12월</t>
    <phoneticPr fontId="6" type="noConversion"/>
  </si>
  <si>
    <t>2020~2021년 경기강원권 방화구획재 총액공사</t>
    <phoneticPr fontId="6" type="noConversion"/>
  </si>
  <si>
    <t>경기본부</t>
    <phoneticPr fontId="6" type="noConversion"/>
  </si>
  <si>
    <t>전력관리처</t>
    <phoneticPr fontId="6" type="noConversion"/>
  </si>
  <si>
    <t>6월</t>
    <phoneticPr fontId="6" type="noConversion"/>
  </si>
  <si>
    <t>19~'20년 직할 관내변전소 청소용역</t>
    <phoneticPr fontId="6" type="noConversion"/>
  </si>
  <si>
    <t>김덕용</t>
    <phoneticPr fontId="6" type="noConversion"/>
  </si>
  <si>
    <t>031-230-8777</t>
    <phoneticPr fontId="6" type="noConversion"/>
  </si>
  <si>
    <t>20년 직할 소방설비 정밀점검 및 보수용역</t>
    <phoneticPr fontId="6" type="noConversion"/>
  </si>
  <si>
    <t>이준석</t>
  </si>
  <si>
    <t>031-230-8780</t>
  </si>
  <si>
    <t>시설관리</t>
  </si>
  <si>
    <t>345kV 신안성-서안성T/L 인출변경</t>
  </si>
  <si>
    <t>이영수</t>
  </si>
  <si>
    <t>031-230-8723</t>
  </si>
  <si>
    <t>154kV 송탄-진위T/L 30호 지장이설공사</t>
  </si>
  <si>
    <t>공선락</t>
  </si>
  <si>
    <t>031-230-8528</t>
  </si>
  <si>
    <t>동수원S/S 송전선로 인출정비공사(신수원-동수원등 2개T/L)</t>
  </si>
  <si>
    <t>임재욱</t>
  </si>
  <si>
    <t>031-230-8774</t>
  </si>
  <si>
    <t xml:space="preserve">154kV 동수원S/S 인출전력구 부대설비 설치공사 </t>
  </si>
  <si>
    <t>김상욱</t>
  </si>
  <si>
    <t>031-230-8727</t>
  </si>
  <si>
    <t>154kV 송탄-오성CC T/L 14호 지장철탑 이설공사</t>
  </si>
  <si>
    <t>김세용</t>
  </si>
  <si>
    <t>031-230-8775</t>
  </si>
  <si>
    <t>신수원S/S 인출Bay변경공사</t>
  </si>
  <si>
    <t>김찬이</t>
  </si>
  <si>
    <t>031-230-8726</t>
  </si>
  <si>
    <t>154kV 율전-동수원T/L 지장철탑 이설공사</t>
  </si>
  <si>
    <t>345kV 신용인-신수원, 신용인-삼성T/L 선종교체공사</t>
  </si>
  <si>
    <t>조옥진</t>
  </si>
  <si>
    <t>031-230-8722</t>
  </si>
  <si>
    <t>정남산업단지 전력구 운영시스템 설치공사</t>
  </si>
  <si>
    <t>직할 관내변전소 여직원 화장실 조성공사</t>
    <phoneticPr fontId="6" type="noConversion"/>
  </si>
  <si>
    <t>이수찬</t>
    <phoneticPr fontId="6" type="noConversion"/>
  </si>
  <si>
    <t>031-230-8757</t>
    <phoneticPr fontId="6" type="noConversion"/>
  </si>
  <si>
    <t>우만변전소 지상주차장 포장공사</t>
    <phoneticPr fontId="6" type="noConversion"/>
  </si>
  <si>
    <t>강성현</t>
    <phoneticPr fontId="6" type="noConversion"/>
  </si>
  <si>
    <t>031-230-8555</t>
    <phoneticPr fontId="6" type="noConversion"/>
  </si>
  <si>
    <t>경기본부</t>
    <phoneticPr fontId="6" type="noConversion"/>
  </si>
  <si>
    <t>2019년 특수경비용역</t>
    <phoneticPr fontId="6" type="noConversion"/>
  </si>
  <si>
    <t>경비</t>
  </si>
  <si>
    <t>나정호</t>
  </si>
  <si>
    <t>031-230-8578</t>
  </si>
  <si>
    <t>2019년 일반경비용역</t>
    <phoneticPr fontId="6" type="noConversion"/>
  </si>
  <si>
    <t>사옥청소용역</t>
  </si>
  <si>
    <t>박종후</t>
  </si>
  <si>
    <t>031-230-8789</t>
    <phoneticPr fontId="6" type="noConversion"/>
  </si>
  <si>
    <t>154kV 송탄-진위T/L 30호 지장이설 감리용역</t>
  </si>
  <si>
    <t>기설송전선로 선하지 지적도면 작성용역</t>
  </si>
  <si>
    <t>김용호</t>
  </si>
  <si>
    <t>031-230-8619</t>
  </si>
  <si>
    <t>031-650-4287</t>
    <phoneticPr fontId="6" type="noConversion"/>
  </si>
  <si>
    <t>031-650-4272</t>
    <phoneticPr fontId="6" type="noConversion"/>
  </si>
  <si>
    <t>031-650-4283</t>
    <phoneticPr fontId="6" type="noConversion"/>
  </si>
  <si>
    <t>031-650-4335</t>
    <phoneticPr fontId="6" type="noConversion"/>
  </si>
  <si>
    <t>031-650-4234</t>
    <phoneticPr fontId="6" type="noConversion"/>
  </si>
  <si>
    <t>하남지사</t>
    <phoneticPr fontId="6" type="noConversion"/>
  </si>
  <si>
    <t>하남테크노밸리 U1센터 18,000KW 신설공사</t>
    <phoneticPr fontId="6" type="noConversion"/>
  </si>
  <si>
    <t>이갑종</t>
    <phoneticPr fontId="6" type="noConversion"/>
  </si>
  <si>
    <t>031-790-2232</t>
    <phoneticPr fontId="6" type="noConversion"/>
  </si>
  <si>
    <t>하남테크노밸리 U1센터 18,000KW 신설공사 감리용역</t>
    <phoneticPr fontId="6" type="noConversion"/>
  </si>
  <si>
    <t>서울본부</t>
    <phoneticPr fontId="6" type="noConversion"/>
  </si>
  <si>
    <t>ICT운영부</t>
    <phoneticPr fontId="6" type="noConversion"/>
  </si>
  <si>
    <t>마포용산지사 리모델링 사옥 이전관련 ICT설비 이설공사</t>
    <phoneticPr fontId="6" type="noConversion"/>
  </si>
  <si>
    <t>정진민</t>
    <phoneticPr fontId="6" type="noConversion"/>
  </si>
  <si>
    <t>02-345-3481</t>
    <phoneticPr fontId="6" type="noConversion"/>
  </si>
  <si>
    <t>전력ICT</t>
    <phoneticPr fontId="6" type="noConversion"/>
  </si>
  <si>
    <t>서울지역본부 구관 문화재 복원 및 리모델링 통신공사</t>
    <phoneticPr fontId="6" type="noConversion"/>
  </si>
  <si>
    <t>서울본부</t>
  </si>
  <si>
    <t>성동전력지사</t>
  </si>
  <si>
    <t>154kV 상계S/S #2M.Tr 대체공사</t>
  </si>
  <si>
    <t>김효정</t>
  </si>
  <si>
    <t>02-2290-3365</t>
  </si>
  <si>
    <t>서대문은평지사</t>
    <phoneticPr fontId="6" type="noConversion"/>
  </si>
  <si>
    <t>응암2구역 재개발 신규공사</t>
    <phoneticPr fontId="6" type="noConversion"/>
  </si>
  <si>
    <t>안가영</t>
    <phoneticPr fontId="6" type="noConversion"/>
  </si>
  <si>
    <t>02-350-2233</t>
    <phoneticPr fontId="6" type="noConversion"/>
  </si>
  <si>
    <t>전력공급부</t>
    <phoneticPr fontId="6" type="noConversion"/>
  </si>
  <si>
    <t xml:space="preserve">동대문구 회기역 지중화공사 </t>
    <phoneticPr fontId="6" type="noConversion"/>
  </si>
  <si>
    <t>오성진</t>
    <phoneticPr fontId="6" type="noConversion"/>
  </si>
  <si>
    <t>02-758-3478</t>
    <phoneticPr fontId="6" type="noConversion"/>
  </si>
  <si>
    <t>지중설비부</t>
    <phoneticPr fontId="6" type="noConversion"/>
  </si>
  <si>
    <t>'19년 지중배전선로 순시 위탁공사(직할)</t>
    <phoneticPr fontId="6" type="noConversion"/>
  </si>
  <si>
    <t>오원초</t>
    <phoneticPr fontId="6" type="noConversion"/>
  </si>
  <si>
    <t>02-758-3436</t>
    <phoneticPr fontId="6" type="noConversion"/>
  </si>
  <si>
    <t>토건운영부</t>
    <phoneticPr fontId="6" type="noConversion"/>
  </si>
  <si>
    <t>뚝도변전소 리모델링 공사</t>
    <phoneticPr fontId="6" type="noConversion"/>
  </si>
  <si>
    <t>이선숙</t>
    <phoneticPr fontId="6" type="noConversion"/>
  </si>
  <si>
    <t>02-758-3557</t>
    <phoneticPr fontId="6" type="noConversion"/>
  </si>
  <si>
    <t>관내 변전소 여자화장실 설치공사</t>
    <phoneticPr fontId="6" type="noConversion"/>
  </si>
  <si>
    <t>최준근</t>
    <phoneticPr fontId="6" type="noConversion"/>
  </si>
  <si>
    <t>02-758-3722</t>
    <phoneticPr fontId="6" type="noConversion"/>
  </si>
  <si>
    <t>뚝도 변전소 외관 리모델링 관련 전기공사</t>
    <phoneticPr fontId="6" type="noConversion"/>
  </si>
  <si>
    <t>김재관</t>
    <phoneticPr fontId="6" type="noConversion"/>
  </si>
  <si>
    <t>02-758-3649</t>
    <phoneticPr fontId="6" type="noConversion"/>
  </si>
  <si>
    <t>광진성동지사</t>
    <phoneticPr fontId="6" type="noConversion"/>
  </si>
  <si>
    <t>광진구청 군자로 보도확장 지장전주 이설공사</t>
    <phoneticPr fontId="6" type="noConversion"/>
  </si>
  <si>
    <t>이용태</t>
    <phoneticPr fontId="6" type="noConversion"/>
  </si>
  <si>
    <t>02-2290-5275</t>
    <phoneticPr fontId="6" type="noConversion"/>
  </si>
  <si>
    <t>광진구청 구의사거리차도확장 지상기기이설(고객+당사)</t>
    <phoneticPr fontId="6" type="noConversion"/>
  </si>
  <si>
    <t>동대문중랑지사</t>
    <phoneticPr fontId="6" type="noConversion"/>
  </si>
  <si>
    <t>장안동 연립단지 재건축 도로확장 지장전주 이설공사</t>
    <phoneticPr fontId="6" type="noConversion"/>
  </si>
  <si>
    <t>전광훈</t>
    <phoneticPr fontId="6" type="noConversion"/>
  </si>
  <si>
    <t>02-970-4274</t>
    <phoneticPr fontId="6" type="noConversion"/>
  </si>
  <si>
    <t>변전운영부</t>
    <phoneticPr fontId="6" type="noConversion"/>
  </si>
  <si>
    <t>2019년 직할 M.Tr 및 OLTC 정밀점검공사</t>
    <phoneticPr fontId="6" type="noConversion"/>
  </si>
  <si>
    <t>김학식</t>
    <phoneticPr fontId="6" type="noConversion"/>
  </si>
  <si>
    <t>02-758-3760</t>
    <phoneticPr fontId="6" type="noConversion"/>
  </si>
  <si>
    <t>2019년 직할 170kV GIS 정밀점검공사</t>
    <phoneticPr fontId="6" type="noConversion"/>
  </si>
  <si>
    <t>이준호</t>
    <phoneticPr fontId="6" type="noConversion"/>
  </si>
  <si>
    <t>02-758-3761</t>
    <phoneticPr fontId="6" type="noConversion"/>
  </si>
  <si>
    <t>154KV 성동관내S/S 170kV GIS 정밀점검공사</t>
  </si>
  <si>
    <t>김성남</t>
  </si>
  <si>
    <t>02-2290-3374</t>
  </si>
  <si>
    <t>154kV 노원S/S #3M.Tr 대체공사</t>
  </si>
  <si>
    <t>류지훈</t>
  </si>
  <si>
    <t>02-2290-3362</t>
  </si>
  <si>
    <t>중부전력지사</t>
    <phoneticPr fontId="6" type="noConversion"/>
  </si>
  <si>
    <t>2019년 중부전력지사 170kV GIS 정밀점검공사</t>
    <phoneticPr fontId="6" type="noConversion"/>
  </si>
  <si>
    <t>정승재</t>
    <phoneticPr fontId="6" type="noConversion"/>
  </si>
  <si>
    <t>02-320-7364</t>
    <phoneticPr fontId="6" type="noConversion"/>
  </si>
  <si>
    <t>전력구내 비난연케이블교체공사</t>
    <phoneticPr fontId="6" type="noConversion"/>
  </si>
  <si>
    <t>배전</t>
    <phoneticPr fontId="6" type="noConversion"/>
  </si>
  <si>
    <t>경쟁</t>
    <phoneticPr fontId="6" type="noConversion"/>
  </si>
  <si>
    <t>임재혁</t>
    <phoneticPr fontId="6" type="noConversion"/>
  </si>
  <si>
    <t>02-758-3466</t>
    <phoneticPr fontId="6" type="noConversion"/>
  </si>
  <si>
    <t>변전소 노후포장 보수공사</t>
  </si>
  <si>
    <t>노재민</t>
  </si>
  <si>
    <t>02-758-3643</t>
    <phoneticPr fontId="6" type="noConversion"/>
  </si>
  <si>
    <t>상반기 전력구 보수공사</t>
  </si>
  <si>
    <t>전력구</t>
  </si>
  <si>
    <t>김성민</t>
  </si>
  <si>
    <t>02-758-3642</t>
    <phoneticPr fontId="6" type="noConversion"/>
  </si>
  <si>
    <t>경영지원부</t>
    <phoneticPr fontId="6" type="noConversion"/>
  </si>
  <si>
    <t>노원도봉지사 냉동기 교체공사</t>
    <phoneticPr fontId="6" type="noConversion"/>
  </si>
  <si>
    <t>이소영</t>
    <phoneticPr fontId="6" type="noConversion"/>
  </si>
  <si>
    <t>02-758-3367</t>
    <phoneticPr fontId="6" type="noConversion"/>
  </si>
  <si>
    <t>사옥/부동산</t>
  </si>
  <si>
    <t>배전운영부</t>
    <phoneticPr fontId="6" type="noConversion"/>
  </si>
  <si>
    <t>19년도 배전지능화 확충사업 단말장치 설치 및 연동시험 연간 단가계약</t>
    <phoneticPr fontId="6" type="noConversion"/>
  </si>
  <si>
    <t>이상훈</t>
    <phoneticPr fontId="6" type="noConversion"/>
  </si>
  <si>
    <t>02-758-3454</t>
    <phoneticPr fontId="6" type="noConversion"/>
  </si>
  <si>
    <t>서울본부</t>
    <phoneticPr fontId="6" type="noConversion"/>
  </si>
  <si>
    <t>변전운영부</t>
    <phoneticPr fontId="6" type="noConversion"/>
  </si>
  <si>
    <t>2019년 직할 변전소 소방시설점검용역 및 보수공사</t>
    <phoneticPr fontId="6" type="noConversion"/>
  </si>
  <si>
    <t>변전</t>
    <phoneticPr fontId="6" type="noConversion"/>
  </si>
  <si>
    <t>2019년 효성제 25.8kV GIS 메커니즘 점검공사</t>
    <phoneticPr fontId="6" type="noConversion"/>
  </si>
  <si>
    <t>154KV 성동관내S/S OLTC 정밀점검공사</t>
  </si>
  <si>
    <t>김영수</t>
  </si>
  <si>
    <t>02-2290-3378</t>
  </si>
  <si>
    <t>송전운영부</t>
    <phoneticPr fontId="6" type="noConversion"/>
  </si>
  <si>
    <t>154kV 동빙고S/S 인출선로 선종교체공사(순화-동빙고)</t>
    <phoneticPr fontId="6" type="noConversion"/>
  </si>
  <si>
    <t>정현석</t>
    <phoneticPr fontId="6" type="noConversion"/>
  </si>
  <si>
    <t>02-758-3585</t>
    <phoneticPr fontId="6" type="noConversion"/>
  </si>
  <si>
    <t>154kV 왕십리-용두 지중선로 온라인PD 설치</t>
    <phoneticPr fontId="6" type="noConversion"/>
  </si>
  <si>
    <t>노진선</t>
    <phoneticPr fontId="6" type="noConversion"/>
  </si>
  <si>
    <t>02-758-3589</t>
    <phoneticPr fontId="6" type="noConversion"/>
  </si>
  <si>
    <t>전력공급부</t>
    <phoneticPr fontId="6" type="noConversion"/>
  </si>
  <si>
    <t>강북삼성병원 7,000kW 주/예비 회선신설</t>
    <phoneticPr fontId="6" type="noConversion"/>
  </si>
  <si>
    <t>김성수</t>
    <phoneticPr fontId="6" type="noConversion"/>
  </si>
  <si>
    <t>02-758-3234</t>
    <phoneticPr fontId="6" type="noConversion"/>
  </si>
  <si>
    <t>효성 오피스텔 8,000kW 주/예비 회선신설</t>
    <phoneticPr fontId="6" type="noConversion"/>
  </si>
  <si>
    <t>혜화 전화기지국 18,000kW 주선로 회선신설</t>
    <phoneticPr fontId="6" type="noConversion"/>
  </si>
  <si>
    <t>남호성</t>
    <phoneticPr fontId="6" type="noConversion"/>
  </si>
  <si>
    <t>02-758-3238</t>
    <phoneticPr fontId="6" type="noConversion"/>
  </si>
  <si>
    <t>세운상가 정비사업 지중화사업(고객요청)</t>
    <phoneticPr fontId="6" type="noConversion"/>
  </si>
  <si>
    <t>은성수</t>
    <phoneticPr fontId="6" type="noConversion"/>
  </si>
  <si>
    <t>노원구 덕릉로 지중화공사</t>
    <phoneticPr fontId="6" type="noConversion"/>
  </si>
  <si>
    <t>한태현</t>
    <phoneticPr fontId="6" type="noConversion"/>
  </si>
  <si>
    <t>02-758-3477</t>
    <phoneticPr fontId="6" type="noConversion"/>
  </si>
  <si>
    <t>전자제어부</t>
    <phoneticPr fontId="6" type="noConversion"/>
  </si>
  <si>
    <t>성동-상봉 광케이블 시설공사</t>
    <phoneticPr fontId="6" type="noConversion"/>
  </si>
  <si>
    <t>김동철</t>
    <phoneticPr fontId="6" type="noConversion"/>
  </si>
  <si>
    <t>02-758-3593</t>
    <phoneticPr fontId="6" type="noConversion"/>
  </si>
  <si>
    <t>스마트폰 인증기반의 출입리더기 설치공사</t>
    <phoneticPr fontId="6" type="noConversion"/>
  </si>
  <si>
    <t>ICT</t>
    <phoneticPr fontId="6" type="noConversion"/>
  </si>
  <si>
    <t>최등기</t>
    <phoneticPr fontId="6" type="noConversion"/>
  </si>
  <si>
    <t>02-758-3591</t>
    <phoneticPr fontId="6" type="noConversion"/>
  </si>
  <si>
    <t>2019년 중부전력지사 154kV M.Tr 정밀점검공사</t>
    <phoneticPr fontId="6" type="noConversion"/>
  </si>
  <si>
    <t>김유진</t>
    <phoneticPr fontId="6" type="noConversion"/>
  </si>
  <si>
    <t>02-320-7368</t>
    <phoneticPr fontId="6" type="noConversion"/>
  </si>
  <si>
    <t>5월</t>
    <phoneticPr fontId="6" type="noConversion"/>
  </si>
  <si>
    <t>노원도봉지사 배전자가망 신설공사</t>
    <phoneticPr fontId="6" type="noConversion"/>
  </si>
  <si>
    <t>최대준</t>
    <phoneticPr fontId="6" type="noConversion"/>
  </si>
  <si>
    <t>02-345-3484</t>
    <phoneticPr fontId="6" type="noConversion"/>
  </si>
  <si>
    <t>서대문은평지사 옥상 방수 및 옥외 휴게공간 설치공사</t>
    <phoneticPr fontId="6" type="noConversion"/>
  </si>
  <si>
    <t>154kV 마장S/S 장기사용 25.8kV GIS 대체 공사</t>
  </si>
  <si>
    <t>최기연</t>
  </si>
  <si>
    <t>02-2290-3375</t>
  </si>
  <si>
    <t>154KV 쌍문S/S 23kV #1.2.3 Sh.C 대체공사</t>
  </si>
  <si>
    <t>변찬용</t>
  </si>
  <si>
    <t>02-2290-3363</t>
  </si>
  <si>
    <t>관내 변전소 옥외 압력유조 하우징 설치공사</t>
    <phoneticPr fontId="6" type="noConversion"/>
  </si>
  <si>
    <t>5월</t>
    <phoneticPr fontId="6" type="noConversion"/>
  </si>
  <si>
    <t>소화가스 기동동관 보강공사</t>
    <phoneticPr fontId="6" type="noConversion"/>
  </si>
  <si>
    <t>송대원</t>
    <phoneticPr fontId="6" type="noConversion"/>
  </si>
  <si>
    <t>02-758-3648</t>
    <phoneticPr fontId="6" type="noConversion"/>
  </si>
  <si>
    <t>순화변전소 피난유도설비 개선공사</t>
    <phoneticPr fontId="6" type="noConversion"/>
  </si>
  <si>
    <t>양원지구 배전간선 회선인출공사</t>
    <phoneticPr fontId="6" type="noConversion"/>
  </si>
  <si>
    <t>6월</t>
    <phoneticPr fontId="6" type="noConversion"/>
  </si>
  <si>
    <t>154kV 신내S/S 등 7개소 송변전광단말장치 시설공사</t>
    <phoneticPr fontId="6" type="noConversion"/>
  </si>
  <si>
    <t>154kV 신당S/S 노후 보안시스템 교체공사</t>
    <phoneticPr fontId="6" type="noConversion"/>
  </si>
  <si>
    <t>02-759-3591</t>
    <phoneticPr fontId="6" type="noConversion"/>
  </si>
  <si>
    <t>중부전력지사</t>
    <phoneticPr fontId="6" type="noConversion"/>
  </si>
  <si>
    <t>154kV 지중송전선로 병행지선 설치공사</t>
    <phoneticPr fontId="6" type="noConversion"/>
  </si>
  <si>
    <t>주기남</t>
    <phoneticPr fontId="6" type="noConversion"/>
  </si>
  <si>
    <t>02-320-7352</t>
    <phoneticPr fontId="6" type="noConversion"/>
  </si>
  <si>
    <t xml:space="preserve">345kV 전력구 과학화 시스템 설치공사 </t>
    <phoneticPr fontId="6" type="noConversion"/>
  </si>
  <si>
    <t>02-320-7353</t>
    <phoneticPr fontId="6" type="noConversion"/>
  </si>
  <si>
    <t>345kV 양주중부T/L PD 진단시스템 설치공사</t>
    <phoneticPr fontId="6" type="noConversion"/>
  </si>
  <si>
    <t>김재훈</t>
    <phoneticPr fontId="6" type="noConversion"/>
  </si>
  <si>
    <t>02-320-7354</t>
    <phoneticPr fontId="6" type="noConversion"/>
  </si>
  <si>
    <t>2019년 중부전력지사 345kV M.Tr 및 Sh.R 정밀점검공사</t>
    <phoneticPr fontId="6" type="noConversion"/>
  </si>
  <si>
    <t>토건운영부</t>
    <phoneticPr fontId="6" type="noConversion"/>
  </si>
  <si>
    <t>345kV 성동S/S 중량물(Sh.R) 수송로 보강공사</t>
  </si>
  <si>
    <t>김영진</t>
  </si>
  <si>
    <t>02-758-3721</t>
    <phoneticPr fontId="6" type="noConversion"/>
  </si>
  <si>
    <t>성동전력지사 내진보강 공사</t>
    <phoneticPr fontId="6" type="noConversion"/>
  </si>
  <si>
    <t>이승윤</t>
    <phoneticPr fontId="6" type="noConversion"/>
  </si>
  <si>
    <t>02-758-3556</t>
    <phoneticPr fontId="6" type="noConversion"/>
  </si>
  <si>
    <t>은평S/S 장기사용 GIS 대체공사</t>
    <phoneticPr fontId="6" type="noConversion"/>
  </si>
  <si>
    <t>김공진</t>
    <phoneticPr fontId="6" type="noConversion"/>
  </si>
  <si>
    <t>'19년 맨홀 청소 및 점검공사</t>
    <phoneticPr fontId="6" type="noConversion"/>
  </si>
  <si>
    <t>이준세</t>
    <phoneticPr fontId="6" type="noConversion"/>
  </si>
  <si>
    <t>02-758-3192</t>
    <phoneticPr fontId="6" type="noConversion"/>
  </si>
  <si>
    <t>'19년 노후맨홀 보수공사</t>
    <phoneticPr fontId="6" type="noConversion"/>
  </si>
  <si>
    <t xml:space="preserve">배전 </t>
    <phoneticPr fontId="6" type="noConversion"/>
  </si>
  <si>
    <t>하반기 전력구 보수공사</t>
  </si>
  <si>
    <t>10월</t>
    <phoneticPr fontId="6" type="noConversion"/>
  </si>
  <si>
    <t>한국은행 10,000kW 주/예비 일반전용선로</t>
    <phoneticPr fontId="6" type="noConversion"/>
  </si>
  <si>
    <t>서동준</t>
    <phoneticPr fontId="6" type="noConversion"/>
  </si>
  <si>
    <t>02-758-3236</t>
    <phoneticPr fontId="6" type="noConversion"/>
  </si>
  <si>
    <t>남대문로5가 도시환경정비사업 15,000kW 주/예비 신규공사</t>
    <phoneticPr fontId="6" type="noConversion"/>
  </si>
  <si>
    <t>박소현</t>
    <phoneticPr fontId="6" type="noConversion"/>
  </si>
  <si>
    <t>02-758-3233</t>
    <phoneticPr fontId="6" type="noConversion"/>
  </si>
  <si>
    <t>2019년 중부전력지사 362kV GIS 정밀점검공사</t>
    <phoneticPr fontId="6" type="noConversion"/>
  </si>
  <si>
    <t>02-320-7362</t>
    <phoneticPr fontId="6" type="noConversion"/>
  </si>
  <si>
    <t>소화약제 보강공사</t>
    <phoneticPr fontId="6" type="noConversion"/>
  </si>
  <si>
    <t>송대원</t>
    <phoneticPr fontId="6" type="noConversion"/>
  </si>
  <si>
    <t>02-758-3648</t>
    <phoneticPr fontId="6" type="noConversion"/>
  </si>
  <si>
    <t xml:space="preserve">10월 </t>
    <phoneticPr fontId="6" type="noConversion"/>
  </si>
  <si>
    <t>불량맨홀 보수공사</t>
    <phoneticPr fontId="6" type="noConversion"/>
  </si>
  <si>
    <t>서원석</t>
    <phoneticPr fontId="6" type="noConversion"/>
  </si>
  <si>
    <t>02-970-4242</t>
    <phoneticPr fontId="6" type="noConversion"/>
  </si>
  <si>
    <t>11월</t>
    <phoneticPr fontId="6" type="noConversion"/>
  </si>
  <si>
    <t>2020~21년 중부전력지사 변전 정비회사 총액공사</t>
    <phoneticPr fontId="6" type="noConversion"/>
  </si>
  <si>
    <t>조준형</t>
    <phoneticPr fontId="6" type="noConversion"/>
  </si>
  <si>
    <t>02-320-7365</t>
    <phoneticPr fontId="6" type="noConversion"/>
  </si>
  <si>
    <t>성동전력지사</t>
    <phoneticPr fontId="6" type="noConversion"/>
  </si>
  <si>
    <t>12월</t>
    <phoneticPr fontId="6" type="noConversion"/>
  </si>
  <si>
    <t>2020~21년 성동전력지사 지중정비 협력회사 총액공사</t>
    <phoneticPr fontId="6" type="noConversion"/>
  </si>
  <si>
    <t>정태진</t>
    <phoneticPr fontId="6" type="noConversion"/>
  </si>
  <si>
    <t>02-2290-3322</t>
    <phoneticPr fontId="6" type="noConversion"/>
  </si>
  <si>
    <t>노원도봉지사</t>
    <phoneticPr fontId="6" type="noConversion"/>
  </si>
  <si>
    <t>2019년 사옥위탁관리용역</t>
    <phoneticPr fontId="6" type="noConversion"/>
  </si>
  <si>
    <t>청소</t>
    <phoneticPr fontId="6" type="noConversion"/>
  </si>
  <si>
    <t>박영선</t>
    <phoneticPr fontId="6" type="noConversion"/>
  </si>
  <si>
    <t>02-950-6216</t>
    <phoneticPr fontId="6" type="noConversion"/>
  </si>
  <si>
    <t>사옥/부동산</t>
    <phoneticPr fontId="6" type="noConversion"/>
  </si>
  <si>
    <t>19년 서울본부 배전공가 순시위탁  A</t>
    <phoneticPr fontId="6" type="noConversion"/>
  </si>
  <si>
    <t>최재섭</t>
    <phoneticPr fontId="6" type="noConversion"/>
  </si>
  <si>
    <t>02-758-3459</t>
    <phoneticPr fontId="6" type="noConversion"/>
  </si>
  <si>
    <t>19년 서울본부 배전공가 순시위탁  B</t>
    <phoneticPr fontId="6" type="noConversion"/>
  </si>
  <si>
    <t>전력구 소방설비 점검용역</t>
    <phoneticPr fontId="6" type="noConversion"/>
  </si>
  <si>
    <t>정현석</t>
    <phoneticPr fontId="6" type="noConversion"/>
  </si>
  <si>
    <t>02-320-7353</t>
    <phoneticPr fontId="6" type="noConversion"/>
  </si>
  <si>
    <t>구관 리모델링 소방감리 용역</t>
    <phoneticPr fontId="6" type="noConversion"/>
  </si>
  <si>
    <t>345kV 성동S/S 중량물(Sh.R) 수송로 보강공사 실시설계용역</t>
  </si>
  <si>
    <t>02-758-3721</t>
  </si>
  <si>
    <t>시설관리</t>
    <phoneticPr fontId="6" type="noConversion"/>
  </si>
  <si>
    <t>광진성동지사</t>
    <phoneticPr fontId="6" type="noConversion"/>
  </si>
  <si>
    <t>2월</t>
    <phoneticPr fontId="6" type="noConversion"/>
  </si>
  <si>
    <t>상반기 지상기기 PD진단</t>
    <phoneticPr fontId="6" type="noConversion"/>
  </si>
  <si>
    <t>김태성</t>
    <phoneticPr fontId="6" type="noConversion"/>
  </si>
  <si>
    <t>02-2290-5272</t>
    <phoneticPr fontId="6" type="noConversion"/>
  </si>
  <si>
    <t>왕십리SS 비상시 연계력 확보 선로보강공사 감리</t>
    <phoneticPr fontId="6" type="noConversion"/>
  </si>
  <si>
    <t>오영진</t>
    <phoneticPr fontId="6" type="noConversion"/>
  </si>
  <si>
    <t>02-2290-5242</t>
    <phoneticPr fontId="6" type="noConversion"/>
  </si>
  <si>
    <t>2월</t>
    <phoneticPr fontId="6" type="noConversion"/>
  </si>
  <si>
    <t>성수에스케이브이원외 13,900kW 신설공사 감리</t>
    <phoneticPr fontId="6" type="noConversion"/>
  </si>
  <si>
    <t>박찬집</t>
    <phoneticPr fontId="6" type="noConversion"/>
  </si>
  <si>
    <t>02-2290-5232</t>
    <phoneticPr fontId="6" type="noConversion"/>
  </si>
  <si>
    <t>동대문구 회기역 지중화공사 감리용역</t>
    <phoneticPr fontId="6" type="noConversion"/>
  </si>
  <si>
    <t>동대문구 회기역 지중화공사 폐기물처리용역</t>
    <phoneticPr fontId="6" type="noConversion"/>
  </si>
  <si>
    <t>동대문구 회기역 지중화공사 VLF진단용역</t>
    <phoneticPr fontId="6" type="noConversion"/>
  </si>
  <si>
    <t>동대문구 회기역 지중화공사 위치탐사용역</t>
    <phoneticPr fontId="6" type="noConversion"/>
  </si>
  <si>
    <t>동대문구 회기역 지중화공사 도통시험</t>
    <phoneticPr fontId="6" type="noConversion"/>
  </si>
  <si>
    <t>2019년 서울본부 OA교육</t>
    <phoneticPr fontId="6" type="noConversion"/>
  </si>
  <si>
    <t>탁선옥</t>
    <phoneticPr fontId="6" type="noConversion"/>
  </si>
  <si>
    <t>02-758-3483</t>
    <phoneticPr fontId="6" type="noConversion"/>
  </si>
  <si>
    <t>지중저압설비 점검</t>
    <phoneticPr fontId="6" type="noConversion"/>
  </si>
  <si>
    <t>상반기 가공배전설비 초음파 진단</t>
    <phoneticPr fontId="6" type="noConversion"/>
  </si>
  <si>
    <t>김지원</t>
    <phoneticPr fontId="6" type="noConversion"/>
  </si>
  <si>
    <t>02-950-6273</t>
    <phoneticPr fontId="6" type="noConversion"/>
  </si>
  <si>
    <t>지상기기 열화상진단 위탁용역</t>
    <phoneticPr fontId="6" type="noConversion"/>
  </si>
  <si>
    <t>정운의</t>
    <phoneticPr fontId="6" type="noConversion"/>
  </si>
  <si>
    <t>02-950-2275</t>
    <phoneticPr fontId="6" type="noConversion"/>
  </si>
  <si>
    <t>2019년 고압고객 수전설비 열화상진단 용역(서대문은평지사)</t>
    <phoneticPr fontId="6" type="noConversion"/>
  </si>
  <si>
    <t>강선호</t>
    <phoneticPr fontId="6" type="noConversion"/>
  </si>
  <si>
    <t>02-350-2245</t>
    <phoneticPr fontId="6" type="noConversion"/>
  </si>
  <si>
    <t>토건운영부</t>
    <phoneticPr fontId="6" type="noConversion"/>
  </si>
  <si>
    <t>성동관내 전력구 정밀안전 점검용역</t>
  </si>
  <si>
    <t>02-758-3642</t>
  </si>
  <si>
    <t>시설관리</t>
    <phoneticPr fontId="6" type="noConversion"/>
  </si>
  <si>
    <t>성동관내 송전맨홀 정밀안전 점검용역</t>
  </si>
  <si>
    <t>서울본부</t>
    <phoneticPr fontId="6" type="noConversion"/>
  </si>
  <si>
    <t>노원도봉지사</t>
    <phoneticPr fontId="6" type="noConversion"/>
  </si>
  <si>
    <t>상반기 보호기기 점검용역</t>
    <phoneticPr fontId="6" type="noConversion"/>
  </si>
  <si>
    <t>기타</t>
    <phoneticPr fontId="6" type="noConversion"/>
  </si>
  <si>
    <t>전명광</t>
    <phoneticPr fontId="6" type="noConversion"/>
  </si>
  <si>
    <t>02-950-6272</t>
    <phoneticPr fontId="6" type="noConversion"/>
  </si>
  <si>
    <t>배전</t>
    <phoneticPr fontId="6" type="noConversion"/>
  </si>
  <si>
    <t>송전운영부</t>
    <phoneticPr fontId="6" type="noConversion"/>
  </si>
  <si>
    <t>4월</t>
    <phoneticPr fontId="6" type="noConversion"/>
  </si>
  <si>
    <t>154kV 동빙고S/S 인출선로 선종교체공사(순화-동빙고) 책임감리용역</t>
    <phoneticPr fontId="6" type="noConversion"/>
  </si>
  <si>
    <t>정현석</t>
    <phoneticPr fontId="6" type="noConversion"/>
  </si>
  <si>
    <t>02-758-3585</t>
    <phoneticPr fontId="6" type="noConversion"/>
  </si>
  <si>
    <t>송전</t>
    <phoneticPr fontId="6" type="noConversion"/>
  </si>
  <si>
    <t>전력공급부</t>
    <phoneticPr fontId="6" type="noConversion"/>
  </si>
  <si>
    <t>노원구 덕릉로 지중화공사 감리용역</t>
    <phoneticPr fontId="6" type="noConversion"/>
  </si>
  <si>
    <t>한태현</t>
    <phoneticPr fontId="6" type="noConversion"/>
  </si>
  <si>
    <t>02-758-3477</t>
    <phoneticPr fontId="6" type="noConversion"/>
  </si>
  <si>
    <t>노원구 덕릉로 지중화공사 폐기물처리용역</t>
    <phoneticPr fontId="6" type="noConversion"/>
  </si>
  <si>
    <t>노원구 덕릉로 지중화공사 VLF진단용역</t>
    <phoneticPr fontId="6" type="noConversion"/>
  </si>
  <si>
    <t>노원구 덕릉로 지중화공사 위치탐사용역</t>
    <phoneticPr fontId="6" type="noConversion"/>
  </si>
  <si>
    <t>노원구 덕릉로 지중화공사 도통시험</t>
    <phoneticPr fontId="6" type="noConversion"/>
  </si>
  <si>
    <t>5월</t>
    <phoneticPr fontId="6" type="noConversion"/>
  </si>
  <si>
    <t>2019년배전지하시설물위치탐사용역</t>
    <phoneticPr fontId="6" type="noConversion"/>
  </si>
  <si>
    <t>백영훈</t>
    <phoneticPr fontId="6" type="noConversion"/>
  </si>
  <si>
    <t>950-6243</t>
    <phoneticPr fontId="6" type="noConversion"/>
  </si>
  <si>
    <t>고압 수전설비 열화상 진단용역</t>
    <phoneticPr fontId="6" type="noConversion"/>
  </si>
  <si>
    <t>경쟁</t>
    <phoneticPr fontId="6" type="noConversion"/>
  </si>
  <si>
    <t>김승현</t>
    <phoneticPr fontId="6" type="noConversion"/>
  </si>
  <si>
    <t>02-950-6296</t>
    <phoneticPr fontId="6" type="noConversion"/>
  </si>
  <si>
    <t>중부전력지사</t>
    <phoneticPr fontId="6" type="noConversion"/>
  </si>
  <si>
    <t>관내S/S 소방시설 점검 및 보수용역</t>
    <phoneticPr fontId="6" type="noConversion"/>
  </si>
  <si>
    <t>이근우</t>
    <phoneticPr fontId="6" type="noConversion"/>
  </si>
  <si>
    <t>02-320-7374</t>
    <phoneticPr fontId="6" type="noConversion"/>
  </si>
  <si>
    <t>6월</t>
    <phoneticPr fontId="6" type="noConversion"/>
  </si>
  <si>
    <t>양원지구 배전간선 회선인출공사 감리용역</t>
    <phoneticPr fontId="6" type="noConversion"/>
  </si>
  <si>
    <t>오성진</t>
    <phoneticPr fontId="6" type="noConversion"/>
  </si>
  <si>
    <t>02-758-3478</t>
    <phoneticPr fontId="6" type="noConversion"/>
  </si>
  <si>
    <t>양원지구 배전간선 회선인출공사 폐기물처리용역</t>
    <phoneticPr fontId="6" type="noConversion"/>
  </si>
  <si>
    <t>양원지구 배전간선 회선인출공사 VLF진단용역</t>
    <phoneticPr fontId="6" type="noConversion"/>
  </si>
  <si>
    <t>기타</t>
    <phoneticPr fontId="6" type="noConversion"/>
  </si>
  <si>
    <t>오성진</t>
    <phoneticPr fontId="6" type="noConversion"/>
  </si>
  <si>
    <t>02-758-3478</t>
    <phoneticPr fontId="6" type="noConversion"/>
  </si>
  <si>
    <t>양원지구 배전간선 회선인출공사 위치탐사용역</t>
    <phoneticPr fontId="6" type="noConversion"/>
  </si>
  <si>
    <t>양원지구 배전간선 회선인출공사 도통시험</t>
    <phoneticPr fontId="6" type="noConversion"/>
  </si>
  <si>
    <t>관내 변전소 청소용역</t>
    <phoneticPr fontId="6" type="noConversion"/>
  </si>
  <si>
    <t>강남훈</t>
    <phoneticPr fontId="6" type="noConversion"/>
  </si>
  <si>
    <t>02-320-7375</t>
    <phoneticPr fontId="6" type="noConversion"/>
  </si>
  <si>
    <t>2018년 직할변전소 청소용역</t>
  </si>
  <si>
    <t>이진우</t>
    <phoneticPr fontId="6" type="noConversion"/>
  </si>
  <si>
    <t>02-758-3764</t>
    <phoneticPr fontId="6" type="noConversion"/>
  </si>
  <si>
    <t>8월</t>
    <phoneticPr fontId="6" type="noConversion"/>
  </si>
  <si>
    <t>하반기 지상기기 PD진단</t>
    <phoneticPr fontId="6" type="noConversion"/>
  </si>
  <si>
    <t>김태성</t>
    <phoneticPr fontId="6" type="noConversion"/>
  </si>
  <si>
    <t>02-2290-5272</t>
    <phoneticPr fontId="6" type="noConversion"/>
  </si>
  <si>
    <t>노원도봉지사</t>
    <phoneticPr fontId="6" type="noConversion"/>
  </si>
  <si>
    <t>맨홀청소 및 점검 용역</t>
    <phoneticPr fontId="6" type="noConversion"/>
  </si>
  <si>
    <t>봉성균</t>
    <phoneticPr fontId="6" type="noConversion"/>
  </si>
  <si>
    <t>02-950-2277</t>
    <phoneticPr fontId="6" type="noConversion"/>
  </si>
  <si>
    <t>19~20년 직할관내 변전소 승강기 점검용역</t>
    <phoneticPr fontId="6" type="noConversion"/>
  </si>
  <si>
    <t>9월</t>
    <phoneticPr fontId="6" type="noConversion"/>
  </si>
  <si>
    <t>2019년 맨홀 점검 및 청소</t>
    <phoneticPr fontId="6" type="noConversion"/>
  </si>
  <si>
    <t>강민규</t>
    <phoneticPr fontId="6" type="noConversion"/>
  </si>
  <si>
    <t>02-2290-5277</t>
    <phoneticPr fontId="6" type="noConversion"/>
  </si>
  <si>
    <t>하반기 보호기기 점검용역</t>
    <phoneticPr fontId="6" type="noConversion"/>
  </si>
  <si>
    <t>전명광</t>
    <phoneticPr fontId="6" type="noConversion"/>
  </si>
  <si>
    <t>02-950-6272</t>
    <phoneticPr fontId="6" type="noConversion"/>
  </si>
  <si>
    <t>중부관내 전력구 정밀안전 점검용역</t>
  </si>
  <si>
    <t>중부관내 송전맨홀 정밀안전 점검용역</t>
  </si>
  <si>
    <t>특수설비부</t>
    <phoneticPr fontId="6" type="noConversion"/>
  </si>
  <si>
    <t xml:space="preserve">특정지역 SNW 정밀점검 </t>
    <phoneticPr fontId="6" type="noConversion"/>
  </si>
  <si>
    <t>박수지</t>
    <phoneticPr fontId="6" type="noConversion"/>
  </si>
  <si>
    <t>02-758-3176</t>
    <phoneticPr fontId="6" type="noConversion"/>
  </si>
  <si>
    <t>하반기 가공배전설비 열화상 진단</t>
    <phoneticPr fontId="6" type="noConversion"/>
  </si>
  <si>
    <t>김지원</t>
    <phoneticPr fontId="6" type="noConversion"/>
  </si>
  <si>
    <t>02-950-6273</t>
    <phoneticPr fontId="6" type="noConversion"/>
  </si>
  <si>
    <t>19~21년 직할 무인변전소 경비용역</t>
    <phoneticPr fontId="6" type="noConversion"/>
  </si>
  <si>
    <t>이승현</t>
    <phoneticPr fontId="6" type="noConversion"/>
  </si>
  <si>
    <t>서대문은평지사</t>
    <phoneticPr fontId="6" type="noConversion"/>
  </si>
  <si>
    <t>2020년 사옥청소용역계약</t>
    <phoneticPr fontId="6" type="noConversion"/>
  </si>
  <si>
    <t>청소</t>
    <phoneticPr fontId="6" type="noConversion"/>
  </si>
  <si>
    <t>이철순</t>
    <phoneticPr fontId="6" type="noConversion"/>
  </si>
  <si>
    <t>02-350-2213</t>
    <phoneticPr fontId="6" type="noConversion"/>
  </si>
  <si>
    <t>사옥/부동산</t>
    <phoneticPr fontId="6" type="noConversion"/>
  </si>
  <si>
    <t>요금관리부</t>
    <phoneticPr fontId="6" type="noConversion"/>
  </si>
  <si>
    <t>청구서 운송용역</t>
    <phoneticPr fontId="6" type="noConversion"/>
  </si>
  <si>
    <t>박정신</t>
    <phoneticPr fontId="6" type="noConversion"/>
  </si>
  <si>
    <t>02-758-3417</t>
    <phoneticPr fontId="6" type="noConversion"/>
  </si>
  <si>
    <t>O</t>
  </si>
  <si>
    <t>영업요수금</t>
    <phoneticPr fontId="6" type="noConversion"/>
  </si>
  <si>
    <t>남서울본부</t>
  </si>
  <si>
    <t>강서양천지사</t>
  </si>
  <si>
    <t>사옥청소 및 시설관리 위탁용역</t>
  </si>
  <si>
    <t>김연철</t>
  </si>
  <si>
    <t>02-2640-2222</t>
  </si>
  <si>
    <t>기획관리실</t>
    <phoneticPr fontId="6" type="noConversion"/>
  </si>
  <si>
    <t>강동송파지사 사옥 리모델링 폐기물처리용역</t>
  </si>
  <si>
    <t>김성원</t>
  </si>
  <si>
    <t>02-787-8364</t>
  </si>
  <si>
    <t>남서울본부</t>
    <phoneticPr fontId="6" type="noConversion"/>
  </si>
  <si>
    <t>2월</t>
    <phoneticPr fontId="6" type="noConversion"/>
  </si>
  <si>
    <t>남서울 4차 AMI통신망 구축공사 감리용역</t>
  </si>
  <si>
    <t>백재현</t>
  </si>
  <si>
    <t>02-787-8479</t>
  </si>
  <si>
    <t>154kV당인리-목동T/L 선종교체공사 책임감리용역</t>
  </si>
  <si>
    <t>감리</t>
    <phoneticPr fontId="6" type="noConversion"/>
  </si>
  <si>
    <t>황완식</t>
  </si>
  <si>
    <t>02-7878-525</t>
  </si>
  <si>
    <t>송전</t>
    <phoneticPr fontId="6" type="noConversion"/>
  </si>
  <si>
    <t>동서울전력지사</t>
  </si>
  <si>
    <t>154kV 강동-풍납T/L 선종교체공사 감리용역</t>
  </si>
  <si>
    <t>서형권</t>
  </si>
  <si>
    <t>02-480-4353</t>
  </si>
  <si>
    <t>과천지식정보타운 배전간선 설치공사 감리용역</t>
  </si>
  <si>
    <t>박영희</t>
  </si>
  <si>
    <t>02-2670-2263</t>
  </si>
  <si>
    <t>강남전력지사</t>
  </si>
  <si>
    <t>19년도 강남전력지사 청소용역</t>
  </si>
  <si>
    <t>노주환</t>
  </si>
  <si>
    <t>02-3496-9366</t>
  </si>
  <si>
    <t>남서울본부</t>
    <phoneticPr fontId="6" type="noConversion"/>
  </si>
  <si>
    <t>고덕 강일지구 배전간선 설치공사 통합감리</t>
  </si>
  <si>
    <t>김경희</t>
  </si>
  <si>
    <t>02-2670-2184</t>
  </si>
  <si>
    <t>금천구 범안로 지중화공사 감리용역</t>
    <phoneticPr fontId="6" type="noConversion"/>
  </si>
  <si>
    <t>김동준</t>
    <phoneticPr fontId="6" type="noConversion"/>
  </si>
  <si>
    <t>02-787-8447</t>
    <phoneticPr fontId="6" type="noConversion"/>
  </si>
  <si>
    <t>19년 영등포구 양평로 지중화 감리용역</t>
    <phoneticPr fontId="6" type="noConversion"/>
  </si>
  <si>
    <t>관악로 동측 지중화 공사 감리용역</t>
    <phoneticPr fontId="6" type="noConversion"/>
  </si>
  <si>
    <t>'19년도 전력구내 소방종합정밀점검</t>
  </si>
  <si>
    <t>강민구</t>
  </si>
  <si>
    <t>02-3496-9325</t>
  </si>
  <si>
    <t>영등포전력지사</t>
  </si>
  <si>
    <t>2020년 관내 소방설비 점검용역</t>
  </si>
  <si>
    <t>이종연</t>
  </si>
  <si>
    <t>02-2670-4373</t>
  </si>
  <si>
    <t>20년도 전력구 소방시설 점검및 보수용역</t>
  </si>
  <si>
    <t>김형기</t>
  </si>
  <si>
    <t>02-2670-4354</t>
  </si>
  <si>
    <t>남서울본부</t>
    <phoneticPr fontId="6" type="noConversion"/>
  </si>
  <si>
    <t>동서울전력지사 전력구 소방점검 용역</t>
  </si>
  <si>
    <t>고은혜</t>
  </si>
  <si>
    <t>02-480-4354</t>
  </si>
  <si>
    <t>20년도 강남전력지사
소방설비 점검용역</t>
  </si>
  <si>
    <t>장락수</t>
  </si>
  <si>
    <t>02-3496-9389</t>
  </si>
  <si>
    <t>20년도 강남전력지사
승강기 점검용역</t>
  </si>
  <si>
    <t>양화진</t>
  </si>
  <si>
    <t>02-3496-9383</t>
  </si>
  <si>
    <t>전력사업처</t>
    <phoneticPr fontId="6" type="noConversion"/>
  </si>
  <si>
    <t>구로금천지사 구내네트워크 구축공사</t>
  </si>
  <si>
    <t>정도훈</t>
  </si>
  <si>
    <t>02-787-8377</t>
  </si>
  <si>
    <t>구로금천지사 자가광케이블 시설공사</t>
  </si>
  <si>
    <t>이승철</t>
  </si>
  <si>
    <t>02-787-8374</t>
  </si>
  <si>
    <t>강동송파지사 사옥 리모델링 전기공사</t>
  </si>
  <si>
    <t>영등포P/O 154kV GIS 정밀점검</t>
  </si>
  <si>
    <t>최종수</t>
  </si>
  <si>
    <t>02-2670-4381</t>
  </si>
  <si>
    <t>구공S/S 170kV 장기사용 GIS 대체공사</t>
  </si>
  <si>
    <t>김우현</t>
  </si>
  <si>
    <t>02-2670-4382</t>
  </si>
  <si>
    <t>19년 남서울직할 지중선로 위탁순시공사(직할)</t>
  </si>
  <si>
    <t>정가은</t>
  </si>
  <si>
    <t>02-787-8394</t>
  </si>
  <si>
    <t>19년 강서양천지사 지중선로 위탁순시공사</t>
  </si>
  <si>
    <t>조성진</t>
  </si>
  <si>
    <t>02-2640-2279</t>
  </si>
  <si>
    <t>관악동작지사</t>
  </si>
  <si>
    <t>19년 관악동작지사 지중선로 위탁순시공사</t>
  </si>
  <si>
    <t>김해경</t>
  </si>
  <si>
    <t>02-580-2282</t>
  </si>
  <si>
    <t>강동송파지사</t>
  </si>
  <si>
    <t>19년 강동송파지사 지중선로 위탁순시공사</t>
  </si>
  <si>
    <t>김용훈</t>
  </si>
  <si>
    <t>02-480-2286</t>
  </si>
  <si>
    <t>구로금천지사</t>
  </si>
  <si>
    <t>19년 남서울직할 지중선로 위탁순시공사(구로금천지사)</t>
  </si>
  <si>
    <t>강남지사</t>
  </si>
  <si>
    <t>19년 강남지사 지중선로 위탁순시공사</t>
  </si>
  <si>
    <t>노윤식</t>
  </si>
  <si>
    <t>02-6445-5291</t>
  </si>
  <si>
    <t>서초지사</t>
  </si>
  <si>
    <t>19년 서초지사 지중선로 위탁순시공사</t>
  </si>
  <si>
    <t>김형준</t>
  </si>
  <si>
    <t>02-2105-8394</t>
  </si>
  <si>
    <t>19년 345kV GIS 정밀점검 공사</t>
  </si>
  <si>
    <t>박기완</t>
  </si>
  <si>
    <t>02-787-8737</t>
  </si>
  <si>
    <t>신양재S/S #1, 2Sh.R용 냉각탑 교체공사</t>
  </si>
  <si>
    <t>이성미</t>
  </si>
  <si>
    <t>02-787-8743</t>
  </si>
  <si>
    <t>154kV 강동-풍납T/L 풍납S/S 인출구간 선종교체공사</t>
  </si>
  <si>
    <t>과천지식정보타운 배전간선 설치공사(관로)</t>
  </si>
  <si>
    <t>과천지식정보타운 배전간선 설치공사(전기)</t>
  </si>
  <si>
    <t>강남전력지사</t>
    <phoneticPr fontId="6" type="noConversion"/>
  </si>
  <si>
    <t>19년 GIS 정밀점검 공사</t>
    <phoneticPr fontId="6" type="noConversion"/>
  </si>
  <si>
    <t>정승식</t>
    <phoneticPr fontId="6" type="noConversion"/>
  </si>
  <si>
    <t>02-3496-9432</t>
    <phoneticPr fontId="6" type="noConversion"/>
  </si>
  <si>
    <t>19년 M.Tr,OLTC 정밀점검 공사</t>
    <phoneticPr fontId="6" type="noConversion"/>
  </si>
  <si>
    <t>김선국</t>
    <phoneticPr fontId="6" type="noConversion"/>
  </si>
  <si>
    <t>02-3496-9389</t>
    <phoneticPr fontId="6" type="noConversion"/>
  </si>
  <si>
    <t>대림S/S 수냉각자동제어반 교체공사</t>
  </si>
  <si>
    <t>방성원</t>
  </si>
  <si>
    <t>02-787-8627</t>
  </si>
  <si>
    <t>2019년도 지하(복합)변전소 기계설비 점검보수공사</t>
  </si>
  <si>
    <t>곽준형</t>
  </si>
  <si>
    <t>02-787-8825</t>
  </si>
  <si>
    <t>고덕 강일지구 배전간선 설치공사(관로)</t>
  </si>
  <si>
    <t>고덕 강일지구 배전간선 설치공사 1공구 케이블</t>
    <phoneticPr fontId="6" type="noConversion"/>
  </si>
  <si>
    <t>고덕 강일지구 배전간선 설치공사 2공구 케이블</t>
  </si>
  <si>
    <t>고덕 강일지구 배전간선 설치공사 3공구 케이블</t>
  </si>
  <si>
    <t>노들, 의사당S/S 23kV GIS 신규수용 증설공사</t>
  </si>
  <si>
    <t>영등포전력지사</t>
    <phoneticPr fontId="6" type="noConversion"/>
  </si>
  <si>
    <t>영등포P/O 154kV 주변압기 정밀점검</t>
    <phoneticPr fontId="6" type="noConversion"/>
  </si>
  <si>
    <t>최찬영</t>
    <phoneticPr fontId="6" type="noConversion"/>
  </si>
  <si>
    <t>02-2670-4378</t>
    <phoneticPr fontId="6" type="noConversion"/>
  </si>
  <si>
    <t>EBA 폴리머애관 교체공사</t>
  </si>
  <si>
    <t>이진우</t>
  </si>
  <si>
    <t>지중송전 과학화 시스템 설치공사</t>
  </si>
  <si>
    <t>금천구 범안로 지중화공사</t>
    <phoneticPr fontId="6" type="noConversion"/>
  </si>
  <si>
    <t>김동준</t>
  </si>
  <si>
    <t>02-787-8447</t>
  </si>
  <si>
    <t>19년 영등포구 양평로 지중화</t>
    <phoneticPr fontId="6" type="noConversion"/>
  </si>
  <si>
    <t>관악로 동측 지중화 공사</t>
    <phoneticPr fontId="6" type="noConversion"/>
  </si>
  <si>
    <t>마곡S/S 워터미스트 설치공사</t>
  </si>
  <si>
    <t>가양-등촌 일부구간 지장이설공사</t>
  </si>
  <si>
    <t>김상국</t>
  </si>
  <si>
    <t>02-787-8723</t>
  </si>
  <si>
    <t>광명-구공T/L 케이블 선종교체</t>
  </si>
  <si>
    <t>박재도</t>
  </si>
  <si>
    <t>02-2670-4356</t>
  </si>
  <si>
    <t>동서울S/S 154kV 이하 현대화공사(일반도급)</t>
  </si>
  <si>
    <t>윤중범</t>
  </si>
  <si>
    <t>02-787-8536</t>
  </si>
  <si>
    <t>양지S/S 부분디지털화 공사(전문)</t>
  </si>
  <si>
    <t>이종민</t>
  </si>
  <si>
    <t>02-787-8535</t>
  </si>
  <si>
    <t>19년 154kV M.Tr 및 OLTC 정밀점검 공사</t>
  </si>
  <si>
    <t>영등포P/O 예방진단시스템구축 공사</t>
  </si>
  <si>
    <t>길준규</t>
  </si>
  <si>
    <t>02-2670-4376</t>
  </si>
  <si>
    <t>온수S/S 23kV 장기사용 GIS 대체공사</t>
  </si>
  <si>
    <t>김성훈</t>
  </si>
  <si>
    <t>02-2670-4375</t>
  </si>
  <si>
    <t xml:space="preserve">20~21년도 남서울지역본부 직할 변전정비회사 총액공사 </t>
  </si>
  <si>
    <t>02-787-8738</t>
  </si>
  <si>
    <t>20~21 직할 지중송전 협력회사 총액공사</t>
  </si>
  <si>
    <t>장우열</t>
  </si>
  <si>
    <t>02-787-8725</t>
  </si>
  <si>
    <t>20~21 직할 전력구 감시시스템 점검 및 유지보수 공사</t>
  </si>
  <si>
    <t>배형수</t>
  </si>
  <si>
    <t>02-787-8727</t>
  </si>
  <si>
    <t>20~21년 영등포P/O 변전협력회사 총액공사</t>
  </si>
  <si>
    <t>최찬영</t>
  </si>
  <si>
    <t>02-2670-4378</t>
  </si>
  <si>
    <t>'19~'20년 동서울P/O 가공송전 정비회사 총액공사</t>
  </si>
  <si>
    <t>김선빈</t>
  </si>
  <si>
    <t>02-480-4324</t>
  </si>
  <si>
    <t>'20~'21년 동서울P/O 지중송전 정비회사 총액공사</t>
  </si>
  <si>
    <t>김윤배</t>
  </si>
  <si>
    <t>02-480-4322</t>
  </si>
  <si>
    <t>'20~21년도 지중송전 협력정비 공사</t>
  </si>
  <si>
    <t>김복현</t>
  </si>
  <si>
    <t>02-3496-9324</t>
  </si>
  <si>
    <t>'20~21년도 전력구감시시스템 위탁공사</t>
  </si>
  <si>
    <t>인천본부</t>
    <phoneticPr fontId="6" type="noConversion"/>
  </si>
  <si>
    <t>1월</t>
    <phoneticPr fontId="6" type="noConversion"/>
  </si>
  <si>
    <t>송도 9공구 배전간선 설치공사(1단계_관로)</t>
    <phoneticPr fontId="6" type="noConversion"/>
  </si>
  <si>
    <t>배전</t>
    <phoneticPr fontId="6" type="noConversion"/>
  </si>
  <si>
    <t>경쟁</t>
    <phoneticPr fontId="6" type="noConversion"/>
  </si>
  <si>
    <t>장삼순</t>
    <phoneticPr fontId="6" type="noConversion"/>
  </si>
  <si>
    <t>032-520-7489</t>
    <phoneticPr fontId="6" type="noConversion"/>
  </si>
  <si>
    <t>송도 9공구 배전간선 설치공사(1단계_전기)</t>
    <phoneticPr fontId="6" type="noConversion"/>
  </si>
  <si>
    <t>시흥장현택지 배전간선 전기설치공사</t>
    <phoneticPr fontId="6" type="noConversion"/>
  </si>
  <si>
    <t>이찬오</t>
    <phoneticPr fontId="6" type="noConversion"/>
  </si>
  <si>
    <t>032-520-7414</t>
    <phoneticPr fontId="6" type="noConversion"/>
  </si>
  <si>
    <t>서운일반산업단지 배전자가망 시설</t>
    <phoneticPr fontId="6" type="noConversion"/>
  </si>
  <si>
    <t>양희수</t>
    <phoneticPr fontId="6" type="noConversion"/>
  </si>
  <si>
    <t>032-520-7497</t>
    <phoneticPr fontId="6" type="noConversion"/>
  </si>
  <si>
    <t>남인천지사</t>
    <phoneticPr fontId="6" type="noConversion"/>
  </si>
  <si>
    <t>소래구역 공동1BL 주택건설사업에 따른 전주이설 공사</t>
    <phoneticPr fontId="6" type="noConversion"/>
  </si>
  <si>
    <t>김지훈</t>
    <phoneticPr fontId="6" type="noConversion"/>
  </si>
  <si>
    <t>032-830-5273</t>
    <phoneticPr fontId="6" type="noConversion"/>
  </si>
  <si>
    <t>부천지사</t>
  </si>
  <si>
    <t>2019년 동계 수목전지공사</t>
  </si>
  <si>
    <t>임주성</t>
  </si>
  <si>
    <t>032-650-1276</t>
  </si>
  <si>
    <t>김포지사</t>
    <phoneticPr fontId="6" type="noConversion"/>
  </si>
  <si>
    <t>KB데이터센터 20,000kW 신설공사</t>
    <phoneticPr fontId="6" type="noConversion"/>
  </si>
  <si>
    <t>유승근</t>
    <phoneticPr fontId="6" type="noConversion"/>
  </si>
  <si>
    <t>031-980-7236</t>
    <phoneticPr fontId="6" type="noConversion"/>
  </si>
  <si>
    <t>KB데이터센터 20,000kW 신설공사 포장복구공사</t>
    <phoneticPr fontId="6" type="noConversion"/>
  </si>
  <si>
    <t>영종지사</t>
    <phoneticPr fontId="6" type="noConversion"/>
  </si>
  <si>
    <t>중구청 소2-2호선(1구간) 지장전주이설공사</t>
  </si>
  <si>
    <t xml:space="preserve">                 -  </t>
  </si>
  <si>
    <t xml:space="preserve"> 정진희 </t>
  </si>
  <si>
    <t>032-880-7234</t>
    <phoneticPr fontId="6" type="noConversion"/>
  </si>
  <si>
    <t>시흥전력지사</t>
    <phoneticPr fontId="6" type="noConversion"/>
  </si>
  <si>
    <t>EBA PD진단용 집합반 설치공사</t>
    <phoneticPr fontId="6" type="noConversion"/>
  </si>
  <si>
    <t>유대곤</t>
    <phoneticPr fontId="6" type="noConversion"/>
  </si>
  <si>
    <t>031-363-5352</t>
    <phoneticPr fontId="6" type="noConversion"/>
  </si>
  <si>
    <t>접속개소 병행지선 설치공사</t>
    <phoneticPr fontId="6" type="noConversion"/>
  </si>
  <si>
    <t>031-363-5352</t>
  </si>
  <si>
    <t>걸포3지구 배전간선설치공사</t>
    <phoneticPr fontId="6" type="noConversion"/>
  </si>
  <si>
    <t>김서준</t>
    <phoneticPr fontId="6" type="noConversion"/>
  </si>
  <si>
    <t>032-520-7418</t>
    <phoneticPr fontId="6" type="noConversion"/>
  </si>
  <si>
    <t>대포일반산업단지 배전간선설치공사(관로)</t>
    <phoneticPr fontId="6" type="noConversion"/>
  </si>
  <si>
    <t>대포일반산업단지 배전간선설치공사(전기)</t>
    <phoneticPr fontId="6" type="noConversion"/>
  </si>
  <si>
    <t>도서지역 ABC 가공케이블 교체공사</t>
    <phoneticPr fontId="6" type="noConversion"/>
  </si>
  <si>
    <t>유정기</t>
    <phoneticPr fontId="6" type="noConversion"/>
  </si>
  <si>
    <t>032-520-7286</t>
    <phoneticPr fontId="6" type="noConversion"/>
  </si>
  <si>
    <t>변압기공동이용 자계기 원격검침망 시설공사('19년 1차)</t>
  </si>
  <si>
    <t>김세헌</t>
  </si>
  <si>
    <t>032-520-7494</t>
  </si>
  <si>
    <t>4차 AMI 통신망(KS-PLC) 시설공사 감리용역</t>
  </si>
  <si>
    <t>강승민</t>
  </si>
  <si>
    <t>032-520-7474</t>
  </si>
  <si>
    <t>부천지사</t>
    <phoneticPr fontId="6" type="noConversion"/>
  </si>
  <si>
    <t>19년도 제 2권역 지중선로 위탁순시공사</t>
    <phoneticPr fontId="6" type="noConversion"/>
  </si>
  <si>
    <t>송채린</t>
    <phoneticPr fontId="6" type="noConversion"/>
  </si>
  <si>
    <t>032-650-1378</t>
    <phoneticPr fontId="6" type="noConversion"/>
  </si>
  <si>
    <t>19년도 저압설비 일제점검 및 보수공사</t>
    <phoneticPr fontId="6" type="noConversion"/>
  </si>
  <si>
    <t>시흥지사</t>
    <phoneticPr fontId="6" type="noConversion"/>
  </si>
  <si>
    <t>2월</t>
    <phoneticPr fontId="6" type="noConversion"/>
  </si>
  <si>
    <t>2019년도 시흥지사 수목전지공사</t>
    <phoneticPr fontId="6" type="noConversion"/>
  </si>
  <si>
    <t>서광수</t>
    <phoneticPr fontId="6" type="noConversion"/>
  </si>
  <si>
    <t>031-310-3282</t>
    <phoneticPr fontId="6" type="noConversion"/>
  </si>
  <si>
    <t>시흥지사</t>
  </si>
  <si>
    <t>대야동 아시아신탁(시흥푸르지오)신설공사</t>
  </si>
  <si>
    <t xml:space="preserve"> -   </t>
  </si>
  <si>
    <t>이갑성</t>
  </si>
  <si>
    <t>031-310-3235</t>
  </si>
  <si>
    <t>부평전력지사</t>
    <phoneticPr fontId="6" type="noConversion"/>
  </si>
  <si>
    <t>서인천복합S/Y #2Sh.R 대체공사</t>
    <phoneticPr fontId="6" type="noConversion"/>
  </si>
  <si>
    <t>이현우</t>
    <phoneticPr fontId="6" type="noConversion"/>
  </si>
  <si>
    <t>032-570-7387</t>
    <phoneticPr fontId="6" type="noConversion"/>
  </si>
  <si>
    <t>시흥전력지사</t>
    <phoneticPr fontId="6" type="noConversion"/>
  </si>
  <si>
    <t>OF선로 절연유 채유밸브 설치공사</t>
    <phoneticPr fontId="6" type="noConversion"/>
  </si>
  <si>
    <t>시흥전력지사</t>
  </si>
  <si>
    <t>시흥전력지사 170kV GIS 정밀점검</t>
    <phoneticPr fontId="6" type="noConversion"/>
  </si>
  <si>
    <t>한기일</t>
    <phoneticPr fontId="6" type="noConversion"/>
  </si>
  <si>
    <t>031-363-5314</t>
    <phoneticPr fontId="6" type="noConversion"/>
  </si>
  <si>
    <t>시흥전력지사 362kV GIS 정밀점검</t>
    <phoneticPr fontId="6" type="noConversion"/>
  </si>
  <si>
    <t>김수황</t>
    <phoneticPr fontId="6" type="noConversion"/>
  </si>
  <si>
    <t>031-363-5338</t>
    <phoneticPr fontId="6" type="noConversion"/>
  </si>
  <si>
    <t>북시화 23kV GIS 대체공사(전문)</t>
    <phoneticPr fontId="6" type="noConversion"/>
  </si>
  <si>
    <t>이병학</t>
    <phoneticPr fontId="6" type="noConversion"/>
  </si>
  <si>
    <t>031-363-5339</t>
    <phoneticPr fontId="6" type="noConversion"/>
  </si>
  <si>
    <t>북시화 23kV GIS 대체공사(일반)</t>
    <phoneticPr fontId="6" type="noConversion"/>
  </si>
  <si>
    <t>효성제 25.8kV 1세대 GIS 조작기구부 분해점검공사</t>
    <phoneticPr fontId="6" type="noConversion"/>
  </si>
  <si>
    <t>이현영</t>
    <phoneticPr fontId="6" type="noConversion"/>
  </si>
  <si>
    <t>031-363-5315</t>
    <phoneticPr fontId="6" type="noConversion"/>
  </si>
  <si>
    <t>2019년 변전소 출입관리시스템 개선공사</t>
    <phoneticPr fontId="6" type="noConversion"/>
  </si>
  <si>
    <t>김종운</t>
    <phoneticPr fontId="6" type="noConversion"/>
  </si>
  <si>
    <t>031-363-5344</t>
    <phoneticPr fontId="6" type="noConversion"/>
  </si>
  <si>
    <t>서인천지사 신사옥 ICT설비 이설공사</t>
    <phoneticPr fontId="6" type="noConversion"/>
  </si>
  <si>
    <t>지준우</t>
    <phoneticPr fontId="6" type="noConversion"/>
  </si>
  <si>
    <t>032-520-7491</t>
    <phoneticPr fontId="6" type="noConversion"/>
  </si>
  <si>
    <t>인천본부 제1권역 지중배전선로 위탁 순시</t>
    <phoneticPr fontId="6" type="noConversion"/>
  </si>
  <si>
    <t>차천호</t>
    <phoneticPr fontId="6" type="noConversion"/>
  </si>
  <si>
    <t>032-520-7236</t>
    <phoneticPr fontId="6" type="noConversion"/>
  </si>
  <si>
    <t>전력관리처</t>
    <phoneticPr fontId="6" type="noConversion"/>
  </si>
  <si>
    <t>154kV 신시흥-남동T/L No.16~18 지장철탑 이설공사</t>
    <phoneticPr fontId="6" type="noConversion"/>
  </si>
  <si>
    <t>김병문</t>
    <phoneticPr fontId="6" type="noConversion"/>
  </si>
  <si>
    <t>032-718-2741</t>
    <phoneticPr fontId="6" type="noConversion"/>
  </si>
  <si>
    <t>154kV 서인천CC-신경서 등 5개T/L On-Line PD설치공사</t>
  </si>
  <si>
    <t>김주성</t>
  </si>
  <si>
    <t>032-718-2754</t>
  </si>
  <si>
    <t>345kV 가정-인천CC 등 2개T/L On-Line PD설치공사</t>
  </si>
  <si>
    <t>154kV 원창-포스코 등 5개T/L On-Line PD설치공사</t>
  </si>
  <si>
    <t>154kV 신경서-청라 등 15개T/L 지중송전 과학화 시스템 설치공사</t>
  </si>
  <si>
    <t>2019년 직할 170kV GIS 정밀점검공사(25Bay)</t>
    <phoneticPr fontId="6" type="noConversion"/>
  </si>
  <si>
    <t>박성진</t>
    <phoneticPr fontId="6" type="noConversion"/>
  </si>
  <si>
    <t>032-718-2770</t>
    <phoneticPr fontId="6" type="noConversion"/>
  </si>
  <si>
    <t xml:space="preserve">2019년 직할 154kV M.Tr 및 OLTC 정밀점검공사(5Bay)  </t>
    <phoneticPr fontId="6" type="noConversion"/>
  </si>
  <si>
    <t>홍기원</t>
    <phoneticPr fontId="6" type="noConversion"/>
  </si>
  <si>
    <t>032-718-2775</t>
    <phoneticPr fontId="6" type="noConversion"/>
  </si>
  <si>
    <t>김포지사</t>
    <phoneticPr fontId="6" type="noConversion"/>
  </si>
  <si>
    <t>군하리 문화마을 지중화공사</t>
    <phoneticPr fontId="6" type="noConversion"/>
  </si>
  <si>
    <t>정주리</t>
    <phoneticPr fontId="6" type="noConversion"/>
  </si>
  <si>
    <t>031-980-7238</t>
    <phoneticPr fontId="6" type="noConversion"/>
  </si>
  <si>
    <t>서인천지사</t>
    <phoneticPr fontId="6" type="noConversion"/>
  </si>
  <si>
    <t>신현S/S 용량부족 선로확충공사</t>
    <phoneticPr fontId="6" type="noConversion"/>
  </si>
  <si>
    <t>최재우</t>
    <phoneticPr fontId="6" type="noConversion"/>
  </si>
  <si>
    <t>032-560-1232</t>
    <phoneticPr fontId="6" type="noConversion"/>
  </si>
  <si>
    <t>왕산D/L 연계력 확보 선로보강공사</t>
    <phoneticPr fontId="6" type="noConversion"/>
  </si>
  <si>
    <t>이세원</t>
    <phoneticPr fontId="6" type="noConversion"/>
  </si>
  <si>
    <t>032-560-1234</t>
    <phoneticPr fontId="6" type="noConversion"/>
  </si>
  <si>
    <t>백석동 수도권매립지 7,500kW 회선신설공사</t>
    <phoneticPr fontId="6" type="noConversion"/>
  </si>
  <si>
    <t>김다혜</t>
    <phoneticPr fontId="6" type="noConversion"/>
  </si>
  <si>
    <t>032-560-1236</t>
    <phoneticPr fontId="6" type="noConversion"/>
  </si>
  <si>
    <t>원창동 한국토지주택공사 지상기기 이설공사</t>
    <phoneticPr fontId="6" type="noConversion"/>
  </si>
  <si>
    <t>남궁재윤</t>
    <phoneticPr fontId="6" type="noConversion"/>
  </si>
  <si>
    <t>032-560-1285</t>
    <phoneticPr fontId="6" type="noConversion"/>
  </si>
  <si>
    <t>소래전력구 비난연케이블교체 2차(2회선)</t>
    <phoneticPr fontId="6" type="noConversion"/>
  </si>
  <si>
    <t>031-310-3283</t>
  </si>
  <si>
    <t>강화지사</t>
  </si>
  <si>
    <t>인천시 국지도84  전등간51외  지장전주 공사</t>
  </si>
  <si>
    <t>이명세</t>
  </si>
  <si>
    <t>032-930-2278</t>
  </si>
  <si>
    <t>강화군 선두지93외 보도 지장전주 공사</t>
  </si>
  <si>
    <t>154kV 송현-송월 등 4개 T/L SVL 교체공사</t>
    <phoneticPr fontId="6" type="noConversion"/>
  </si>
  <si>
    <t>장훈희</t>
    <phoneticPr fontId="6" type="noConversion"/>
  </si>
  <si>
    <t>032-570-7357</t>
    <phoneticPr fontId="6" type="noConversion"/>
  </si>
  <si>
    <t>154kV 북송도-연수 등 10개 T/L 자동소화장치 보강공사</t>
    <phoneticPr fontId="6" type="noConversion"/>
  </si>
  <si>
    <t>소방</t>
  </si>
  <si>
    <t>조영탁</t>
    <phoneticPr fontId="6" type="noConversion"/>
  </si>
  <si>
    <t>031-363-5353</t>
    <phoneticPr fontId="6" type="noConversion"/>
  </si>
  <si>
    <t>154kV 서소T/L OPGW 항공장애표시구 시설공사</t>
    <phoneticPr fontId="6" type="noConversion"/>
  </si>
  <si>
    <t>김종운</t>
    <phoneticPr fontId="6" type="noConversion"/>
  </si>
  <si>
    <t>시흥지사 신사옥 ICT설비 이설공사</t>
    <phoneticPr fontId="6" type="noConversion"/>
  </si>
  <si>
    <t>장재원</t>
    <phoneticPr fontId="6" type="noConversion"/>
  </si>
  <si>
    <t>032-520-7483</t>
    <phoneticPr fontId="6" type="noConversion"/>
  </si>
  <si>
    <t>4차 AMI 통신망(HPGP,LTE) 시설공사 감리용역</t>
  </si>
  <si>
    <t>전력관리처</t>
    <phoneticPr fontId="6" type="noConversion"/>
  </si>
  <si>
    <t>2019년 직할 362kV GIS 정밀점검공사(4Bay)</t>
    <phoneticPr fontId="6" type="noConversion"/>
  </si>
  <si>
    <t>김윤태</t>
    <phoneticPr fontId="6" type="noConversion"/>
  </si>
  <si>
    <t>032-718-2768</t>
    <phoneticPr fontId="6" type="noConversion"/>
  </si>
  <si>
    <t>부평전력지사</t>
    <phoneticPr fontId="6" type="noConversion"/>
  </si>
  <si>
    <t>345kV 신김포-신파주 등 4개 T/L 헬기 활선애자 세정공사</t>
    <phoneticPr fontId="6" type="noConversion"/>
  </si>
  <si>
    <t>김경훈</t>
    <phoneticPr fontId="6" type="noConversion"/>
  </si>
  <si>
    <t>032-570-7354</t>
    <phoneticPr fontId="6" type="noConversion"/>
  </si>
  <si>
    <t>시흥 장현택지 배전자가망 시설</t>
    <phoneticPr fontId="6" type="noConversion"/>
  </si>
  <si>
    <t>양희수</t>
    <phoneticPr fontId="6" type="noConversion"/>
  </si>
  <si>
    <t>2019년 부평전력지사 170kV GIS 정밀점검공사</t>
    <phoneticPr fontId="6" type="noConversion"/>
  </si>
  <si>
    <t>장민욱</t>
    <phoneticPr fontId="6" type="noConversion"/>
  </si>
  <si>
    <t>032-570-7336</t>
    <phoneticPr fontId="6" type="noConversion"/>
  </si>
  <si>
    <t>제물포지사</t>
    <phoneticPr fontId="6" type="noConversion"/>
  </si>
  <si>
    <t>남부초등학교주변 지중화공사</t>
    <phoneticPr fontId="6" type="noConversion"/>
  </si>
  <si>
    <t>주상규</t>
    <phoneticPr fontId="6" type="noConversion"/>
  </si>
  <si>
    <t>032-880-1232</t>
    <phoneticPr fontId="6" type="noConversion"/>
  </si>
  <si>
    <t>서해대로 513번길 지중화공사</t>
    <phoneticPr fontId="6" type="noConversion"/>
  </si>
  <si>
    <t>최성록</t>
    <phoneticPr fontId="6" type="noConversion"/>
  </si>
  <si>
    <t>032-880-1233</t>
    <phoneticPr fontId="6" type="noConversion"/>
  </si>
  <si>
    <t>인주대로 174번길 지중화공사</t>
    <phoneticPr fontId="6" type="noConversion"/>
  </si>
  <si>
    <t>김세원</t>
    <phoneticPr fontId="6" type="noConversion"/>
  </si>
  <si>
    <t>032-880-1237</t>
    <phoneticPr fontId="6" type="noConversion"/>
  </si>
  <si>
    <t>홍예문로 일원 지중화공사</t>
    <phoneticPr fontId="6" type="noConversion"/>
  </si>
  <si>
    <t>김준수</t>
    <phoneticPr fontId="6" type="noConversion"/>
  </si>
  <si>
    <t>032-880-1236</t>
    <phoneticPr fontId="6" type="noConversion"/>
  </si>
  <si>
    <t>2019년 부평전력지사 362kV GIS 정밀점검공사</t>
    <phoneticPr fontId="6" type="noConversion"/>
  </si>
  <si>
    <t>박승일</t>
    <phoneticPr fontId="6" type="noConversion"/>
  </si>
  <si>
    <t>032-570-7342</t>
    <phoneticPr fontId="6" type="noConversion"/>
  </si>
  <si>
    <t>김포전력지사</t>
    <phoneticPr fontId="6" type="noConversion"/>
  </si>
  <si>
    <t>154kV신경서-경서 등 5개 T/L 자동소화장치 설치공사</t>
  </si>
  <si>
    <t>고장원</t>
  </si>
  <si>
    <t>031-8048-3322</t>
  </si>
  <si>
    <t>시흥전력지사 154kV 변압기 정밀점검</t>
    <phoneticPr fontId="6" type="noConversion"/>
  </si>
  <si>
    <t>심우필</t>
    <phoneticPr fontId="6" type="noConversion"/>
  </si>
  <si>
    <t>031-363-5476</t>
    <phoneticPr fontId="6" type="noConversion"/>
  </si>
  <si>
    <t>2019년 부평전력지사 154kV M.Tr 및 OLTC정밀점검공사</t>
    <phoneticPr fontId="6" type="noConversion"/>
  </si>
  <si>
    <t>김준식</t>
    <phoneticPr fontId="6" type="noConversion"/>
  </si>
  <si>
    <t>032-570-7364</t>
    <phoneticPr fontId="6" type="noConversion"/>
  </si>
  <si>
    <t>2019년 부평전력지사 345kV M.Tr 및 OLTC정밀점검공사</t>
    <phoneticPr fontId="6" type="noConversion"/>
  </si>
  <si>
    <t>서상범</t>
    <phoneticPr fontId="6" type="noConversion"/>
  </si>
  <si>
    <t>032-570-7311</t>
    <phoneticPr fontId="6" type="noConversion"/>
  </si>
  <si>
    <t>김포전력지사</t>
    <phoneticPr fontId="6" type="noConversion"/>
  </si>
  <si>
    <t>2019년 김포전력지사 154kV M.Tr 및 OLTC 정밀점검 공사</t>
    <phoneticPr fontId="6" type="noConversion"/>
  </si>
  <si>
    <t>황석교</t>
    <phoneticPr fontId="6" type="noConversion"/>
  </si>
  <si>
    <t>031-8048-3334</t>
    <phoneticPr fontId="6" type="noConversion"/>
  </si>
  <si>
    <t>2019년 김포전력지사 170kV GIS 정밀점검 공사</t>
    <phoneticPr fontId="6" type="noConversion"/>
  </si>
  <si>
    <t>김민정</t>
    <phoneticPr fontId="6" type="noConversion"/>
  </si>
  <si>
    <t>031-8048-3345</t>
    <phoneticPr fontId="6" type="noConversion"/>
  </si>
  <si>
    <t>영종전력구 감시시스템 보강공사</t>
  </si>
  <si>
    <t>권용원</t>
  </si>
  <si>
    <t>031-8048-3323</t>
  </si>
  <si>
    <t>2020-2021 지중송전정비 협력회사 총액공사</t>
    <phoneticPr fontId="6" type="noConversion"/>
  </si>
  <si>
    <t>032-718-2748</t>
    <phoneticPr fontId="6" type="noConversion"/>
  </si>
  <si>
    <t>2019년 경서S/S 170kV 장기사용 GIS 대체공사</t>
    <phoneticPr fontId="6" type="noConversion"/>
  </si>
  <si>
    <t>오경선</t>
    <phoneticPr fontId="6" type="noConversion"/>
  </si>
  <si>
    <t>032-718-2765</t>
    <phoneticPr fontId="6" type="noConversion"/>
  </si>
  <si>
    <t>2019년 주안S/S 154kV 장기사용 M.Tr 대체공사</t>
    <phoneticPr fontId="6" type="noConversion"/>
  </si>
  <si>
    <t>2020~21년 부평전력지사 변전정비회사 총액공사</t>
    <phoneticPr fontId="6" type="noConversion"/>
  </si>
  <si>
    <t>정덕균</t>
    <phoneticPr fontId="6" type="noConversion"/>
  </si>
  <si>
    <t>032-570-7469</t>
    <phoneticPr fontId="6" type="noConversion"/>
  </si>
  <si>
    <t>20-21년 가공송전정비 협력회사 총액공사</t>
    <phoneticPr fontId="6" type="noConversion"/>
  </si>
  <si>
    <t>윤세진</t>
    <phoneticPr fontId="6" type="noConversion"/>
  </si>
  <si>
    <t>031-363-5323</t>
    <phoneticPr fontId="6" type="noConversion"/>
  </si>
  <si>
    <t>20~21년 김포전력지사 지중송전정비 협력회사 총액공사</t>
  </si>
  <si>
    <t>20~21년 김포전력지사 전력구 종합감시시스템 위탁정비공사</t>
  </si>
  <si>
    <t>20-21년 지중송전 정비회사 총액공사</t>
    <phoneticPr fontId="6" type="noConversion"/>
  </si>
  <si>
    <t>인천본부</t>
  </si>
  <si>
    <t>송도 9공구 배전간선 설치공사(1단계_통합감리)</t>
    <phoneticPr fontId="6" type="noConversion"/>
  </si>
  <si>
    <t>송도 9공구 배전간선 설치공사(1단계_위치탐사)</t>
    <phoneticPr fontId="6" type="noConversion"/>
  </si>
  <si>
    <t>송도 9공구 배전간선 설치공사(1단계_도통시험)</t>
    <phoneticPr fontId="6" type="noConversion"/>
  </si>
  <si>
    <t>2019년도 직할변전소 소방설비점검 및 보수용역</t>
    <phoneticPr fontId="6" type="noConversion"/>
  </si>
  <si>
    <t>기타</t>
    <phoneticPr fontId="6" type="noConversion"/>
  </si>
  <si>
    <t>류원석</t>
    <phoneticPr fontId="6" type="noConversion"/>
  </si>
  <si>
    <t>소래구역 공동1BL 주택건설사업에 따른 전주이설 공사 감리용역</t>
    <phoneticPr fontId="6" type="noConversion"/>
  </si>
  <si>
    <t>지중케이블 및 입상자치 열화상진단 용역</t>
    <phoneticPr fontId="6" type="noConversion"/>
  </si>
  <si>
    <t xml:space="preserve">안재홍 </t>
    <phoneticPr fontId="6" type="noConversion"/>
  </si>
  <si>
    <t>032-830-5285</t>
    <phoneticPr fontId="6" type="noConversion"/>
  </si>
  <si>
    <t>2019년 송도동 지상개폐기 PD진단용역</t>
    <phoneticPr fontId="6" type="noConversion"/>
  </si>
  <si>
    <t xml:space="preserve">2019년 배전설비 열화상 진단용역 </t>
    <phoneticPr fontId="6" type="noConversion"/>
  </si>
  <si>
    <t>설계</t>
    <phoneticPr fontId="6" type="noConversion"/>
  </si>
  <si>
    <t>장경준</t>
    <phoneticPr fontId="6" type="noConversion"/>
  </si>
  <si>
    <t>032-830-5277</t>
    <phoneticPr fontId="6" type="noConversion"/>
  </si>
  <si>
    <t>KB데이터센터 20,000kW 신설공사 감리용역</t>
    <phoneticPr fontId="6" type="noConversion"/>
  </si>
  <si>
    <t>KB데이터센터 20,000kW 신설공사 폐기물처리용역</t>
    <phoneticPr fontId="6" type="noConversion"/>
  </si>
  <si>
    <t>2019년도 김포전력지사 소방설비점검 및 보수용역</t>
    <phoneticPr fontId="6" type="noConversion"/>
  </si>
  <si>
    <t>2019년 1권역 노후 지중케이블 VLF 진단용역</t>
    <phoneticPr fontId="6" type="noConversion"/>
  </si>
  <si>
    <t>박길촌</t>
    <phoneticPr fontId="6" type="noConversion"/>
  </si>
  <si>
    <t>032-520-7262</t>
    <phoneticPr fontId="6" type="noConversion"/>
  </si>
  <si>
    <t>2019년 2권역 노후 지중케이블 VLF 진단용역</t>
    <phoneticPr fontId="6" type="noConversion"/>
  </si>
  <si>
    <t>서인천지사</t>
    <phoneticPr fontId="6" type="noConversion"/>
  </si>
  <si>
    <t>저압설비 점검</t>
    <phoneticPr fontId="6" type="noConversion"/>
  </si>
  <si>
    <t>한강만</t>
    <phoneticPr fontId="6" type="noConversion"/>
  </si>
  <si>
    <t>032-560-1273</t>
    <phoneticPr fontId="6" type="noConversion"/>
  </si>
  <si>
    <t>시흥지사</t>
    <phoneticPr fontId="6" type="noConversion"/>
  </si>
  <si>
    <t>대야동 아시아신탁(시흥푸르지오)신설 감리용역</t>
    <phoneticPr fontId="6" type="noConversion"/>
  </si>
  <si>
    <t>이상명</t>
    <phoneticPr fontId="6" type="noConversion"/>
  </si>
  <si>
    <t>2019년도 시흥전력지사 사옥청소 용역</t>
    <phoneticPr fontId="6" type="noConversion"/>
  </si>
  <si>
    <t>정창규</t>
    <phoneticPr fontId="6" type="noConversion"/>
  </si>
  <si>
    <t>031-363-5313</t>
    <phoneticPr fontId="6" type="noConversion"/>
  </si>
  <si>
    <t>154kV 신시흥-남동T/L No.16~18 지장철탑 이설공사 감리용역</t>
    <phoneticPr fontId="6" type="noConversion"/>
  </si>
  <si>
    <t>김병문</t>
    <phoneticPr fontId="6" type="noConversion"/>
  </si>
  <si>
    <t>032-718-2741</t>
    <phoneticPr fontId="6" type="noConversion"/>
  </si>
  <si>
    <t>2019년 배전설비 초음파 진단용역</t>
    <phoneticPr fontId="6" type="noConversion"/>
  </si>
  <si>
    <t>2019년도 부천지사 사옥 청소용역</t>
    <phoneticPr fontId="6" type="noConversion"/>
  </si>
  <si>
    <t>김태경</t>
    <phoneticPr fontId="6" type="noConversion"/>
  </si>
  <si>
    <t>032-650-1312</t>
    <phoneticPr fontId="6" type="noConversion"/>
  </si>
  <si>
    <t>군하리 문화마을 지중화공사 감리용역</t>
    <phoneticPr fontId="6" type="noConversion"/>
  </si>
  <si>
    <t>정주리</t>
    <phoneticPr fontId="6" type="noConversion"/>
  </si>
  <si>
    <t>031-980-7238</t>
    <phoneticPr fontId="6" type="noConversion"/>
  </si>
  <si>
    <t>신현S/S 용량부족 선로확충공사</t>
    <phoneticPr fontId="6" type="noConversion"/>
  </si>
  <si>
    <t>최재우</t>
    <phoneticPr fontId="6" type="noConversion"/>
  </si>
  <si>
    <t>032-560-1232</t>
    <phoneticPr fontId="6" type="noConversion"/>
  </si>
  <si>
    <t>왕산D/L 연계력 확보 선로보강공사</t>
    <phoneticPr fontId="6" type="noConversion"/>
  </si>
  <si>
    <t>이세원</t>
    <phoneticPr fontId="6" type="noConversion"/>
  </si>
  <si>
    <t>032-560-1234</t>
    <phoneticPr fontId="6" type="noConversion"/>
  </si>
  <si>
    <t>백석동 수도권매립지 7,500kW 회선신설공사</t>
    <phoneticPr fontId="6" type="noConversion"/>
  </si>
  <si>
    <t>김다혜</t>
    <phoneticPr fontId="6" type="noConversion"/>
  </si>
  <si>
    <t>032-560-1236</t>
    <phoneticPr fontId="6" type="noConversion"/>
  </si>
  <si>
    <t>2019년 고압고객 수전설비 열화상진단 위탁용역</t>
    <phoneticPr fontId="6" type="noConversion"/>
  </si>
  <si>
    <t>지건영</t>
    <phoneticPr fontId="6" type="noConversion"/>
  </si>
  <si>
    <t>032-560-1244</t>
    <phoneticPr fontId="6" type="noConversion"/>
  </si>
  <si>
    <t>전력계량설비 정기시험</t>
  </si>
  <si>
    <t>전상현</t>
  </si>
  <si>
    <t>032-520-7241</t>
  </si>
  <si>
    <t>4월</t>
    <phoneticPr fontId="6" type="noConversion"/>
  </si>
  <si>
    <t>2019년 김포지사 열화상진단용역 1차</t>
    <phoneticPr fontId="6" type="noConversion"/>
  </si>
  <si>
    <t>김준우</t>
    <phoneticPr fontId="6" type="noConversion"/>
  </si>
  <si>
    <t>031-980-7248</t>
    <phoneticPr fontId="6" type="noConversion"/>
  </si>
  <si>
    <t>맨홀청소 점검</t>
    <phoneticPr fontId="6" type="noConversion"/>
  </si>
  <si>
    <t>한강만</t>
    <phoneticPr fontId="6" type="noConversion"/>
  </si>
  <si>
    <t>032-560-1273</t>
    <phoneticPr fontId="6" type="noConversion"/>
  </si>
  <si>
    <t>2019년 전력관리처 사옥 위탁관리(청소)용역</t>
  </si>
  <si>
    <t>장진환</t>
  </si>
  <si>
    <t>032-718-2711</t>
    <phoneticPr fontId="6" type="noConversion"/>
  </si>
  <si>
    <t>2019년도 직할 관내 변전소 제초 및 배수로 청소용역</t>
    <phoneticPr fontId="6" type="noConversion"/>
  </si>
  <si>
    <t>전승민</t>
    <phoneticPr fontId="6" type="noConversion"/>
  </si>
  <si>
    <t>032-718-2658</t>
    <phoneticPr fontId="6" type="noConversion"/>
  </si>
  <si>
    <t>2019년도 직할 관내 변전소 청소용역</t>
    <phoneticPr fontId="6" type="noConversion"/>
  </si>
  <si>
    <t>5월</t>
    <phoneticPr fontId="6" type="noConversion"/>
  </si>
  <si>
    <t>2019년도 부평전력지사 무인변전소 제초 및 배수로 청소용역</t>
    <phoneticPr fontId="6" type="noConversion"/>
  </si>
  <si>
    <t>문승열</t>
    <phoneticPr fontId="6" type="noConversion"/>
  </si>
  <si>
    <t>032-570-7310</t>
    <phoneticPr fontId="6" type="noConversion"/>
  </si>
  <si>
    <r>
      <t>2019</t>
    </r>
    <r>
      <rPr>
        <sz val="12"/>
        <color rgb="FF000000"/>
        <rFont val="한양신명조"/>
        <family val="3"/>
        <charset val="129"/>
      </rPr>
      <t>년 시흥전력지사 제초 및 배수로 청소용역</t>
    </r>
    <phoneticPr fontId="6" type="noConversion"/>
  </si>
  <si>
    <t>김면류</t>
    <phoneticPr fontId="6" type="noConversion"/>
  </si>
  <si>
    <t>031-363-5493</t>
    <phoneticPr fontId="6" type="noConversion"/>
  </si>
  <si>
    <t>김포전력지사</t>
    <phoneticPr fontId="6" type="noConversion"/>
  </si>
  <si>
    <t>2019년 김포전력지사 관내 변전소 제초 및 배수로 청소용역 시행</t>
    <phoneticPr fontId="6" type="noConversion"/>
  </si>
  <si>
    <t>권원국</t>
    <phoneticPr fontId="6" type="noConversion"/>
  </si>
  <si>
    <t>031-8048-3404</t>
    <phoneticPr fontId="6" type="noConversion"/>
  </si>
  <si>
    <t>6월</t>
    <phoneticPr fontId="6" type="noConversion"/>
  </si>
  <si>
    <t>지상기기 부분방전 진단용역</t>
    <phoneticPr fontId="6" type="noConversion"/>
  </si>
  <si>
    <t>032-560-1285</t>
    <phoneticPr fontId="6" type="noConversion"/>
  </si>
  <si>
    <r>
      <t>2019</t>
    </r>
    <r>
      <rPr>
        <sz val="12"/>
        <color rgb="FF000000"/>
        <rFont val="한양신명조"/>
        <family val="3"/>
        <charset val="129"/>
      </rPr>
      <t>년도 시흥전력지사 청소용역</t>
    </r>
    <phoneticPr fontId="6" type="noConversion"/>
  </si>
  <si>
    <t>변지현</t>
    <phoneticPr fontId="6" type="noConversion"/>
  </si>
  <si>
    <t>031-363-5459</t>
    <phoneticPr fontId="6" type="noConversion"/>
  </si>
  <si>
    <t>7월</t>
    <phoneticPr fontId="6" type="noConversion"/>
  </si>
  <si>
    <t>2019년도 김포전력지사 관내 변전소 청소용역 시행</t>
    <phoneticPr fontId="6" type="noConversion"/>
  </si>
  <si>
    <t>권원국</t>
    <phoneticPr fontId="6" type="noConversion"/>
  </si>
  <si>
    <t>031-8048-3404</t>
    <phoneticPr fontId="6" type="noConversion"/>
  </si>
  <si>
    <t>2020∼21년 인천지역본부 직할 무인변전소 경비용역</t>
    <phoneticPr fontId="6" type="noConversion"/>
  </si>
  <si>
    <t>성백동</t>
    <phoneticPr fontId="6" type="noConversion"/>
  </si>
  <si>
    <t>032-718-2650</t>
    <phoneticPr fontId="6" type="noConversion"/>
  </si>
  <si>
    <t>김포지사</t>
    <phoneticPr fontId="6" type="noConversion"/>
  </si>
  <si>
    <t>2019년 김포지사 열화상진단용역 2차</t>
    <phoneticPr fontId="6" type="noConversion"/>
  </si>
  <si>
    <t>김준우</t>
    <phoneticPr fontId="6" type="noConversion"/>
  </si>
  <si>
    <t>031-980-7248</t>
    <phoneticPr fontId="6" type="noConversion"/>
  </si>
  <si>
    <t>서인천지사</t>
    <phoneticPr fontId="6" type="noConversion"/>
  </si>
  <si>
    <t>지상기기 열화상진단</t>
    <phoneticPr fontId="6" type="noConversion"/>
  </si>
  <si>
    <t>남궁재윤</t>
    <phoneticPr fontId="6" type="noConversion"/>
  </si>
  <si>
    <t>032-560-1285</t>
    <phoneticPr fontId="6" type="noConversion"/>
  </si>
  <si>
    <t>2020~2021년도 부평전력지사 무인변전소 경비용역</t>
    <phoneticPr fontId="6" type="noConversion"/>
  </si>
  <si>
    <t>최종헌</t>
    <phoneticPr fontId="6" type="noConversion"/>
  </si>
  <si>
    <t>032-570-7346</t>
    <phoneticPr fontId="6" type="noConversion"/>
  </si>
  <si>
    <t>2020년 기설송전선로 선하지 지적도면 작성 용역</t>
    <phoneticPr fontId="6" type="noConversion"/>
  </si>
  <si>
    <t>구선희</t>
    <phoneticPr fontId="6" type="noConversion"/>
  </si>
  <si>
    <t>032-718-2744</t>
    <phoneticPr fontId="6" type="noConversion"/>
  </si>
  <si>
    <t>2020년도 부평전력지사 변전소 청소용역</t>
    <phoneticPr fontId="6" type="noConversion"/>
  </si>
  <si>
    <t>2020년도 부평전력지사 관내변전소 소방설비점검 및 보수용역</t>
    <phoneticPr fontId="6" type="noConversion"/>
  </si>
  <si>
    <t>이은암</t>
    <phoneticPr fontId="6" type="noConversion"/>
  </si>
  <si>
    <t>032-570-7390</t>
    <phoneticPr fontId="6" type="noConversion"/>
  </si>
  <si>
    <t>시흥전력지사</t>
    <phoneticPr fontId="6" type="noConversion"/>
  </si>
  <si>
    <t>2019년도 시흥전력지사 소방설비점검 및 보수용역</t>
    <phoneticPr fontId="6" type="noConversion"/>
  </si>
  <si>
    <t>이현영</t>
    <phoneticPr fontId="6" type="noConversion"/>
  </si>
  <si>
    <t>031-363-5315</t>
    <phoneticPr fontId="6" type="noConversion"/>
  </si>
  <si>
    <t>12월</t>
    <phoneticPr fontId="6" type="noConversion"/>
  </si>
  <si>
    <t>2020~2021년 시흥전력지사 무인변전소 경비용역</t>
    <phoneticPr fontId="6" type="noConversion"/>
  </si>
  <si>
    <t>경쟁</t>
    <phoneticPr fontId="6" type="noConversion"/>
  </si>
  <si>
    <t>한기일</t>
    <phoneticPr fontId="6" type="noConversion"/>
  </si>
  <si>
    <t>031-363-5337</t>
    <phoneticPr fontId="6" type="noConversion"/>
  </si>
  <si>
    <t>변전</t>
    <phoneticPr fontId="6" type="noConversion"/>
  </si>
  <si>
    <t>김포전력지사</t>
    <phoneticPr fontId="6" type="noConversion"/>
  </si>
  <si>
    <t>2019~2020년 김포전력지사 관내 무인변전소 경비용역 시행</t>
    <phoneticPr fontId="6" type="noConversion"/>
  </si>
  <si>
    <t>안준범</t>
    <phoneticPr fontId="6" type="noConversion"/>
  </si>
  <si>
    <t>031-8048-3408</t>
    <phoneticPr fontId="6" type="noConversion"/>
  </si>
  <si>
    <t>2020년 김포전력지사 전력구 소방설비 점검 및 보수 용역</t>
  </si>
  <si>
    <t>경기북부지역본부</t>
    <phoneticPr fontId="6" type="noConversion"/>
  </si>
  <si>
    <t>고양전력지사</t>
    <phoneticPr fontId="6" type="noConversion"/>
  </si>
  <si>
    <t>철탑용 승강기 점검용역</t>
    <phoneticPr fontId="6" type="noConversion"/>
  </si>
  <si>
    <t>정수곤</t>
    <phoneticPr fontId="6" type="noConversion"/>
  </si>
  <si>
    <t>031-934-2352</t>
    <phoneticPr fontId="6" type="noConversion"/>
  </si>
  <si>
    <t>경기북부지역본부</t>
    <phoneticPr fontId="6" type="noConversion"/>
  </si>
  <si>
    <t>구리전력지사</t>
    <phoneticPr fontId="6" type="noConversion"/>
  </si>
  <si>
    <t>미금S/S #3Sh.R 고장복구 감리용역</t>
    <phoneticPr fontId="6" type="noConversion"/>
  </si>
  <si>
    <t>원동윤</t>
    <phoneticPr fontId="6" type="noConversion"/>
  </si>
  <si>
    <t>031-579-7382</t>
    <phoneticPr fontId="6" type="noConversion"/>
  </si>
  <si>
    <t>2019년 시설위탁관리</t>
    <phoneticPr fontId="6" type="noConversion"/>
  </si>
  <si>
    <t>노건호</t>
    <phoneticPr fontId="6" type="noConversion"/>
  </si>
  <si>
    <t>031-849-1348</t>
    <phoneticPr fontId="6" type="noConversion"/>
  </si>
  <si>
    <t>남양주지사</t>
    <phoneticPr fontId="6" type="noConversion"/>
  </si>
  <si>
    <t>배전선로근접 수목전지용역</t>
    <phoneticPr fontId="6" type="noConversion"/>
  </si>
  <si>
    <t>안형준</t>
    <phoneticPr fontId="6" type="noConversion"/>
  </si>
  <si>
    <t>031-570-9285</t>
    <phoneticPr fontId="6" type="noConversion"/>
  </si>
  <si>
    <t>2019 남양주지사 사옥위탁관리용역</t>
    <phoneticPr fontId="6" type="noConversion"/>
  </si>
  <si>
    <t>허창회</t>
    <phoneticPr fontId="6" type="noConversion"/>
  </si>
  <si>
    <t>031-570-9232</t>
    <phoneticPr fontId="6" type="noConversion"/>
  </si>
  <si>
    <t>2019년 특수경비용역(경기북부·강원·인천권)</t>
    <phoneticPr fontId="6" type="noConversion"/>
  </si>
  <si>
    <t>홍기재</t>
    <phoneticPr fontId="6" type="noConversion"/>
  </si>
  <si>
    <t>031-849-1713</t>
    <phoneticPr fontId="6" type="noConversion"/>
  </si>
  <si>
    <t>구리지사 본관 외 3개소 사옥내진성능평가용역</t>
    <phoneticPr fontId="6" type="noConversion"/>
  </si>
  <si>
    <t>박세원</t>
    <phoneticPr fontId="6" type="noConversion"/>
  </si>
  <si>
    <t>031-849-1576</t>
    <phoneticPr fontId="6" type="noConversion"/>
  </si>
  <si>
    <t>동두천 생연로 지중화공사 VLF진단용역</t>
    <phoneticPr fontId="6" type="noConversion"/>
  </si>
  <si>
    <t>이대환</t>
    <phoneticPr fontId="6" type="noConversion"/>
  </si>
  <si>
    <t>031-849-1225</t>
    <phoneticPr fontId="6" type="noConversion"/>
  </si>
  <si>
    <t>19년 경기북부 A지역 배전공가 순시 위탁</t>
    <phoneticPr fontId="6" type="noConversion"/>
  </si>
  <si>
    <t>오동일</t>
    <phoneticPr fontId="6" type="noConversion"/>
  </si>
  <si>
    <t>031-849-1496</t>
    <phoneticPr fontId="6" type="noConversion"/>
  </si>
  <si>
    <t>19년 경기북부 B지역 배전공가 순시 위탁</t>
    <phoneticPr fontId="6" type="noConversion"/>
  </si>
  <si>
    <t>19년 경기북부 C지역 배전공가 순시 위탁</t>
    <phoneticPr fontId="6" type="noConversion"/>
  </si>
  <si>
    <t>포천지사</t>
    <phoneticPr fontId="6" type="noConversion"/>
  </si>
  <si>
    <t>2019년 포천지사 보호기기 정밀점검 용역</t>
    <phoneticPr fontId="6" type="noConversion"/>
  </si>
  <si>
    <t>한정빈</t>
    <phoneticPr fontId="6" type="noConversion"/>
  </si>
  <si>
    <t>031-539-0209</t>
    <phoneticPr fontId="6" type="noConversion"/>
  </si>
  <si>
    <t>2019년 포천지사 배전선로 열화상진단 위탁용역</t>
    <phoneticPr fontId="6" type="noConversion"/>
  </si>
  <si>
    <t>031-539-0210</t>
  </si>
  <si>
    <t>2019년 포천지사 KDN 수시사업(본부 발주)</t>
    <phoneticPr fontId="6" type="noConversion"/>
  </si>
  <si>
    <t>031-539-0213</t>
  </si>
  <si>
    <t>2019년포천지사사옥위탁관리용역</t>
    <phoneticPr fontId="6" type="noConversion"/>
  </si>
  <si>
    <t>지금남</t>
    <phoneticPr fontId="6" type="noConversion"/>
  </si>
  <si>
    <t>031-539-0216</t>
    <phoneticPr fontId="6" type="noConversion"/>
  </si>
  <si>
    <t>가평지사</t>
    <phoneticPr fontId="6" type="noConversion"/>
  </si>
  <si>
    <t>가평군 달전천 생태하천복원사업 지장전주 감리</t>
    <phoneticPr fontId="6" type="noConversion"/>
  </si>
  <si>
    <t>김준형</t>
    <phoneticPr fontId="6" type="noConversion"/>
  </si>
  <si>
    <t>031-580-9282</t>
    <phoneticPr fontId="6" type="noConversion"/>
  </si>
  <si>
    <t>고양지사</t>
    <phoneticPr fontId="6" type="noConversion"/>
  </si>
  <si>
    <t>2019년사옥청소용역</t>
    <phoneticPr fontId="6" type="noConversion"/>
  </si>
  <si>
    <t>김택현</t>
    <phoneticPr fontId="6" type="noConversion"/>
  </si>
  <si>
    <t>031-920-4213</t>
    <phoneticPr fontId="6" type="noConversion"/>
  </si>
  <si>
    <t>2018년 일산공동구 비난연케이블교체공사 감리용역</t>
    <phoneticPr fontId="6" type="noConversion"/>
  </si>
  <si>
    <t>김성곤</t>
    <phoneticPr fontId="6" type="noConversion"/>
  </si>
  <si>
    <t>031-920-4293</t>
    <phoneticPr fontId="6" type="noConversion"/>
  </si>
  <si>
    <t>19년 관내변전소 소방방재설비 점검 및 보수용역</t>
    <phoneticPr fontId="6" type="noConversion"/>
  </si>
  <si>
    <t>김균도</t>
    <phoneticPr fontId="6" type="noConversion"/>
  </si>
  <si>
    <t>031-579-7372</t>
    <phoneticPr fontId="6" type="noConversion"/>
  </si>
  <si>
    <t>지상개폐기 PD진단 및 SF6 가스분석용역</t>
    <phoneticPr fontId="6" type="noConversion"/>
  </si>
  <si>
    <t>정정헌</t>
    <phoneticPr fontId="6" type="noConversion"/>
  </si>
  <si>
    <t>031-570-9291</t>
    <phoneticPr fontId="6" type="noConversion"/>
  </si>
  <si>
    <t>동두천지사</t>
    <phoneticPr fontId="6" type="noConversion"/>
  </si>
  <si>
    <t>2019년 동두천S/S 용량부족 선로확충공사 감리용역</t>
    <phoneticPr fontId="6" type="noConversion"/>
  </si>
  <si>
    <t>서성택</t>
    <phoneticPr fontId="6" type="noConversion"/>
  </si>
  <si>
    <t>031-860-8282</t>
    <phoneticPr fontId="6" type="noConversion"/>
  </si>
  <si>
    <t>서울우유 신규회선인출공사 감리</t>
    <phoneticPr fontId="6" type="noConversion"/>
  </si>
  <si>
    <t>김동환</t>
    <phoneticPr fontId="6" type="noConversion"/>
  </si>
  <si>
    <t>031-860-8298</t>
    <phoneticPr fontId="6" type="noConversion"/>
  </si>
  <si>
    <t>포천 신읍동 중앙로 지중화공사 위치탐사용역</t>
    <phoneticPr fontId="6" type="noConversion"/>
  </si>
  <si>
    <t>박지은</t>
    <phoneticPr fontId="6" type="noConversion"/>
  </si>
  <si>
    <t>031-849-1404</t>
    <phoneticPr fontId="6" type="noConversion"/>
  </si>
  <si>
    <t>포천 신읍동 중앙로 지중화공사 VLF진단용역</t>
    <phoneticPr fontId="6" type="noConversion"/>
  </si>
  <si>
    <t>가평 뮤직빌리지 인근 지중화공사 감리용역</t>
    <phoneticPr fontId="6" type="noConversion"/>
  </si>
  <si>
    <t>정혁준</t>
    <phoneticPr fontId="6" type="noConversion"/>
  </si>
  <si>
    <t>031-849-1121</t>
    <phoneticPr fontId="6" type="noConversion"/>
  </si>
  <si>
    <t>가평 뮤직빌리지 인근 지중화공사 위치탐사용역</t>
    <phoneticPr fontId="6" type="noConversion"/>
  </si>
  <si>
    <t>가평 뮤직빌리지 인근 지중화공사 VLF진단용역</t>
    <phoneticPr fontId="6" type="noConversion"/>
  </si>
  <si>
    <t>파주지사</t>
    <phoneticPr fontId="6" type="noConversion"/>
  </si>
  <si>
    <t>청소및시설관리</t>
    <phoneticPr fontId="6" type="noConversion"/>
  </si>
  <si>
    <t>김명우</t>
    <phoneticPr fontId="6" type="noConversion"/>
  </si>
  <si>
    <t>031-940-2234</t>
    <phoneticPr fontId="6" type="noConversion"/>
  </si>
  <si>
    <t>궁말D/L 과부하 해소공사 감리용역</t>
    <phoneticPr fontId="6" type="noConversion"/>
  </si>
  <si>
    <t>홍정기</t>
    <phoneticPr fontId="6" type="noConversion"/>
  </si>
  <si>
    <t>031-539-0274</t>
    <phoneticPr fontId="6" type="noConversion"/>
  </si>
  <si>
    <t>설운D/L 과부하 해소공사 감리용역</t>
    <phoneticPr fontId="6" type="noConversion"/>
  </si>
  <si>
    <t>설원</t>
    <phoneticPr fontId="6" type="noConversion"/>
  </si>
  <si>
    <t>031-539-0233</t>
    <phoneticPr fontId="6" type="noConversion"/>
  </si>
  <si>
    <t>산정D/L 과부하 및 저전압 해소공사 감리용역</t>
    <phoneticPr fontId="6" type="noConversion"/>
  </si>
  <si>
    <t>이승민</t>
    <phoneticPr fontId="6" type="noConversion"/>
  </si>
  <si>
    <t>031-539-0282</t>
    <phoneticPr fontId="6" type="noConversion"/>
  </si>
  <si>
    <t>2019년 포천지사 배전선로 초음파진단 위탁용역</t>
    <phoneticPr fontId="6" type="noConversion"/>
  </si>
  <si>
    <t>031-539-0211</t>
  </si>
  <si>
    <t>구읍천 수해상습지 개선공사 지장전주 감리용역</t>
    <phoneticPr fontId="6" type="noConversion"/>
  </si>
  <si>
    <t>임선영</t>
    <phoneticPr fontId="6" type="noConversion"/>
  </si>
  <si>
    <t>031-539-0283</t>
    <phoneticPr fontId="6" type="noConversion"/>
  </si>
  <si>
    <t>배전설비 열화상 진단용역</t>
    <phoneticPr fontId="6" type="noConversion"/>
  </si>
  <si>
    <t>이진호</t>
    <phoneticPr fontId="6" type="noConversion"/>
  </si>
  <si>
    <t>031-580-9284</t>
    <phoneticPr fontId="6" type="noConversion"/>
  </si>
  <si>
    <t>배전설비 광학카메라 진단용역</t>
    <phoneticPr fontId="6" type="noConversion"/>
  </si>
  <si>
    <t>구리지사</t>
    <phoneticPr fontId="6" type="noConversion"/>
  </si>
  <si>
    <t>2019년 구리지사 사옥 청소용역</t>
    <phoneticPr fontId="6" type="noConversion"/>
  </si>
  <si>
    <t>오국종</t>
    <phoneticPr fontId="6" type="noConversion"/>
  </si>
  <si>
    <t>031-560-3216</t>
    <phoneticPr fontId="6" type="noConversion"/>
  </si>
  <si>
    <t>배전선로 광학카메라진단용역</t>
    <phoneticPr fontId="6" type="noConversion"/>
  </si>
  <si>
    <t>연천지사</t>
    <phoneticPr fontId="6" type="noConversion"/>
  </si>
  <si>
    <t>초음파 진단용역</t>
    <phoneticPr fontId="6" type="noConversion"/>
  </si>
  <si>
    <t>박준수</t>
    <phoneticPr fontId="6" type="noConversion"/>
  </si>
  <si>
    <t>031-839-3273</t>
    <phoneticPr fontId="6" type="noConversion"/>
  </si>
  <si>
    <t>동두천 생연로(2차분) 지중화공사 감리용역</t>
    <phoneticPr fontId="6" type="noConversion"/>
  </si>
  <si>
    <t>동두천 생연로(2차분) 지중화공사 위치탐사용역</t>
    <phoneticPr fontId="6" type="noConversion"/>
  </si>
  <si>
    <t>동두천 생연로(2차분) 지중화공사 폐기물처리용역</t>
    <phoneticPr fontId="6" type="noConversion"/>
  </si>
  <si>
    <t>2019년 포천지사 배전선로 광학카메라 위탁용역</t>
    <phoneticPr fontId="6" type="noConversion"/>
  </si>
  <si>
    <t>031-539-0212</t>
  </si>
  <si>
    <t>진접선 001 정거장 회선 신설 공사 감리용역</t>
    <phoneticPr fontId="6" type="noConversion"/>
  </si>
  <si>
    <t>하지현</t>
    <phoneticPr fontId="6" type="noConversion"/>
  </si>
  <si>
    <t>031-560-3274</t>
    <phoneticPr fontId="6" type="noConversion"/>
  </si>
  <si>
    <t>진접선 002 정거장 회선 신설 공사 감리용역</t>
    <phoneticPr fontId="6" type="noConversion"/>
  </si>
  <si>
    <t>조광형</t>
    <phoneticPr fontId="6" type="noConversion"/>
  </si>
  <si>
    <t>031-560-3272</t>
    <phoneticPr fontId="6" type="noConversion"/>
  </si>
  <si>
    <t>진접선 002 정거장 회선 신설 공사 폐기물처리용역</t>
    <phoneticPr fontId="6" type="noConversion"/>
  </si>
  <si>
    <t>2019년도 접지보강공사</t>
    <phoneticPr fontId="6" type="noConversion"/>
  </si>
  <si>
    <t>유상윤</t>
    <phoneticPr fontId="6" type="noConversion"/>
  </si>
  <si>
    <t>031-539-0257</t>
    <phoneticPr fontId="6" type="noConversion"/>
  </si>
  <si>
    <t>고양전력지사</t>
    <phoneticPr fontId="6" type="noConversion"/>
  </si>
  <si>
    <t>345kV 신파주-양주T/L No.12 안전이격 확보공사 책임감리용역</t>
    <phoneticPr fontId="6" type="noConversion"/>
  </si>
  <si>
    <t>박성모</t>
    <phoneticPr fontId="6" type="noConversion"/>
  </si>
  <si>
    <t>031-934-2353</t>
    <phoneticPr fontId="6" type="noConversion"/>
  </si>
  <si>
    <t>지상변압기 점검용역</t>
    <phoneticPr fontId="6" type="noConversion"/>
  </si>
  <si>
    <t>정정헌</t>
    <phoneticPr fontId="6" type="noConversion"/>
  </si>
  <si>
    <t>031-570-9291</t>
    <phoneticPr fontId="6" type="noConversion"/>
  </si>
  <si>
    <t>경기북부지역본부</t>
    <phoneticPr fontId="6" type="noConversion"/>
  </si>
  <si>
    <t>전력사업처</t>
    <phoneticPr fontId="6" type="noConversion"/>
  </si>
  <si>
    <t>의정부 제일시장 주변 지중화 감리용역</t>
    <phoneticPr fontId="6" type="noConversion"/>
  </si>
  <si>
    <t>서범석</t>
    <phoneticPr fontId="6" type="noConversion"/>
  </si>
  <si>
    <t>031-849-1246</t>
    <phoneticPr fontId="6" type="noConversion"/>
  </si>
  <si>
    <t>의정부 제일시장 주변 지중화 VLF진단용역</t>
    <phoneticPr fontId="6" type="noConversion"/>
  </si>
  <si>
    <t>의정부 제일시장 주변 지중화 위치탐사용역</t>
    <phoneticPr fontId="6" type="noConversion"/>
  </si>
  <si>
    <t>설계</t>
    <phoneticPr fontId="6" type="noConversion"/>
  </si>
  <si>
    <t>의정주 제일시장 주변 지중화 폐기물처리용역</t>
    <phoneticPr fontId="6" type="noConversion"/>
  </si>
  <si>
    <t>구리전력지사</t>
    <phoneticPr fontId="6" type="noConversion"/>
  </si>
  <si>
    <t>19~20년구리전력지사 관내무인변전소 경비용역</t>
    <phoneticPr fontId="6" type="noConversion"/>
  </si>
  <si>
    <t>박일경</t>
    <phoneticPr fontId="6" type="noConversion"/>
  </si>
  <si>
    <t>031-579-7375</t>
    <phoneticPr fontId="6" type="noConversion"/>
  </si>
  <si>
    <t>기획관리실</t>
    <phoneticPr fontId="6" type="noConversion"/>
  </si>
  <si>
    <t>2019년 시설위탁관리(하반기)</t>
    <phoneticPr fontId="6" type="noConversion"/>
  </si>
  <si>
    <t>노건호</t>
    <phoneticPr fontId="6" type="noConversion"/>
  </si>
  <si>
    <t>031-849-1348</t>
    <phoneticPr fontId="6" type="noConversion"/>
  </si>
  <si>
    <t>2019년 청소위탁관리(하반기)</t>
    <phoneticPr fontId="6" type="noConversion"/>
  </si>
  <si>
    <t>2019년 직할 관내 변전소 청소용역 시행</t>
    <phoneticPr fontId="6" type="noConversion"/>
  </si>
  <si>
    <t>조완철</t>
    <phoneticPr fontId="6" type="noConversion"/>
  </si>
  <si>
    <t>031-849-1633</t>
    <phoneticPr fontId="6" type="noConversion"/>
  </si>
  <si>
    <t>동두천 지행로 지중화공사 VLF진단용역</t>
    <phoneticPr fontId="6" type="noConversion"/>
  </si>
  <si>
    <t>이대환</t>
    <phoneticPr fontId="6" type="noConversion"/>
  </si>
  <si>
    <t>031-849-1225</t>
    <phoneticPr fontId="6" type="noConversion"/>
  </si>
  <si>
    <t>연천 임진강유원지 주변 지중화공사 위치탐사용역</t>
    <phoneticPr fontId="6" type="noConversion"/>
  </si>
  <si>
    <t>측량</t>
    <phoneticPr fontId="6" type="noConversion"/>
  </si>
  <si>
    <t>연천 임진강유원지 주변 지중화공사 폐기물처리용역</t>
    <phoneticPr fontId="6" type="noConversion"/>
  </si>
  <si>
    <t>고양전력지사</t>
  </si>
  <si>
    <t>2019년 고양전력지사 사옥 및 관내변전소 청소용역</t>
  </si>
  <si>
    <t>이상진</t>
  </si>
  <si>
    <t>031-934-2363</t>
  </si>
  <si>
    <t>19-20년도 사옥 건물청소 용역</t>
    <phoneticPr fontId="6" type="noConversion"/>
  </si>
  <si>
    <t>전지환</t>
    <phoneticPr fontId="6" type="noConversion"/>
  </si>
  <si>
    <t>19-20년도 변전소 건물청소 및 제초 용역</t>
    <phoneticPr fontId="6" type="noConversion"/>
  </si>
  <si>
    <t>관내 전력구 구조물 정밀점검</t>
    <phoneticPr fontId="6" type="noConversion"/>
  </si>
  <si>
    <t>황재웅</t>
    <phoneticPr fontId="6" type="noConversion"/>
  </si>
  <si>
    <t>031-849-1517</t>
    <phoneticPr fontId="6" type="noConversion"/>
  </si>
  <si>
    <t>고양전력지사</t>
    <phoneticPr fontId="6" type="noConversion"/>
  </si>
  <si>
    <t>2019년 고양전력지사 관내 무인변전소 경비용역</t>
    <phoneticPr fontId="6" type="noConversion"/>
  </si>
  <si>
    <t>강정은</t>
    <phoneticPr fontId="6" type="noConversion"/>
  </si>
  <si>
    <t>031-934-2364</t>
    <phoneticPr fontId="6" type="noConversion"/>
  </si>
  <si>
    <t>미금S/S 345kV #1,5Sh.R GIS 대체공사 책임감리용역</t>
    <phoneticPr fontId="6" type="noConversion"/>
  </si>
  <si>
    <t>박지선</t>
    <phoneticPr fontId="6" type="noConversion"/>
  </si>
  <si>
    <t>031-579-7364</t>
    <phoneticPr fontId="6" type="noConversion"/>
  </si>
  <si>
    <t>경기북부지역본부 장표운송 위탁용역</t>
    <phoneticPr fontId="6" type="noConversion"/>
  </si>
  <si>
    <t>조인광</t>
    <phoneticPr fontId="6" type="noConversion"/>
  </si>
  <si>
    <t>031-849-1455</t>
    <phoneticPr fontId="6" type="noConversion"/>
  </si>
  <si>
    <t>X</t>
    <phoneticPr fontId="6" type="noConversion"/>
  </si>
  <si>
    <t>동두천 생연로(2차분) 지중화공사 VLF진단용역</t>
    <phoneticPr fontId="6" type="noConversion"/>
  </si>
  <si>
    <t>연천 임진강유원지 주변 지중화공사 VLF진단용역</t>
    <phoneticPr fontId="6" type="noConversion"/>
  </si>
  <si>
    <t>연천 은통산업단지 배전간선 설치공사 감리용역</t>
    <phoneticPr fontId="6" type="noConversion"/>
  </si>
  <si>
    <t>남양주 도농사거리-경관광장 지중화공사 감리</t>
    <phoneticPr fontId="6" type="noConversion"/>
  </si>
  <si>
    <t>감리</t>
    <phoneticPr fontId="6" type="noConversion"/>
  </si>
  <si>
    <t>장주한</t>
    <phoneticPr fontId="6" type="noConversion"/>
  </si>
  <si>
    <t>031-849-1406</t>
    <phoneticPr fontId="6" type="noConversion"/>
  </si>
  <si>
    <t>남양주 도농사거리-경관광장 지중화공사 위치탐사</t>
    <phoneticPr fontId="6" type="noConversion"/>
  </si>
  <si>
    <t>가평지사</t>
    <phoneticPr fontId="6" type="noConversion"/>
  </si>
  <si>
    <t>조종 신상리 유창산업 산업용 600kW 신설공사 감리</t>
    <phoneticPr fontId="6" type="noConversion"/>
  </si>
  <si>
    <t>신혜연</t>
    <phoneticPr fontId="6" type="noConversion"/>
  </si>
  <si>
    <t>031-580-9273</t>
    <phoneticPr fontId="6" type="noConversion"/>
  </si>
  <si>
    <t>연천지사</t>
    <phoneticPr fontId="6" type="noConversion"/>
  </si>
  <si>
    <t>열화상 진단용역</t>
    <phoneticPr fontId="6" type="noConversion"/>
  </si>
  <si>
    <t>박준수</t>
    <phoneticPr fontId="6" type="noConversion"/>
  </si>
  <si>
    <t>031-839-3273</t>
    <phoneticPr fontId="6" type="noConversion"/>
  </si>
  <si>
    <t>남양주 금곡동 지중화공사 감리용역</t>
    <phoneticPr fontId="6" type="noConversion"/>
  </si>
  <si>
    <t>남양주 금곡동 지중화공사 위치탐사용역</t>
    <phoneticPr fontId="6" type="noConversion"/>
  </si>
  <si>
    <t>남양주 백봉지구 배전간선 설치공사 감리용역</t>
    <phoneticPr fontId="6" type="noConversion"/>
  </si>
  <si>
    <t>남양주 백봉지구 배전간선 설치공사 위치탐사용역</t>
    <phoneticPr fontId="6" type="noConversion"/>
  </si>
  <si>
    <t>2019년 고양전력지사 관내 방재설비 점검 및 보수용역</t>
    <phoneticPr fontId="6" type="noConversion"/>
  </si>
  <si>
    <t>장도영</t>
    <phoneticPr fontId="6" type="noConversion"/>
  </si>
  <si>
    <t>031-934-2363</t>
    <phoneticPr fontId="6" type="noConversion"/>
  </si>
  <si>
    <t>2020년 직할 관내변전소 방재시설 점검용역 및 보수공사 시행</t>
    <phoneticPr fontId="6" type="noConversion"/>
  </si>
  <si>
    <t>박종석</t>
    <phoneticPr fontId="6" type="noConversion"/>
  </si>
  <si>
    <t>031-849-1140</t>
    <phoneticPr fontId="6" type="noConversion"/>
  </si>
  <si>
    <t>2020-22년 경기북부지역본부 직할 무인변전소 경비용역</t>
    <phoneticPr fontId="6" type="noConversion"/>
  </si>
  <si>
    <t>정구혁</t>
    <phoneticPr fontId="6" type="noConversion"/>
  </si>
  <si>
    <t>031-849-1134</t>
    <phoneticPr fontId="6" type="noConversion"/>
  </si>
  <si>
    <t>조종 신상리 유창산업 산업용 600kW 신설공사</t>
    <phoneticPr fontId="6" type="noConversion"/>
  </si>
  <si>
    <t>신혜연</t>
    <phoneticPr fontId="6" type="noConversion"/>
  </si>
  <si>
    <t>031-580-9273</t>
    <phoneticPr fontId="6" type="noConversion"/>
  </si>
  <si>
    <t>남양주지사</t>
    <phoneticPr fontId="6" type="noConversion"/>
  </si>
  <si>
    <t>불량 맨홀뚜껑 보수·보강공사</t>
    <phoneticPr fontId="6" type="noConversion"/>
  </si>
  <si>
    <t>송영아</t>
    <phoneticPr fontId="6" type="noConversion"/>
  </si>
  <si>
    <t>031-570-9287</t>
    <phoneticPr fontId="6" type="noConversion"/>
  </si>
  <si>
    <t>10월</t>
    <phoneticPr fontId="6" type="noConversion"/>
  </si>
  <si>
    <t>'20~21년 직할 변전정비회사 총액공사</t>
    <phoneticPr fontId="6" type="noConversion"/>
  </si>
  <si>
    <t>김완선</t>
    <phoneticPr fontId="6" type="noConversion"/>
  </si>
  <si>
    <t>031-849-1562</t>
    <phoneticPr fontId="6" type="noConversion"/>
  </si>
  <si>
    <t>남양주 백봉지구 배전간선 설치공사</t>
    <phoneticPr fontId="6" type="noConversion"/>
  </si>
  <si>
    <t>031-849-1406</t>
    <phoneticPr fontId="6" type="noConversion"/>
  </si>
  <si>
    <t>남양주 금곡동 지중화공사</t>
    <phoneticPr fontId="6" type="noConversion"/>
  </si>
  <si>
    <t>2020~2021년 경기북부본부 고양전력지사 변전정비회사 총액공사</t>
    <phoneticPr fontId="6" type="noConversion"/>
  </si>
  <si>
    <t>양아영</t>
    <phoneticPr fontId="6" type="noConversion"/>
  </si>
  <si>
    <t>031-934-2374</t>
    <phoneticPr fontId="6" type="noConversion"/>
  </si>
  <si>
    <t>2020-2021년 지중송전 협력회사 총액공사</t>
    <phoneticPr fontId="6" type="noConversion"/>
  </si>
  <si>
    <t>김재훈</t>
    <phoneticPr fontId="6" type="noConversion"/>
  </si>
  <si>
    <t>031-934-2356</t>
    <phoneticPr fontId="6" type="noConversion"/>
  </si>
  <si>
    <t>2020-2021년 전력구 종합감시시스템 위탁점검 및 정비공사</t>
    <phoneticPr fontId="6" type="noConversion"/>
  </si>
  <si>
    <t>조영범</t>
    <phoneticPr fontId="6" type="noConversion"/>
  </si>
  <si>
    <t>031-934-2357</t>
    <phoneticPr fontId="6" type="noConversion"/>
  </si>
  <si>
    <t>'20~'21년 지중송전정비 협력회사 총액공사</t>
    <phoneticPr fontId="6" type="noConversion"/>
  </si>
  <si>
    <t>이은도</t>
    <phoneticPr fontId="6" type="noConversion"/>
  </si>
  <si>
    <t>031-849-1463</t>
    <phoneticPr fontId="6" type="noConversion"/>
  </si>
  <si>
    <t>'20~'21 경기북부본부 가공송전정비 협력회사 총액공사</t>
    <phoneticPr fontId="6" type="noConversion"/>
  </si>
  <si>
    <t>이승우</t>
    <phoneticPr fontId="6" type="noConversion"/>
  </si>
  <si>
    <t>031-849-1586</t>
    <phoneticPr fontId="6" type="noConversion"/>
  </si>
  <si>
    <t>2020-2021년 고양전력지사 가공송전 정비회사 총액공사</t>
    <phoneticPr fontId="6" type="noConversion"/>
  </si>
  <si>
    <t>'20~21년 서울경기북부 방화구획재 총액공사</t>
    <phoneticPr fontId="6" type="noConversion"/>
  </si>
  <si>
    <t>박종석</t>
    <phoneticPr fontId="6" type="noConversion"/>
  </si>
  <si>
    <t>031-849-1140</t>
    <phoneticPr fontId="6" type="noConversion"/>
  </si>
  <si>
    <t>미금S/S #3Sh.R 고장복구공사</t>
  </si>
  <si>
    <t>미금S/S #3Sh.R 고장복구 수송로보강공사(토건부)</t>
  </si>
  <si>
    <t>지상변압기 활선 엘보분리 및 연결공사</t>
    <phoneticPr fontId="6" type="noConversion"/>
  </si>
  <si>
    <t>2019년 동두천지사 가로수 수목전지공사</t>
    <phoneticPr fontId="6" type="noConversion"/>
  </si>
  <si>
    <t>송인성</t>
    <phoneticPr fontId="6" type="noConversion"/>
  </si>
  <si>
    <t>031-860-8283</t>
    <phoneticPr fontId="6" type="noConversion"/>
  </si>
  <si>
    <t>2019년 동두천지사 일반수목 수목전지공사</t>
    <phoneticPr fontId="6" type="noConversion"/>
  </si>
  <si>
    <t>154kV 신덕은-원흥T/L 송전용량증대 전선교체공사</t>
    <phoneticPr fontId="6" type="noConversion"/>
  </si>
  <si>
    <t>한진수</t>
    <phoneticPr fontId="6" type="noConversion"/>
  </si>
  <si>
    <t>031-849-1581</t>
    <phoneticPr fontId="6" type="noConversion"/>
  </si>
  <si>
    <t>66kV 소요산T/L 철거공사</t>
    <phoneticPr fontId="6" type="noConversion"/>
  </si>
  <si>
    <t>여진우</t>
    <phoneticPr fontId="6" type="noConversion"/>
  </si>
  <si>
    <t>031-849-1582</t>
    <phoneticPr fontId="6" type="noConversion"/>
  </si>
  <si>
    <t>345kV 신덕은-동두천CC 등 15개T/L 항공장애표시구 설치공사</t>
    <phoneticPr fontId="6" type="noConversion"/>
  </si>
  <si>
    <t>문성찬</t>
    <phoneticPr fontId="6" type="noConversion"/>
  </si>
  <si>
    <t>031-849-1587</t>
    <phoneticPr fontId="6" type="noConversion"/>
  </si>
  <si>
    <t>1월</t>
    <phoneticPr fontId="6" type="noConversion"/>
  </si>
  <si>
    <t>송전선로 항공장애표시등 설치 및 항공장애표시 도장공사</t>
    <phoneticPr fontId="6" type="noConversion"/>
  </si>
  <si>
    <t>손겸</t>
    <phoneticPr fontId="6" type="noConversion"/>
  </si>
  <si>
    <t>031-849-1172</t>
    <phoneticPr fontId="6" type="noConversion"/>
  </si>
  <si>
    <t>19년 가로수 수목전지 공사</t>
    <phoneticPr fontId="6" type="noConversion"/>
  </si>
  <si>
    <t>맹대영</t>
    <phoneticPr fontId="6" type="noConversion"/>
  </si>
  <si>
    <t>031-849-1244</t>
    <phoneticPr fontId="6" type="noConversion"/>
  </si>
  <si>
    <t xml:space="preserve">가평군 달전천 생태하천복원사업 지장전주 </t>
    <phoneticPr fontId="6" type="noConversion"/>
  </si>
  <si>
    <t>김준형</t>
    <phoneticPr fontId="6" type="noConversion"/>
  </si>
  <si>
    <t>031-580-9282</t>
    <phoneticPr fontId="6" type="noConversion"/>
  </si>
  <si>
    <t>154kV  신파주-송포, 지도-능곡T/L OF케이블 선종교체공사</t>
    <phoneticPr fontId="6" type="noConversion"/>
  </si>
  <si>
    <t>031-934-2356</t>
    <phoneticPr fontId="6" type="noConversion"/>
  </si>
  <si>
    <t>154kV 월롱-금촌, 일산-지도T/L EBA(종단접속) 자기애관 교체공사</t>
    <phoneticPr fontId="6" type="noConversion"/>
  </si>
  <si>
    <t>조영범</t>
    <phoneticPr fontId="6" type="noConversion"/>
  </si>
  <si>
    <t>031-934-2357</t>
    <phoneticPr fontId="6" type="noConversion"/>
  </si>
  <si>
    <t>고양지사</t>
    <phoneticPr fontId="6" type="noConversion"/>
  </si>
  <si>
    <t>2019년일산공동구비난연케이블교체공사</t>
    <phoneticPr fontId="6" type="noConversion"/>
  </si>
  <si>
    <t>미금S/S 345kV #3Sh.R 고장복구 공사</t>
    <phoneticPr fontId="6" type="noConversion"/>
  </si>
  <si>
    <t>박지선</t>
    <phoneticPr fontId="6" type="noConversion"/>
  </si>
  <si>
    <t>031-579-7364</t>
    <phoneticPr fontId="6" type="noConversion"/>
  </si>
  <si>
    <t>19년도 신가평S/S 765kV GIS 정밀점검공사</t>
  </si>
  <si>
    <t>안정훈</t>
    <phoneticPr fontId="6" type="noConversion"/>
  </si>
  <si>
    <t>031-579-7384</t>
    <phoneticPr fontId="6" type="noConversion"/>
  </si>
  <si>
    <t>19년도 신가평S/S 765kV M.Tr 정밀점검공사</t>
  </si>
  <si>
    <t>19년도 구리전력지사 345kV GIS 정밀점검공사</t>
  </si>
  <si>
    <t>이재환</t>
    <phoneticPr fontId="6" type="noConversion"/>
  </si>
  <si>
    <t>031-579-7385</t>
    <phoneticPr fontId="6" type="noConversion"/>
  </si>
  <si>
    <t>19년도 구리전력지사 154kV GIS, GCB 정밀점검공사</t>
  </si>
  <si>
    <t>19년도 구리전력지사 345kV OLTC, 154kV M.Tr, OLTC 정밀점검공사</t>
  </si>
  <si>
    <t>모장순</t>
    <phoneticPr fontId="6" type="noConversion"/>
  </si>
  <si>
    <t>031-579-7383</t>
    <phoneticPr fontId="6" type="noConversion"/>
  </si>
  <si>
    <t>19년도 미금S/S STATCOM 점검공사</t>
  </si>
  <si>
    <t>지중 저압설비 점검 및 누설전류 측정공사</t>
    <phoneticPr fontId="6" type="noConversion"/>
  </si>
  <si>
    <t>2019년 동두천S/S 용량부족 선로확충공사</t>
    <phoneticPr fontId="6" type="noConversion"/>
  </si>
  <si>
    <t>서울우유 신규회선인출공사</t>
    <phoneticPr fontId="6" type="noConversion"/>
  </si>
  <si>
    <t>신의정부-양주T/L OPGW 보강 공사</t>
  </si>
  <si>
    <t>김준형</t>
  </si>
  <si>
    <t>031-849-1318</t>
  </si>
  <si>
    <t>OPGW 항공장애표시구 보강 공사</t>
  </si>
  <si>
    <t>미금변전소 별관동 리모델링공사</t>
    <phoneticPr fontId="6" type="noConversion"/>
  </si>
  <si>
    <t>장관식</t>
  </si>
  <si>
    <t>031-849-1519</t>
  </si>
  <si>
    <t>금촌S/S 용량부족 선로확충공사 (직할)</t>
    <phoneticPr fontId="6" type="noConversion"/>
  </si>
  <si>
    <t>노성래</t>
    <phoneticPr fontId="6" type="noConversion"/>
  </si>
  <si>
    <t>031-849-1427</t>
    <phoneticPr fontId="6" type="noConversion"/>
  </si>
  <si>
    <t>을지대학병원 16,400kW 신설 (용현SS)</t>
  </si>
  <si>
    <t>김태완</t>
    <phoneticPr fontId="6" type="noConversion"/>
  </si>
  <si>
    <t>031-849-1428</t>
    <phoneticPr fontId="6" type="noConversion"/>
  </si>
  <si>
    <t>을지대학병원 16,400kW 신설 (녹양SS)</t>
    <phoneticPr fontId="6" type="noConversion"/>
  </si>
  <si>
    <t>백석S/S 석우D/L 용량부족 선로확충공사</t>
    <phoneticPr fontId="6" type="noConversion"/>
  </si>
  <si>
    <t>김세일</t>
    <phoneticPr fontId="6" type="noConversion"/>
  </si>
  <si>
    <t>031-849-1756</t>
    <phoneticPr fontId="6" type="noConversion"/>
  </si>
  <si>
    <t>지중선로 순시위탁</t>
    <phoneticPr fontId="6" type="noConversion"/>
  </si>
  <si>
    <t>손지운</t>
    <phoneticPr fontId="6" type="noConversion"/>
  </si>
  <si>
    <t>031-849-1495</t>
    <phoneticPr fontId="6" type="noConversion"/>
  </si>
  <si>
    <t>포천 신읍동 중앙로 지중화공사 도통시험</t>
    <phoneticPr fontId="6" type="noConversion"/>
  </si>
  <si>
    <t>양주 회천지구 배전관로 설치공사 도통시험</t>
    <phoneticPr fontId="6" type="noConversion"/>
  </si>
  <si>
    <t>가평 뮤직빌리지 인근 지중화공사</t>
    <phoneticPr fontId="6" type="noConversion"/>
  </si>
  <si>
    <t>가평 뮤직빌리지 인근 지중화 포장복구공사</t>
    <phoneticPr fontId="6" type="noConversion"/>
  </si>
  <si>
    <t>031-849-1122</t>
  </si>
  <si>
    <t>가평 뮤직빌리지 인근 지중화 도통시험공사</t>
    <phoneticPr fontId="6" type="noConversion"/>
  </si>
  <si>
    <t>031-849-1123</t>
  </si>
  <si>
    <t>궁말D/L 과부하 해소공사</t>
    <phoneticPr fontId="6" type="noConversion"/>
  </si>
  <si>
    <t>설운D/L 과부하 해소공사</t>
    <phoneticPr fontId="6" type="noConversion"/>
  </si>
  <si>
    <t>산정D/L 과부하 및 저전압 해소공사</t>
    <phoneticPr fontId="6" type="noConversion"/>
  </si>
  <si>
    <t>구읍천 수해상습지 개선공사 지장전주</t>
    <phoneticPr fontId="6" type="noConversion"/>
  </si>
  <si>
    <t>2019년 고양전력지사 170kV GIS 정밀점검공사</t>
    <phoneticPr fontId="6" type="noConversion"/>
  </si>
  <si>
    <t>2019년도 고양전력지사 345kV 주변압기 및 OLTC 정밀점검공사</t>
    <phoneticPr fontId="6" type="noConversion"/>
  </si>
  <si>
    <t>이상훈</t>
    <phoneticPr fontId="6" type="noConversion"/>
  </si>
  <si>
    <t>031-934-2375</t>
    <phoneticPr fontId="6" type="noConversion"/>
  </si>
  <si>
    <t>154kV 신파주-금촌, 신덕은-원흥T/L 계통정비공사</t>
    <phoneticPr fontId="6" type="noConversion"/>
  </si>
  <si>
    <t>이호증</t>
    <phoneticPr fontId="6" type="noConversion"/>
  </si>
  <si>
    <t>031-849-1583</t>
    <phoneticPr fontId="6" type="noConversion"/>
  </si>
  <si>
    <t>동두천변전소 건물주변 구내환경 개선공사</t>
    <phoneticPr fontId="6" type="noConversion"/>
  </si>
  <si>
    <t>류재구</t>
    <phoneticPr fontId="6" type="noConversion"/>
  </si>
  <si>
    <t>031-849-1597</t>
    <phoneticPr fontId="6" type="noConversion"/>
  </si>
  <si>
    <t>신곡동 의정부시장 지중케이블 지장이설 공사</t>
    <phoneticPr fontId="6" type="noConversion"/>
  </si>
  <si>
    <t>권태영</t>
    <phoneticPr fontId="6" type="noConversion"/>
  </si>
  <si>
    <t>031-849-1436</t>
    <phoneticPr fontId="6" type="noConversion"/>
  </si>
  <si>
    <t>2019년 DAS 단말장치 설치 및 연동시험</t>
    <phoneticPr fontId="6" type="noConversion"/>
  </si>
  <si>
    <t>이주진</t>
    <phoneticPr fontId="6" type="noConversion"/>
  </si>
  <si>
    <t>031-849-1122</t>
    <phoneticPr fontId="6" type="noConversion"/>
  </si>
  <si>
    <t>동두천 생연로(2차분) 지중화공사</t>
    <phoneticPr fontId="6" type="noConversion"/>
  </si>
  <si>
    <t>동두천 생연로(2차분) 포장복구공사</t>
    <phoneticPr fontId="6" type="noConversion"/>
  </si>
  <si>
    <t>능산D/L 용량부족 선로확충공사</t>
    <phoneticPr fontId="6" type="noConversion"/>
  </si>
  <si>
    <t>박종률</t>
    <phoneticPr fontId="6" type="noConversion"/>
  </si>
  <si>
    <t>031-940-2272</t>
    <phoneticPr fontId="6" type="noConversion"/>
  </si>
  <si>
    <t>법원D/L 용량부족 선로확충공사</t>
    <phoneticPr fontId="6" type="noConversion"/>
  </si>
  <si>
    <t>박종률</t>
    <phoneticPr fontId="6" type="noConversion"/>
  </si>
  <si>
    <t>031-940-2272</t>
    <phoneticPr fontId="6" type="noConversion"/>
  </si>
  <si>
    <t>파주지사</t>
    <phoneticPr fontId="6" type="noConversion"/>
  </si>
  <si>
    <t>전동D/L 용량부족 선로확충공사</t>
    <phoneticPr fontId="6" type="noConversion"/>
  </si>
  <si>
    <t>진접선 001 정거장 회선 신설 공사</t>
    <phoneticPr fontId="6" type="noConversion"/>
  </si>
  <si>
    <t>배전</t>
    <phoneticPr fontId="6" type="noConversion"/>
  </si>
  <si>
    <t>하지현</t>
    <phoneticPr fontId="6" type="noConversion"/>
  </si>
  <si>
    <t>031-560-3274</t>
    <phoneticPr fontId="6" type="noConversion"/>
  </si>
  <si>
    <t>진접선 002 정거장 회선 신설 공사</t>
    <phoneticPr fontId="6" type="noConversion"/>
  </si>
  <si>
    <t>조광형</t>
    <phoneticPr fontId="6" type="noConversion"/>
  </si>
  <si>
    <t>031-560-3272</t>
    <phoneticPr fontId="6" type="noConversion"/>
  </si>
  <si>
    <t>진접선 002 정거장 회선 신설 공사 포장복구공사</t>
    <phoneticPr fontId="6" type="noConversion"/>
  </si>
  <si>
    <t>남양주지사</t>
    <phoneticPr fontId="6" type="noConversion"/>
  </si>
  <si>
    <t>지상변압기 활선 누전탐사공사</t>
    <phoneticPr fontId="6" type="noConversion"/>
  </si>
  <si>
    <t>송영아</t>
    <phoneticPr fontId="6" type="noConversion"/>
  </si>
  <si>
    <t>031-570-9287</t>
    <phoneticPr fontId="6" type="noConversion"/>
  </si>
  <si>
    <t>전력관리처</t>
    <phoneticPr fontId="6" type="noConversion"/>
  </si>
  <si>
    <t>2019년 경기북부 직할 345kV GIS 정밀점검</t>
    <phoneticPr fontId="6" type="noConversion"/>
  </si>
  <si>
    <t>이종범</t>
    <phoneticPr fontId="6" type="noConversion"/>
  </si>
  <si>
    <t>031-849-1561</t>
    <phoneticPr fontId="6" type="noConversion"/>
  </si>
  <si>
    <t>변전</t>
    <phoneticPr fontId="6" type="noConversion"/>
  </si>
  <si>
    <t>2019년 경기북부 직할 154kV GIS 정밀점검</t>
    <phoneticPr fontId="6" type="noConversion"/>
  </si>
  <si>
    <t>노경환</t>
    <phoneticPr fontId="6" type="noConversion"/>
  </si>
  <si>
    <t>031-849-1545</t>
    <phoneticPr fontId="6" type="noConversion"/>
  </si>
  <si>
    <t>구리변전소 외관 리모델링 공사</t>
    <phoneticPr fontId="6" type="noConversion"/>
  </si>
  <si>
    <t>임아라</t>
    <phoneticPr fontId="6" type="noConversion"/>
  </si>
  <si>
    <t>031-849-1578</t>
    <phoneticPr fontId="6" type="noConversion"/>
  </si>
  <si>
    <t>고양전력지사</t>
    <phoneticPr fontId="6" type="noConversion"/>
  </si>
  <si>
    <t>345kV 신파주-양주T/L No.12 안전이격 확보공사</t>
    <phoneticPr fontId="6" type="noConversion"/>
  </si>
  <si>
    <t>송전</t>
    <phoneticPr fontId="6" type="noConversion"/>
  </si>
  <si>
    <t>박성모</t>
    <phoneticPr fontId="6" type="noConversion"/>
  </si>
  <si>
    <t>031-934-2353</t>
    <phoneticPr fontId="6" type="noConversion"/>
  </si>
  <si>
    <t>항공장애표시등 및 항공장애주간표지 정비공사</t>
    <phoneticPr fontId="6" type="noConversion"/>
  </si>
  <si>
    <t>정수곤</t>
    <phoneticPr fontId="6" type="noConversion"/>
  </si>
  <si>
    <t>031-934-2352</t>
    <phoneticPr fontId="6" type="noConversion"/>
  </si>
  <si>
    <t>고양지사</t>
    <phoneticPr fontId="6" type="noConversion"/>
  </si>
  <si>
    <t>일산공동구 국부소화장치 설치공사</t>
    <phoneticPr fontId="6" type="noConversion"/>
  </si>
  <si>
    <t>이은정</t>
    <phoneticPr fontId="6" type="noConversion"/>
  </si>
  <si>
    <t>031-920-4308</t>
    <phoneticPr fontId="6" type="noConversion"/>
  </si>
  <si>
    <t>154kV 동서울-서종T/L 지장송전선로 이설공사</t>
    <phoneticPr fontId="6" type="noConversion"/>
  </si>
  <si>
    <t>이호증</t>
    <phoneticPr fontId="6" type="noConversion"/>
  </si>
  <si>
    <t>031-849-1583</t>
    <phoneticPr fontId="6" type="noConversion"/>
  </si>
  <si>
    <t>5월</t>
    <phoneticPr fontId="6" type="noConversion"/>
  </si>
  <si>
    <t>2019년 345kV 주변압기 정밀점검 및 부싱 대체</t>
    <phoneticPr fontId="6" type="noConversion"/>
  </si>
  <si>
    <t>이용재</t>
    <phoneticPr fontId="6" type="noConversion"/>
  </si>
  <si>
    <t>031-849-1544</t>
    <phoneticPr fontId="6" type="noConversion"/>
  </si>
  <si>
    <t>변전소 여자화장실 설치 공사</t>
    <phoneticPr fontId="6" type="noConversion"/>
  </si>
  <si>
    <t>전력사업처</t>
    <phoneticPr fontId="6" type="noConversion"/>
  </si>
  <si>
    <t>의정부 제일시장 주변 지중화공사</t>
    <phoneticPr fontId="6" type="noConversion"/>
  </si>
  <si>
    <t>서범석</t>
    <phoneticPr fontId="6" type="noConversion"/>
  </si>
  <si>
    <t>031-849-1246</t>
    <phoneticPr fontId="6" type="noConversion"/>
  </si>
  <si>
    <t>의정부 제일시장 주변 지중화 포장복구공사</t>
    <phoneticPr fontId="6" type="noConversion"/>
  </si>
  <si>
    <t>의정부 제일시장 주변 지중화 도통시험공사</t>
    <phoneticPr fontId="6" type="noConversion"/>
  </si>
  <si>
    <t>구리전력지사</t>
    <phoneticPr fontId="6" type="noConversion"/>
  </si>
  <si>
    <t>765kV 신안성-신가평 등 11개T/L 항공장애시설물 정비공사</t>
    <phoneticPr fontId="6" type="noConversion"/>
  </si>
  <si>
    <t>조태현</t>
    <phoneticPr fontId="6" type="noConversion"/>
  </si>
  <si>
    <t>031-579-7354</t>
    <phoneticPr fontId="6" type="noConversion"/>
  </si>
  <si>
    <t>6월</t>
    <phoneticPr fontId="6" type="noConversion"/>
  </si>
  <si>
    <t>2019년 구리전력지사 23kV GIS 및 SIS증설공사</t>
    <phoneticPr fontId="6" type="noConversion"/>
  </si>
  <si>
    <t>031-579-7375</t>
    <phoneticPr fontId="6" type="noConversion"/>
  </si>
  <si>
    <t>연천지사</t>
    <phoneticPr fontId="6" type="noConversion"/>
  </si>
  <si>
    <t>신재생 접속보장 절체계획사업</t>
    <phoneticPr fontId="6" type="noConversion"/>
  </si>
  <si>
    <t>이의섭</t>
    <phoneticPr fontId="6" type="noConversion"/>
  </si>
  <si>
    <t>031-839-3276</t>
    <phoneticPr fontId="6" type="noConversion"/>
  </si>
  <si>
    <t>154kV 마석S/S 외 1개소 SCADA 원격소장치 교체공사</t>
    <phoneticPr fontId="6" type="noConversion"/>
  </si>
  <si>
    <t>최종호</t>
    <phoneticPr fontId="6" type="noConversion"/>
  </si>
  <si>
    <t>031-849-1229</t>
    <phoneticPr fontId="6" type="noConversion"/>
  </si>
  <si>
    <t>지도변전소 구내포장 보수공사</t>
    <phoneticPr fontId="6" type="noConversion"/>
  </si>
  <si>
    <t>류재구</t>
    <phoneticPr fontId="6" type="noConversion"/>
  </si>
  <si>
    <t>031-849-1597</t>
    <phoneticPr fontId="6" type="noConversion"/>
  </si>
  <si>
    <t>2019년 경기북부본부 관내 전력구 보수공사</t>
    <phoneticPr fontId="6" type="noConversion"/>
  </si>
  <si>
    <t>구리지사 본관 및 별관동 내진보강공사</t>
    <phoneticPr fontId="6" type="noConversion"/>
  </si>
  <si>
    <t>박세원</t>
    <phoneticPr fontId="6" type="noConversion"/>
  </si>
  <si>
    <t>031-849-1576</t>
  </si>
  <si>
    <t>고양 식사2지구 배전간선 설치공사</t>
    <phoneticPr fontId="6" type="noConversion"/>
  </si>
  <si>
    <t>안아현</t>
    <phoneticPr fontId="6" type="noConversion"/>
  </si>
  <si>
    <t>031-849-1407</t>
    <phoneticPr fontId="6" type="noConversion"/>
  </si>
  <si>
    <t>동두천 지행로 지중화공사 도통시험공사</t>
    <phoneticPr fontId="6" type="noConversion"/>
  </si>
  <si>
    <t>이대환</t>
    <phoneticPr fontId="6" type="noConversion"/>
  </si>
  <si>
    <t>031-849-1225</t>
    <phoneticPr fontId="6" type="noConversion"/>
  </si>
  <si>
    <t>주변압기 도장공사</t>
  </si>
  <si>
    <t>031-579-7382</t>
    <phoneticPr fontId="6" type="noConversion"/>
  </si>
  <si>
    <t>8월</t>
    <phoneticPr fontId="6" type="noConversion"/>
  </si>
  <si>
    <t>금촌S/S 170kV GIS 대체공사</t>
    <phoneticPr fontId="6" type="noConversion"/>
  </si>
  <si>
    <t>김혜영</t>
    <phoneticPr fontId="6" type="noConversion"/>
  </si>
  <si>
    <t>031-934-2346</t>
    <phoneticPr fontId="6" type="noConversion"/>
  </si>
  <si>
    <t>일산S/S 170kV GIS 대체공사</t>
    <phoneticPr fontId="6" type="noConversion"/>
  </si>
  <si>
    <t>김재환</t>
    <phoneticPr fontId="6" type="noConversion"/>
  </si>
  <si>
    <t>031-934-2347</t>
    <phoneticPr fontId="6" type="noConversion"/>
  </si>
  <si>
    <t>변전</t>
    <phoneticPr fontId="6" type="noConversion"/>
  </si>
  <si>
    <t>경기북부지역본부</t>
    <phoneticPr fontId="6" type="noConversion"/>
  </si>
  <si>
    <t>구리전력지사</t>
  </si>
  <si>
    <t>포천S/S 154,23kV Sh.C대체공사</t>
  </si>
  <si>
    <t>최유철</t>
  </si>
  <si>
    <t>031-579-7369</t>
  </si>
  <si>
    <r>
      <t>미금</t>
    </r>
    <r>
      <rPr>
        <sz val="11"/>
        <color theme="1"/>
        <rFont val="돋움"/>
        <family val="3"/>
        <charset val="129"/>
      </rPr>
      <t>S/S 345kV #1,5Sh.R GIS 대체</t>
    </r>
    <r>
      <rPr>
        <sz val="11"/>
        <color theme="1"/>
        <rFont val="한양신명조"/>
        <family val="3"/>
        <charset val="129"/>
      </rPr>
      <t xml:space="preserve">공사 </t>
    </r>
  </si>
  <si>
    <t>박지선</t>
  </si>
  <si>
    <t>031-579-7364</t>
  </si>
  <si>
    <t>전력관리처</t>
    <phoneticPr fontId="6" type="noConversion"/>
  </si>
  <si>
    <t>345kV 미금-성동 등 2개T/L 온라인 PD 진단시스템 설치공사</t>
    <phoneticPr fontId="6" type="noConversion"/>
  </si>
  <si>
    <t>이은도</t>
    <phoneticPr fontId="6" type="noConversion"/>
  </si>
  <si>
    <t>031-849-1463</t>
    <phoneticPr fontId="6" type="noConversion"/>
  </si>
  <si>
    <t>8월</t>
    <phoneticPr fontId="6" type="noConversion"/>
  </si>
  <si>
    <t>변전소 내화도장 보수공사</t>
    <phoneticPr fontId="6" type="noConversion"/>
  </si>
  <si>
    <t>임아라</t>
    <phoneticPr fontId="6" type="noConversion"/>
  </si>
  <si>
    <t>031-849-1578</t>
    <phoneticPr fontId="6" type="noConversion"/>
  </si>
  <si>
    <t>전력사업처</t>
    <phoneticPr fontId="6" type="noConversion"/>
  </si>
  <si>
    <t>2019년 분산형전원 종합운영시스템 설치공사</t>
    <phoneticPr fontId="6" type="noConversion"/>
  </si>
  <si>
    <t>수의</t>
    <phoneticPr fontId="6" type="noConversion"/>
  </si>
  <si>
    <t>이주진</t>
    <phoneticPr fontId="6" type="noConversion"/>
  </si>
  <si>
    <t>031-849-1122</t>
    <phoneticPr fontId="6" type="noConversion"/>
  </si>
  <si>
    <t>파주지사</t>
    <phoneticPr fontId="6" type="noConversion"/>
  </si>
  <si>
    <t>적성산업단지 간선설치공사</t>
    <phoneticPr fontId="6" type="noConversion"/>
  </si>
  <si>
    <t>오준석</t>
    <phoneticPr fontId="6" type="noConversion"/>
  </si>
  <si>
    <t>031-940-2272</t>
    <phoneticPr fontId="6" type="noConversion"/>
  </si>
  <si>
    <t>고양전력지사</t>
    <phoneticPr fontId="6" type="noConversion"/>
  </si>
  <si>
    <t>9월</t>
    <phoneticPr fontId="6" type="noConversion"/>
  </si>
  <si>
    <t>2019년도 고양전력지사 154kV 주변압기 및 OLTC 정밀점검공사</t>
    <phoneticPr fontId="6" type="noConversion"/>
  </si>
  <si>
    <t>031-934-2375</t>
    <phoneticPr fontId="6" type="noConversion"/>
  </si>
  <si>
    <t>구리 검배로 지중화공사</t>
    <phoneticPr fontId="6" type="noConversion"/>
  </si>
  <si>
    <t>박주희</t>
    <phoneticPr fontId="6" type="noConversion"/>
  </si>
  <si>
    <t>031-849-1405</t>
    <phoneticPr fontId="6" type="noConversion"/>
  </si>
  <si>
    <t>남양주 도농사거리 지중화공사</t>
    <phoneticPr fontId="6" type="noConversion"/>
  </si>
  <si>
    <t>장주한</t>
    <phoneticPr fontId="6" type="noConversion"/>
  </si>
  <si>
    <t>031-849-1406</t>
    <phoneticPr fontId="6" type="noConversion"/>
  </si>
  <si>
    <t>동두천 생연로(2차분) 도통시험공사</t>
    <phoneticPr fontId="6" type="noConversion"/>
  </si>
  <si>
    <t>이대환</t>
    <phoneticPr fontId="6" type="noConversion"/>
  </si>
  <si>
    <t>031-849-1225</t>
    <phoneticPr fontId="6" type="noConversion"/>
  </si>
  <si>
    <t>연천 은통산업단지 배전간선 설치공사</t>
    <phoneticPr fontId="6" type="noConversion"/>
  </si>
  <si>
    <t>강원본부</t>
    <phoneticPr fontId="6" type="noConversion"/>
  </si>
  <si>
    <t>배전운영부</t>
    <phoneticPr fontId="6" type="noConversion"/>
  </si>
  <si>
    <t>원주공군비행장 지능화 위탁사업</t>
    <phoneticPr fontId="6" type="noConversion"/>
  </si>
  <si>
    <t>고범진</t>
    <phoneticPr fontId="6" type="noConversion"/>
  </si>
  <si>
    <t>033-259-2456</t>
    <phoneticPr fontId="6" type="noConversion"/>
  </si>
  <si>
    <t>19년도 비난연케이블 교체공사(강촌 DL)</t>
    <phoneticPr fontId="6" type="noConversion"/>
  </si>
  <si>
    <t>송치봉</t>
    <phoneticPr fontId="6" type="noConversion"/>
  </si>
  <si>
    <t>033-259-2392</t>
    <phoneticPr fontId="6" type="noConversion"/>
  </si>
  <si>
    <t>강원본부 직할 1지역 가로수 전지공사</t>
    <phoneticPr fontId="6" type="noConversion"/>
  </si>
  <si>
    <t>한준오</t>
    <phoneticPr fontId="6" type="noConversion"/>
  </si>
  <si>
    <t>033-259-2498</t>
    <phoneticPr fontId="6" type="noConversion"/>
  </si>
  <si>
    <t>강원본부 직할 2지역 가로수 전지공사</t>
    <phoneticPr fontId="6" type="noConversion"/>
  </si>
  <si>
    <t>ICT운영부</t>
    <phoneticPr fontId="6" type="noConversion"/>
  </si>
  <si>
    <t>1월</t>
    <phoneticPr fontId="6" type="noConversion"/>
  </si>
  <si>
    <t>IP기반 지하전력구 비상통신망 구축</t>
    <phoneticPr fontId="6" type="noConversion"/>
  </si>
  <si>
    <t>배지선</t>
    <phoneticPr fontId="6" type="noConversion"/>
  </si>
  <si>
    <t>033-259-2478</t>
    <phoneticPr fontId="6" type="noConversion"/>
  </si>
  <si>
    <t>원주지사</t>
  </si>
  <si>
    <t>원주태장지구 국민임대주택단지 전력공급</t>
  </si>
  <si>
    <t>강동헌</t>
  </si>
  <si>
    <t>033-741-4272</t>
  </si>
  <si>
    <t>원주S/S 전력구 신설에 따른 인출정비공사</t>
  </si>
  <si>
    <t>영월지사</t>
    <phoneticPr fontId="6" type="noConversion"/>
  </si>
  <si>
    <t>주천리 국지도88호선 급경사지 붕괴위험 지장전주</t>
    <phoneticPr fontId="6" type="noConversion"/>
  </si>
  <si>
    <t>김태형</t>
    <phoneticPr fontId="6" type="noConversion"/>
  </si>
  <si>
    <t>033-370-4283</t>
    <phoneticPr fontId="6" type="noConversion"/>
  </si>
  <si>
    <t>인제지사</t>
    <phoneticPr fontId="6" type="noConversion"/>
  </si>
  <si>
    <t>인제S/S 남전D/L 신재생 접속 해소 회선신설공사</t>
    <phoneticPr fontId="6" type="noConversion"/>
  </si>
  <si>
    <t>곽돈규</t>
    <phoneticPr fontId="6" type="noConversion"/>
  </si>
  <si>
    <t>033-460-1273</t>
    <phoneticPr fontId="6" type="noConversion"/>
  </si>
  <si>
    <t>강원본부</t>
    <phoneticPr fontId="6" type="noConversion"/>
  </si>
  <si>
    <t>양구지사</t>
    <phoneticPr fontId="6" type="noConversion"/>
  </si>
  <si>
    <t>21사단13-19소초군선로추가보강공사</t>
    <phoneticPr fontId="6" type="noConversion"/>
  </si>
  <si>
    <t>안민우</t>
    <phoneticPr fontId="6" type="noConversion"/>
  </si>
  <si>
    <t>033-480-1273</t>
    <phoneticPr fontId="6" type="noConversion"/>
  </si>
  <si>
    <t>동해지사</t>
    <phoneticPr fontId="6" type="noConversion"/>
  </si>
  <si>
    <t>2019년 가로수 수목전지공사</t>
    <phoneticPr fontId="6" type="noConversion"/>
  </si>
  <si>
    <t>박준영</t>
    <phoneticPr fontId="6" type="noConversion"/>
  </si>
  <si>
    <t>033-530-6284</t>
    <phoneticPr fontId="6" type="noConversion"/>
  </si>
  <si>
    <t>동해전력지사</t>
    <phoneticPr fontId="6" type="noConversion"/>
  </si>
  <si>
    <t>345kV 동해-삼척GP 전선접속개소 전선교체공사</t>
    <phoneticPr fontId="6" type="noConversion"/>
  </si>
  <si>
    <t>정현종</t>
    <phoneticPr fontId="6" type="noConversion"/>
  </si>
  <si>
    <t>033-530-5353</t>
    <phoneticPr fontId="6" type="noConversion"/>
  </si>
  <si>
    <t>2019년 배전지능화 단말장치 설치 및 연동시험 공사</t>
    <phoneticPr fontId="6" type="noConversion"/>
  </si>
  <si>
    <t>이지영</t>
    <phoneticPr fontId="6" type="noConversion"/>
  </si>
  <si>
    <t>033-259-2455</t>
    <phoneticPr fontId="6" type="noConversion"/>
  </si>
  <si>
    <t>저압DAS 설치공사</t>
    <phoneticPr fontId="6" type="noConversion"/>
  </si>
  <si>
    <t>19년도 강원본부 지중순시 위탁공사</t>
    <phoneticPr fontId="6" type="noConversion"/>
  </si>
  <si>
    <t>김영준</t>
    <phoneticPr fontId="6" type="noConversion"/>
  </si>
  <si>
    <t>033-259-2393</t>
    <phoneticPr fontId="6" type="noConversion"/>
  </si>
  <si>
    <t>19년도 PCBs 포함 및 노후 지상변압기 무정전교체공사</t>
    <phoneticPr fontId="6" type="noConversion"/>
  </si>
  <si>
    <t>배전건설부</t>
    <phoneticPr fontId="6" type="noConversion"/>
  </si>
  <si>
    <t>약사아파트~온의동입구사거리 지중화공사</t>
    <phoneticPr fontId="6" type="noConversion"/>
  </si>
  <si>
    <t>김동영</t>
    <phoneticPr fontId="6" type="noConversion"/>
  </si>
  <si>
    <t>033-259-2298</t>
    <phoneticPr fontId="6" type="noConversion"/>
  </si>
  <si>
    <t>송전운영부</t>
    <phoneticPr fontId="6" type="noConversion"/>
  </si>
  <si>
    <t>2월</t>
    <phoneticPr fontId="6" type="noConversion"/>
  </si>
  <si>
    <t>154kV 원주s/s 인출 송전선로 지중화공사</t>
    <phoneticPr fontId="6" type="noConversion"/>
  </si>
  <si>
    <t>하승호</t>
    <phoneticPr fontId="6" type="noConversion"/>
  </si>
  <si>
    <t>033-259-2560</t>
    <phoneticPr fontId="6" type="noConversion"/>
  </si>
  <si>
    <t>강원본부</t>
    <phoneticPr fontId="6" type="noConversion"/>
  </si>
  <si>
    <t>양구지사</t>
    <phoneticPr fontId="6" type="noConversion"/>
  </si>
  <si>
    <t>비아지50L3~L161 ABC 가공케이블 교체공사</t>
    <phoneticPr fontId="6" type="noConversion"/>
  </si>
  <si>
    <t>배전</t>
    <phoneticPr fontId="6" type="noConversion"/>
  </si>
  <si>
    <t>안민우</t>
    <phoneticPr fontId="6" type="noConversion"/>
  </si>
  <si>
    <t>033-480-1273</t>
    <phoneticPr fontId="6" type="noConversion"/>
  </si>
  <si>
    <t>태백지사</t>
    <phoneticPr fontId="6" type="noConversion"/>
  </si>
  <si>
    <t>사북D/L 용량부족 선로확충공사</t>
    <phoneticPr fontId="6" type="noConversion"/>
  </si>
  <si>
    <t>경쟁</t>
    <phoneticPr fontId="6" type="noConversion"/>
  </si>
  <si>
    <t>남해식</t>
    <phoneticPr fontId="6" type="noConversion"/>
  </si>
  <si>
    <t>033-550-4273</t>
    <phoneticPr fontId="6" type="noConversion"/>
  </si>
  <si>
    <t>강원본부</t>
    <phoneticPr fontId="6" type="noConversion"/>
  </si>
  <si>
    <t>태백지사</t>
    <phoneticPr fontId="6" type="noConversion"/>
  </si>
  <si>
    <t>2월</t>
    <phoneticPr fontId="6" type="noConversion"/>
  </si>
  <si>
    <t>문곡동 제이씨에너지 1,2호 배전용전기설비 신규공사</t>
    <phoneticPr fontId="6" type="noConversion"/>
  </si>
  <si>
    <t>배전</t>
    <phoneticPr fontId="6" type="noConversion"/>
  </si>
  <si>
    <t>경쟁</t>
    <phoneticPr fontId="6" type="noConversion"/>
  </si>
  <si>
    <t>김성환</t>
    <phoneticPr fontId="6" type="noConversion"/>
  </si>
  <si>
    <t>033-550-4274</t>
    <phoneticPr fontId="6" type="noConversion"/>
  </si>
  <si>
    <t>경영지원부</t>
    <phoneticPr fontId="6" type="noConversion"/>
  </si>
  <si>
    <t>태백지사 사택 옥상방수 보수공사</t>
    <phoneticPr fontId="6" type="noConversion"/>
  </si>
  <si>
    <t>이인석</t>
    <phoneticPr fontId="6" type="noConversion"/>
  </si>
  <si>
    <t>033-259-2349</t>
    <phoneticPr fontId="6" type="noConversion"/>
  </si>
  <si>
    <t>배전건설부</t>
    <phoneticPr fontId="6" type="noConversion"/>
  </si>
  <si>
    <t>3월</t>
    <phoneticPr fontId="6" type="noConversion"/>
  </si>
  <si>
    <t>춘천시 후평3동주민센터 일원 지중화공사</t>
    <phoneticPr fontId="6" type="noConversion"/>
  </si>
  <si>
    <t>이성모</t>
    <phoneticPr fontId="6" type="noConversion"/>
  </si>
  <si>
    <t>033-259-2284</t>
    <phoneticPr fontId="6" type="noConversion"/>
  </si>
  <si>
    <t>ICT운영부</t>
    <phoneticPr fontId="6" type="noConversion"/>
  </si>
  <si>
    <t>태백D/0~신태백S/S 간 자가광케이블 시설공사</t>
    <phoneticPr fontId="6" type="noConversion"/>
  </si>
  <si>
    <t>김효희</t>
    <phoneticPr fontId="6" type="noConversion"/>
  </si>
  <si>
    <t>033-259-2596</t>
    <phoneticPr fontId="6" type="noConversion"/>
  </si>
  <si>
    <t>토건운영부</t>
    <phoneticPr fontId="6" type="noConversion"/>
  </si>
  <si>
    <t>평창지사 내진보강공사</t>
    <phoneticPr fontId="6" type="noConversion"/>
  </si>
  <si>
    <t>하유진</t>
    <phoneticPr fontId="6" type="noConversion"/>
  </si>
  <si>
    <t>033-259-2650</t>
    <phoneticPr fontId="6" type="noConversion"/>
  </si>
  <si>
    <t>강릉특별지사</t>
    <phoneticPr fontId="6" type="noConversion"/>
  </si>
  <si>
    <t>정선S/S 임계D/L 신재생접속해소 회선신설공사</t>
    <phoneticPr fontId="6" type="noConversion"/>
  </si>
  <si>
    <t>박재락</t>
    <phoneticPr fontId="6" type="noConversion"/>
  </si>
  <si>
    <t>033-650-1272</t>
    <phoneticPr fontId="6" type="noConversion"/>
  </si>
  <si>
    <t>횡계S/S 대기D/L 신재생접속해소 회선신설공사</t>
    <phoneticPr fontId="6" type="noConversion"/>
  </si>
  <si>
    <t>최신영</t>
    <phoneticPr fontId="6" type="noConversion"/>
  </si>
  <si>
    <t>033-650-1274</t>
    <phoneticPr fontId="6" type="noConversion"/>
  </si>
  <si>
    <t>문막,부론D/L 신재생 접속해소 회선신설</t>
  </si>
  <si>
    <t>선로간 연계력 확보 명륜,귀래,매지 D/L간</t>
  </si>
  <si>
    <t>김남수</t>
  </si>
  <si>
    <t>033-741-4283</t>
  </si>
  <si>
    <t>귀래간 639~648호 취약선로 보강공사</t>
  </si>
  <si>
    <t>인제지사</t>
    <phoneticPr fontId="6" type="noConversion"/>
  </si>
  <si>
    <t>인제S/S 덕산D/L 인출 가공선로 보강</t>
    <phoneticPr fontId="6" type="noConversion"/>
  </si>
  <si>
    <t>곽돈규</t>
    <phoneticPr fontId="6" type="noConversion"/>
  </si>
  <si>
    <t>033-460-1273</t>
    <phoneticPr fontId="6" type="noConversion"/>
  </si>
  <si>
    <t>고성지사</t>
    <phoneticPr fontId="6" type="noConversion"/>
  </si>
  <si>
    <t>간성S/S 구성D/L 신재생 접속해소 회선신설공사</t>
    <phoneticPr fontId="6" type="noConversion"/>
  </si>
  <si>
    <t>장호준</t>
    <phoneticPr fontId="6" type="noConversion"/>
  </si>
  <si>
    <t>033-680-1272</t>
    <phoneticPr fontId="6" type="noConversion"/>
  </si>
  <si>
    <t>강릉전력지사</t>
    <phoneticPr fontId="6" type="noConversion"/>
  </si>
  <si>
    <t>3월</t>
    <phoneticPr fontId="6" type="noConversion"/>
  </si>
  <si>
    <t>154kV 주진평창T/L 안전이격거리 확보공사</t>
    <phoneticPr fontId="6" type="noConversion"/>
  </si>
  <si>
    <t>김남균</t>
    <phoneticPr fontId="6" type="noConversion"/>
  </si>
  <si>
    <t>033-640-8353</t>
    <phoneticPr fontId="6" type="noConversion"/>
  </si>
  <si>
    <t>154kV 횡계평창T/L 안전이격거리 확보공사</t>
    <phoneticPr fontId="6" type="noConversion"/>
  </si>
  <si>
    <t>박정호</t>
    <phoneticPr fontId="6" type="noConversion"/>
  </si>
  <si>
    <t>033-640-8354</t>
    <phoneticPr fontId="6" type="noConversion"/>
  </si>
  <si>
    <t>154kV 주문진양양 등 8개T/L 피뢰기 설치공사</t>
    <phoneticPr fontId="6" type="noConversion"/>
  </si>
  <si>
    <t>정재준</t>
    <phoneticPr fontId="6" type="noConversion"/>
  </si>
  <si>
    <t>033-640-8355</t>
    <phoneticPr fontId="6" type="noConversion"/>
  </si>
  <si>
    <t>태백전력지사</t>
    <phoneticPr fontId="6" type="noConversion"/>
  </si>
  <si>
    <t>항공장애표지물 교체공사</t>
    <phoneticPr fontId="6" type="noConversion"/>
  </si>
  <si>
    <t>송전</t>
    <phoneticPr fontId="6" type="noConversion"/>
  </si>
  <si>
    <t>염경환</t>
    <phoneticPr fontId="6" type="noConversion"/>
  </si>
  <si>
    <t>033-550-3352</t>
    <phoneticPr fontId="6" type="noConversion"/>
  </si>
  <si>
    <t>경영지원부</t>
    <phoneticPr fontId="6" type="noConversion"/>
  </si>
  <si>
    <t>본부 2~3층 옥상방수 보수공사</t>
    <phoneticPr fontId="6" type="noConversion"/>
  </si>
  <si>
    <t>왕주희</t>
    <phoneticPr fontId="6" type="noConversion"/>
  </si>
  <si>
    <t>033-259-2344</t>
    <phoneticPr fontId="6" type="noConversion"/>
  </si>
  <si>
    <t>강릉지사 강당동 옥상방수 보수공사</t>
    <phoneticPr fontId="6" type="noConversion"/>
  </si>
  <si>
    <t>영월지사 별관 옥상방수 보수공사</t>
    <phoneticPr fontId="6" type="noConversion"/>
  </si>
  <si>
    <t>4월</t>
    <phoneticPr fontId="6" type="noConversion"/>
  </si>
  <si>
    <t>19년도 변압기 공동이용 자고객 원격검침 통신망 시설공사</t>
    <phoneticPr fontId="6" type="noConversion"/>
  </si>
  <si>
    <t>이범철</t>
    <phoneticPr fontId="6" type="noConversion"/>
  </si>
  <si>
    <t>033-259-2477</t>
    <phoneticPr fontId="6" type="noConversion"/>
  </si>
  <si>
    <t>송전운영부</t>
    <phoneticPr fontId="6" type="noConversion"/>
  </si>
  <si>
    <t>154kV 소양T/L No.53~57 안전이격 확보공사</t>
    <phoneticPr fontId="6" type="noConversion"/>
  </si>
  <si>
    <t>최종헌</t>
    <phoneticPr fontId="6" type="noConversion"/>
  </si>
  <si>
    <t>033-259-2645</t>
    <phoneticPr fontId="6" type="noConversion"/>
  </si>
  <si>
    <t>154kV 화천T/L No.50~53 안전이격 확보공사</t>
    <phoneticPr fontId="6" type="noConversion"/>
  </si>
  <si>
    <t>장수영</t>
    <phoneticPr fontId="6" type="noConversion"/>
  </si>
  <si>
    <t>033-259-2624</t>
    <phoneticPr fontId="6" type="noConversion"/>
  </si>
  <si>
    <t>변전운영부</t>
    <phoneticPr fontId="6" type="noConversion"/>
  </si>
  <si>
    <t>2019년 직할 154kV 주변압기 정밀점검공사</t>
    <phoneticPr fontId="6" type="noConversion"/>
  </si>
  <si>
    <t>김승환</t>
    <phoneticPr fontId="6" type="noConversion"/>
  </si>
  <si>
    <t>033-259-2565</t>
    <phoneticPr fontId="6" type="noConversion"/>
  </si>
  <si>
    <t>2019년 직할 154kV GCB, GIS 정밀점검공사</t>
    <phoneticPr fontId="6" type="noConversion"/>
  </si>
  <si>
    <t>김민혁</t>
    <phoneticPr fontId="6" type="noConversion"/>
  </si>
  <si>
    <t>033-259-2562</t>
    <phoneticPr fontId="6" type="noConversion"/>
  </si>
  <si>
    <t>강릉전력지사</t>
    <phoneticPr fontId="6" type="noConversion"/>
  </si>
  <si>
    <t>횡계 무인보안시스템 교체공사</t>
    <phoneticPr fontId="6" type="noConversion"/>
  </si>
  <si>
    <t>김세종</t>
    <phoneticPr fontId="6" type="noConversion"/>
  </si>
  <si>
    <t>033-640-8393</t>
    <phoneticPr fontId="6" type="noConversion"/>
  </si>
  <si>
    <t>원주전력지사</t>
    <phoneticPr fontId="6" type="noConversion"/>
  </si>
  <si>
    <t>원주S/S GIS화 관련 무인보안시스템 시설공사</t>
    <phoneticPr fontId="6" type="noConversion"/>
  </si>
  <si>
    <t>정해성</t>
    <phoneticPr fontId="6" type="noConversion"/>
  </si>
  <si>
    <t>033-741-5392</t>
    <phoneticPr fontId="6" type="noConversion"/>
  </si>
  <si>
    <t>토건운영부</t>
    <phoneticPr fontId="6" type="noConversion"/>
  </si>
  <si>
    <t>태백전력지사 창고 신축공사</t>
    <phoneticPr fontId="6" type="noConversion"/>
  </si>
  <si>
    <t>정윤선</t>
    <phoneticPr fontId="6" type="noConversion"/>
  </si>
  <si>
    <t>033-259-2586</t>
    <phoneticPr fontId="6" type="noConversion"/>
  </si>
  <si>
    <t>동해지사</t>
    <phoneticPr fontId="6" type="noConversion"/>
  </si>
  <si>
    <t>2019년 동해지사 맨홀청소 및 점검공사</t>
    <phoneticPr fontId="6" type="noConversion"/>
  </si>
  <si>
    <t>박준영</t>
    <phoneticPr fontId="6" type="noConversion"/>
  </si>
  <si>
    <t>033-530-6284</t>
    <phoneticPr fontId="6" type="noConversion"/>
  </si>
  <si>
    <t>고성지사</t>
    <phoneticPr fontId="6" type="noConversion"/>
  </si>
  <si>
    <t>간성S/S 석문D/L 신재생 접속해소 회선신설공사</t>
    <phoneticPr fontId="6" type="noConversion"/>
  </si>
  <si>
    <t>장호준</t>
    <phoneticPr fontId="6" type="noConversion"/>
  </si>
  <si>
    <t>033-680-1272</t>
    <phoneticPr fontId="6" type="noConversion"/>
  </si>
  <si>
    <t>동해전력지사</t>
    <phoneticPr fontId="6" type="noConversion"/>
  </si>
  <si>
    <t>2019년 동해S/S 345kV M.Tr 및 OLTC 정밀점검공사</t>
    <phoneticPr fontId="6" type="noConversion"/>
  </si>
  <si>
    <t>임무웅</t>
    <phoneticPr fontId="6" type="noConversion"/>
  </si>
  <si>
    <t>033-530-5341</t>
    <phoneticPr fontId="6" type="noConversion"/>
  </si>
  <si>
    <t>태백전력지사</t>
    <phoneticPr fontId="6" type="noConversion"/>
  </si>
  <si>
    <t>신태백S/S 800kV GIS 보통점검 공사</t>
    <phoneticPr fontId="6" type="noConversion"/>
  </si>
  <si>
    <t>류대희</t>
    <phoneticPr fontId="6" type="noConversion"/>
  </si>
  <si>
    <t>033-550-3338</t>
    <phoneticPr fontId="6" type="noConversion"/>
  </si>
  <si>
    <t>관내S/S 154kV 주변압기 정밀점검 공사</t>
    <phoneticPr fontId="6" type="noConversion"/>
  </si>
  <si>
    <t>관내S/S 170kV GIS 정밀점검 공사</t>
    <phoneticPr fontId="6" type="noConversion"/>
  </si>
  <si>
    <t>원주S/S 154kV 변압기 이설공사</t>
    <phoneticPr fontId="6" type="noConversion"/>
  </si>
  <si>
    <t>김정오</t>
    <phoneticPr fontId="6" type="noConversion"/>
  </si>
  <si>
    <t>033-259-2535</t>
    <phoneticPr fontId="6" type="noConversion"/>
  </si>
  <si>
    <t>전자제어부</t>
    <phoneticPr fontId="6" type="noConversion"/>
  </si>
  <si>
    <t>강릉-북강릉-주문진-양양간 OPGW 교체공사</t>
    <phoneticPr fontId="6" type="noConversion"/>
  </si>
  <si>
    <t>임성수</t>
    <phoneticPr fontId="6" type="noConversion"/>
  </si>
  <si>
    <t>033-259-2546</t>
    <phoneticPr fontId="6" type="noConversion"/>
  </si>
  <si>
    <t>154kV 횡성홍천T/L[No.(59-1)-69] 안전이격 OPGW 이설공사</t>
    <phoneticPr fontId="6" type="noConversion"/>
  </si>
  <si>
    <t>신태백변전소 포장 및 배수로 정비공사</t>
    <phoneticPr fontId="6" type="noConversion"/>
  </si>
  <si>
    <t>정창무</t>
    <phoneticPr fontId="6" type="noConversion"/>
  </si>
  <si>
    <t>033-259-2554</t>
    <phoneticPr fontId="6" type="noConversion"/>
  </si>
  <si>
    <t>2019년 동해P/O 170kV GIS 정밀점검공사</t>
    <phoneticPr fontId="6" type="noConversion"/>
  </si>
  <si>
    <t>정의호</t>
    <phoneticPr fontId="6" type="noConversion"/>
  </si>
  <si>
    <t>033-530-5308</t>
    <phoneticPr fontId="6" type="noConversion"/>
  </si>
  <si>
    <t>2019년 원주전력지사 주변압기 및 OLTC 정밀점검 공사</t>
    <phoneticPr fontId="6" type="noConversion"/>
  </si>
  <si>
    <t>황승태</t>
    <phoneticPr fontId="6" type="noConversion"/>
  </si>
  <si>
    <t>033-741-5343</t>
    <phoneticPr fontId="6" type="noConversion"/>
  </si>
  <si>
    <t>2019년 원주전력지사 170kV GIS 정밀점검 공사</t>
    <phoneticPr fontId="6" type="noConversion"/>
  </si>
  <si>
    <t>이경찬</t>
    <phoneticPr fontId="6" type="noConversion"/>
  </si>
  <si>
    <t>033-741-5329</t>
    <phoneticPr fontId="6" type="noConversion"/>
  </si>
  <si>
    <t>원주지사 보도블록 교체공사</t>
    <phoneticPr fontId="6" type="noConversion"/>
  </si>
  <si>
    <t>삼척지사 사옥 환경개선공사</t>
    <phoneticPr fontId="6" type="noConversion"/>
  </si>
  <si>
    <t>배전운영부</t>
    <phoneticPr fontId="6" type="noConversion"/>
  </si>
  <si>
    <t>154kV 삼척S/S 배전전력구 보강공사</t>
    <phoneticPr fontId="6" type="noConversion"/>
  </si>
  <si>
    <t>김재유</t>
    <phoneticPr fontId="6" type="noConversion"/>
  </si>
  <si>
    <t>033-259-2394</t>
    <phoneticPr fontId="6" type="noConversion"/>
  </si>
  <si>
    <t>6월</t>
    <phoneticPr fontId="6" type="noConversion"/>
  </si>
  <si>
    <t>남원주역세권 개발 투자선도지구 간선설치공사</t>
    <phoneticPr fontId="6" type="noConversion"/>
  </si>
  <si>
    <t>154kV 동해분기T/L 지장철탑이설공사</t>
    <phoneticPr fontId="6" type="noConversion"/>
  </si>
  <si>
    <t>천상록</t>
    <phoneticPr fontId="6" type="noConversion"/>
  </si>
  <si>
    <t>033-259-2528</t>
    <phoneticPr fontId="6" type="noConversion"/>
  </si>
  <si>
    <t>154kV 강릉S/S 인출 전력구운영시스템 설치공사</t>
    <phoneticPr fontId="6" type="noConversion"/>
  </si>
  <si>
    <t>하승호</t>
    <phoneticPr fontId="6" type="noConversion"/>
  </si>
  <si>
    <t>033-259-2560</t>
    <phoneticPr fontId="6" type="noConversion"/>
  </si>
  <si>
    <t>19년 강릉전력지사 154kV 주변압기 정밀점검공사(OLTC정밀점검포함)</t>
    <phoneticPr fontId="6" type="noConversion"/>
  </si>
  <si>
    <t>오인진</t>
    <phoneticPr fontId="6" type="noConversion"/>
  </si>
  <si>
    <t>033-640-8320</t>
    <phoneticPr fontId="6" type="noConversion"/>
  </si>
  <si>
    <t>2019년 북평S/S 154kV M.Tr 및 OLTC 정밀점검공사</t>
    <phoneticPr fontId="6" type="noConversion"/>
  </si>
  <si>
    <t>심기탁</t>
    <phoneticPr fontId="6" type="noConversion"/>
  </si>
  <si>
    <t>033-530-5368</t>
    <phoneticPr fontId="6" type="noConversion"/>
  </si>
  <si>
    <t>속초지사 사택 화장실 환경개선공사(11세대)</t>
    <phoneticPr fontId="6" type="noConversion"/>
  </si>
  <si>
    <t>7월</t>
    <phoneticPr fontId="6" type="noConversion"/>
  </si>
  <si>
    <t>19년 강릉전력지사 154kV GIS 정밀점검공사</t>
    <phoneticPr fontId="6" type="noConversion"/>
  </si>
  <si>
    <t>최우태</t>
    <phoneticPr fontId="6" type="noConversion"/>
  </si>
  <si>
    <t>033-640-8321</t>
    <phoneticPr fontId="6" type="noConversion"/>
  </si>
  <si>
    <t>양구지사 사택 주차장 포장공사</t>
    <phoneticPr fontId="6" type="noConversion"/>
  </si>
  <si>
    <t>원주S/S 방화구획재 설치공사</t>
    <phoneticPr fontId="6" type="noConversion"/>
  </si>
  <si>
    <t>송변전광단말장치 시설공사</t>
    <phoneticPr fontId="6" type="noConversion"/>
  </si>
  <si>
    <t>원제민</t>
    <phoneticPr fontId="6" type="noConversion"/>
  </si>
  <si>
    <t>033-259-2548</t>
    <phoneticPr fontId="6" type="noConversion"/>
  </si>
  <si>
    <t>강원본부</t>
    <phoneticPr fontId="6" type="noConversion"/>
  </si>
  <si>
    <t>동해전력지사</t>
    <phoneticPr fontId="6" type="noConversion"/>
  </si>
  <si>
    <t>동해분기T/L OPGW 교체공사</t>
    <phoneticPr fontId="6" type="noConversion"/>
  </si>
  <si>
    <t>최준영</t>
    <phoneticPr fontId="6" type="noConversion"/>
  </si>
  <si>
    <t>033-530-5394</t>
    <phoneticPr fontId="6" type="noConversion"/>
  </si>
  <si>
    <t>차세대급전분소 SCADA 이설공사</t>
    <phoneticPr fontId="6" type="noConversion"/>
  </si>
  <si>
    <t>여지민</t>
    <phoneticPr fontId="6" type="noConversion"/>
  </si>
  <si>
    <t>토건운영부</t>
    <phoneticPr fontId="6" type="noConversion"/>
  </si>
  <si>
    <t>관내변전소 기동용기함 교체공사</t>
    <phoneticPr fontId="6" type="noConversion"/>
  </si>
  <si>
    <t>손기성</t>
    <phoneticPr fontId="6" type="noConversion"/>
  </si>
  <si>
    <t>033-259-2658</t>
    <phoneticPr fontId="6" type="noConversion"/>
  </si>
  <si>
    <t>강릉전력지사</t>
    <phoneticPr fontId="6" type="noConversion"/>
  </si>
  <si>
    <t>19년 강릉전력지사 345kV 주변압기 정밀점검공사</t>
    <phoneticPr fontId="6" type="noConversion"/>
  </si>
  <si>
    <t>오인진</t>
    <phoneticPr fontId="6" type="noConversion"/>
  </si>
  <si>
    <t>033-640-8320</t>
    <phoneticPr fontId="6" type="noConversion"/>
  </si>
  <si>
    <t>10월</t>
    <phoneticPr fontId="6" type="noConversion"/>
  </si>
  <si>
    <t>19년 강릉전력지사 362kV GIS 정밀점검공사</t>
    <phoneticPr fontId="6" type="noConversion"/>
  </si>
  <si>
    <t>김동현</t>
    <phoneticPr fontId="6" type="noConversion"/>
  </si>
  <si>
    <t>033-640-8369</t>
    <phoneticPr fontId="6" type="noConversion"/>
  </si>
  <si>
    <t>경영지원부</t>
    <phoneticPr fontId="6" type="noConversion"/>
  </si>
  <si>
    <t>임시사옥 철거공사 및 토지 원상복구공사</t>
    <phoneticPr fontId="6" type="noConversion"/>
  </si>
  <si>
    <t>왕주희</t>
    <phoneticPr fontId="6" type="noConversion"/>
  </si>
  <si>
    <t>033-259-2344</t>
    <phoneticPr fontId="6" type="noConversion"/>
  </si>
  <si>
    <t>변전운영부</t>
    <phoneticPr fontId="6" type="noConversion"/>
  </si>
  <si>
    <t>원주S/S GIS 철거공사</t>
    <phoneticPr fontId="6" type="noConversion"/>
  </si>
  <si>
    <t>김정오</t>
    <phoneticPr fontId="6" type="noConversion"/>
  </si>
  <si>
    <t>033-259-2535</t>
    <phoneticPr fontId="6" type="noConversion"/>
  </si>
  <si>
    <t>11월</t>
    <phoneticPr fontId="6" type="noConversion"/>
  </si>
  <si>
    <t>2020-2021년 변전정비 총액공사</t>
    <phoneticPr fontId="6" type="noConversion"/>
  </si>
  <si>
    <t>경쟁</t>
    <phoneticPr fontId="6" type="noConversion"/>
  </si>
  <si>
    <t>노희영</t>
    <phoneticPr fontId="6" type="noConversion"/>
  </si>
  <si>
    <t>033-259-2609</t>
    <phoneticPr fontId="6" type="noConversion"/>
  </si>
  <si>
    <t>2020~2021년 동해전력지사 송전정비 협력회사 총액공사</t>
    <phoneticPr fontId="6" type="noConversion"/>
  </si>
  <si>
    <t>송전</t>
    <phoneticPr fontId="6" type="noConversion"/>
  </si>
  <si>
    <t>최원구</t>
    <phoneticPr fontId="6" type="noConversion"/>
  </si>
  <si>
    <t>033-530-5356</t>
    <phoneticPr fontId="6" type="noConversion"/>
  </si>
  <si>
    <t>2020~2021년 동해전력지사 변전정비 협력회사 총액공사</t>
    <phoneticPr fontId="6" type="noConversion"/>
  </si>
  <si>
    <t>정의호</t>
    <phoneticPr fontId="6" type="noConversion"/>
  </si>
  <si>
    <t>033-530-5308</t>
    <phoneticPr fontId="6" type="noConversion"/>
  </si>
  <si>
    <t>태백전력지사</t>
    <phoneticPr fontId="6" type="noConversion"/>
  </si>
  <si>
    <t>2020~2021년 태백전력지사 변전정비 협력회사 총액공사</t>
    <phoneticPr fontId="6" type="noConversion"/>
  </si>
  <si>
    <t>류대희</t>
    <phoneticPr fontId="6" type="noConversion"/>
  </si>
  <si>
    <t>033-550-3338</t>
    <phoneticPr fontId="6" type="noConversion"/>
  </si>
  <si>
    <t>배전운영부</t>
    <phoneticPr fontId="6" type="noConversion"/>
  </si>
  <si>
    <t>2020년 배전공가 순시위탁공사 A 지역</t>
    <phoneticPr fontId="6" type="noConversion"/>
  </si>
  <si>
    <t>최성호</t>
    <phoneticPr fontId="6" type="noConversion"/>
  </si>
  <si>
    <t>033-259-2468</t>
    <phoneticPr fontId="6" type="noConversion"/>
  </si>
  <si>
    <t>2020년 배전공가 순시위탁공사 B 지역</t>
    <phoneticPr fontId="6" type="noConversion"/>
  </si>
  <si>
    <t>2020년 배전공가 순시위탁공사 C 지역</t>
    <phoneticPr fontId="6" type="noConversion"/>
  </si>
  <si>
    <t>원주공군비행장 지능화 스스템 구매 용역</t>
    <phoneticPr fontId="6" type="noConversion"/>
  </si>
  <si>
    <t>ICT분야</t>
  </si>
  <si>
    <t>원주공군비행장 지능화 IT화 시스템 구축</t>
    <phoneticPr fontId="6" type="noConversion"/>
  </si>
  <si>
    <t>원주공군비행장 지능화 수배전반 통신시스템 설계</t>
    <phoneticPr fontId="6" type="noConversion"/>
  </si>
  <si>
    <t>19년도 비난연케이블 교체공사 감리용역(강촌 DL)</t>
    <phoneticPr fontId="6" type="noConversion"/>
  </si>
  <si>
    <t>지능화 개폐기 결로 방지 시설 용역</t>
    <phoneticPr fontId="6" type="noConversion"/>
  </si>
  <si>
    <t>김영준</t>
    <phoneticPr fontId="6" type="noConversion"/>
  </si>
  <si>
    <t>2019년도 지상개폐기 sf6 가스분석 및 교체 용역</t>
    <phoneticPr fontId="6" type="noConversion"/>
  </si>
  <si>
    <t>19년도 PCBs 포함 및 노후 지상변압기 무정전교체공사 감리용역</t>
    <phoneticPr fontId="6" type="noConversion"/>
  </si>
  <si>
    <t>강릉특별지사</t>
    <phoneticPr fontId="6" type="noConversion"/>
  </si>
  <si>
    <t>2019년도 고장대비 비가로수 대규모 수목전지 용역</t>
    <phoneticPr fontId="6" type="noConversion"/>
  </si>
  <si>
    <t>주효민</t>
    <phoneticPr fontId="6" type="noConversion"/>
  </si>
  <si>
    <t>033-650-1383</t>
    <phoneticPr fontId="6" type="noConversion"/>
  </si>
  <si>
    <t>2019년도 고장대비 가로수 대규모 수목전지 용역</t>
    <phoneticPr fontId="6" type="noConversion"/>
  </si>
  <si>
    <t>원주지사</t>
    <phoneticPr fontId="6" type="noConversion"/>
  </si>
  <si>
    <t>동해지사</t>
    <phoneticPr fontId="6" type="noConversion"/>
  </si>
  <si>
    <t>2019년 동해지사 사옥청소용역</t>
    <phoneticPr fontId="6" type="noConversion"/>
  </si>
  <si>
    <t>전수봉</t>
    <phoneticPr fontId="6" type="noConversion"/>
  </si>
  <si>
    <t>033-530-6218</t>
    <phoneticPr fontId="6" type="noConversion"/>
  </si>
  <si>
    <t>원주전력지사</t>
    <phoneticPr fontId="6" type="noConversion"/>
  </si>
  <si>
    <t>2019년 원주전력지사 사옥위탁관리 청소용역</t>
    <phoneticPr fontId="6" type="noConversion"/>
  </si>
  <si>
    <t>한지희</t>
    <phoneticPr fontId="6" type="noConversion"/>
  </si>
  <si>
    <t>033-741-5312</t>
    <phoneticPr fontId="6" type="noConversion"/>
  </si>
  <si>
    <t>원주전력지사 소방설비 종합점검 및 보수공사 용역</t>
    <phoneticPr fontId="6" type="noConversion"/>
  </si>
  <si>
    <t>황승태</t>
    <phoneticPr fontId="6" type="noConversion"/>
  </si>
  <si>
    <t>033-741-5343</t>
    <phoneticPr fontId="6" type="noConversion"/>
  </si>
  <si>
    <t>2019년도 노후케이블 VLF진단 용역</t>
    <phoneticPr fontId="6" type="noConversion"/>
  </si>
  <si>
    <t>송치봉</t>
    <phoneticPr fontId="6" type="noConversion"/>
  </si>
  <si>
    <t>033-259-2392</t>
    <phoneticPr fontId="6" type="noConversion"/>
  </si>
  <si>
    <t>2019년도 활선 엘보 분리연결 용역</t>
    <phoneticPr fontId="6" type="noConversion"/>
  </si>
  <si>
    <t>2019년도 강원본부 맨홀청소 및 보강 용역</t>
    <phoneticPr fontId="6" type="noConversion"/>
  </si>
  <si>
    <t>2019년 해빙기 강원직할 배전선로 초음파진단</t>
    <phoneticPr fontId="6" type="noConversion"/>
  </si>
  <si>
    <t>임무현</t>
    <phoneticPr fontId="6" type="noConversion"/>
  </si>
  <si>
    <t>033-259-2466</t>
    <phoneticPr fontId="6" type="noConversion"/>
  </si>
  <si>
    <t>약사아파트~온의동입구사거리 지중화공사 감리용역</t>
    <phoneticPr fontId="6" type="noConversion"/>
  </si>
  <si>
    <t>태백전력지사 창고 신축설계용역</t>
    <phoneticPr fontId="6" type="noConversion"/>
  </si>
  <si>
    <t>정윤선</t>
    <phoneticPr fontId="6" type="noConversion"/>
  </si>
  <si>
    <t>033-259-2586</t>
    <phoneticPr fontId="6" type="noConversion"/>
  </si>
  <si>
    <t>인제S/S 남전D/L 신재생 접속 해소 회선신설공사 감리용역</t>
    <phoneticPr fontId="6" type="noConversion"/>
  </si>
  <si>
    <t>인제지사 해빙기 초음파진단용역</t>
    <phoneticPr fontId="6" type="noConversion"/>
  </si>
  <si>
    <t>임승혁</t>
    <phoneticPr fontId="6" type="noConversion"/>
  </si>
  <si>
    <t>033-460-1277</t>
    <phoneticPr fontId="6" type="noConversion"/>
  </si>
  <si>
    <t>속초지사</t>
    <phoneticPr fontId="6" type="noConversion"/>
  </si>
  <si>
    <t>19년도 속초지사 열화상 진단용역공사</t>
    <phoneticPr fontId="6" type="noConversion"/>
  </si>
  <si>
    <t>박문수</t>
    <phoneticPr fontId="6" type="noConversion"/>
  </si>
  <si>
    <t>033-639-4279</t>
    <phoneticPr fontId="6" type="noConversion"/>
  </si>
  <si>
    <t>2019년 상반기 초음파진단 용역</t>
    <phoneticPr fontId="6" type="noConversion"/>
  </si>
  <si>
    <t>장성연</t>
    <phoneticPr fontId="6" type="noConversion"/>
  </si>
  <si>
    <t>033-530-6273</t>
    <phoneticPr fontId="6" type="noConversion"/>
  </si>
  <si>
    <t>태백지사</t>
    <phoneticPr fontId="6" type="noConversion"/>
  </si>
  <si>
    <t>사북D/L 용량부족 선로확충공사 감리용역</t>
    <phoneticPr fontId="6" type="noConversion"/>
  </si>
  <si>
    <t>남해식</t>
    <phoneticPr fontId="6" type="noConversion"/>
  </si>
  <si>
    <t>033-550-4273</t>
    <phoneticPr fontId="6" type="noConversion"/>
  </si>
  <si>
    <t>문곡동 제이씨에너지 1,2호 배전용전기설비 신규공사 감리용역</t>
    <phoneticPr fontId="6" type="noConversion"/>
  </si>
  <si>
    <t>김성환</t>
    <phoneticPr fontId="6" type="noConversion"/>
  </si>
  <si>
    <t>033-550-4274</t>
    <phoneticPr fontId="6" type="noConversion"/>
  </si>
  <si>
    <t>154kV 횡성-홍천T/L No.60~69 안전이격확보공사 경과지 설계용역</t>
    <phoneticPr fontId="6" type="noConversion"/>
  </si>
  <si>
    <t>홍진하</t>
    <phoneticPr fontId="6" type="noConversion"/>
  </si>
  <si>
    <t>033-741-5355</t>
    <phoneticPr fontId="6" type="noConversion"/>
  </si>
  <si>
    <t>미관개선을 위한 지상기기 외함 도색 용역</t>
    <phoneticPr fontId="6" type="noConversion"/>
  </si>
  <si>
    <t>관내 배전전력구 유지보수공사</t>
    <phoneticPr fontId="6" type="noConversion"/>
  </si>
  <si>
    <t>김재유</t>
    <phoneticPr fontId="6" type="noConversion"/>
  </si>
  <si>
    <t>033-259-2395</t>
    <phoneticPr fontId="6" type="noConversion"/>
  </si>
  <si>
    <t>2019년 강원직할 배전선로 광학카메라진단</t>
    <phoneticPr fontId="6" type="noConversion"/>
  </si>
  <si>
    <t>춘천시 후평3동주민센터 일원 지중화공사 감리용역</t>
    <phoneticPr fontId="6" type="noConversion"/>
  </si>
  <si>
    <t>이성모</t>
    <phoneticPr fontId="6" type="noConversion"/>
  </si>
  <si>
    <t>033-259-2284</t>
    <phoneticPr fontId="6" type="noConversion"/>
  </si>
  <si>
    <t>4차 AMI 통신망 구축공사 감리용역</t>
    <phoneticPr fontId="6" type="noConversion"/>
  </si>
  <si>
    <t>이진원</t>
    <phoneticPr fontId="6" type="noConversion"/>
  </si>
  <si>
    <t>033-259-2474</t>
    <phoneticPr fontId="6" type="noConversion"/>
  </si>
  <si>
    <t>강릉특별지사</t>
    <phoneticPr fontId="6" type="noConversion"/>
  </si>
  <si>
    <t>정선S/S 임계D/L 신재생접속해소 회선신설공사 감리용역</t>
    <phoneticPr fontId="6" type="noConversion"/>
  </si>
  <si>
    <t>박재락</t>
    <phoneticPr fontId="6" type="noConversion"/>
  </si>
  <si>
    <t>033-650-1272</t>
    <phoneticPr fontId="6" type="noConversion"/>
  </si>
  <si>
    <t>횡계S/S 대기D/L 신재생접속해소 회선신설공사 감리용역</t>
    <phoneticPr fontId="6" type="noConversion"/>
  </si>
  <si>
    <t>최신영</t>
    <phoneticPr fontId="6" type="noConversion"/>
  </si>
  <si>
    <t>033-650-1274</t>
    <phoneticPr fontId="6" type="noConversion"/>
  </si>
  <si>
    <t>정선S/S 임계D/L 신재생접속해소 회선신설 측량용역</t>
    <phoneticPr fontId="6" type="noConversion"/>
  </si>
  <si>
    <t>횡계S/S 대기D/L 신재생접속해소 회선신설공사 측량용역</t>
    <phoneticPr fontId="6" type="noConversion"/>
  </si>
  <si>
    <t>정선S/S 임계D/L 신재생접속해소 회선신설 포장복구공사</t>
    <phoneticPr fontId="6" type="noConversion"/>
  </si>
  <si>
    <t>문막,부론D/L 신재생 접속해소 회선신설 기초조사용역</t>
  </si>
  <si>
    <t>인제S/S 덕산D/L 인출 가공선로 보강 감리용역</t>
    <phoneticPr fontId="6" type="noConversion"/>
  </si>
  <si>
    <t>고성지사</t>
    <phoneticPr fontId="6" type="noConversion"/>
  </si>
  <si>
    <t>간성S/S 구성D/L 신재생 접속해소 회선신설공사 감리용역</t>
    <phoneticPr fontId="6" type="noConversion"/>
  </si>
  <si>
    <t>장호준</t>
    <phoneticPr fontId="6" type="noConversion"/>
  </si>
  <si>
    <t>033-680-1272</t>
    <phoneticPr fontId="6" type="noConversion"/>
  </si>
  <si>
    <t>남춘천S/S 배전전력구 청소 용역</t>
    <phoneticPr fontId="6" type="noConversion"/>
  </si>
  <si>
    <t>033-259-2394</t>
    <phoneticPr fontId="6" type="noConversion"/>
  </si>
  <si>
    <t>맨홀(핸드홀) 청소 및 점검용역</t>
    <phoneticPr fontId="6" type="noConversion"/>
  </si>
  <si>
    <t>19년도 속초지사 초음파 진단용역공사</t>
    <phoneticPr fontId="6" type="noConversion"/>
  </si>
  <si>
    <t>강원본부 청구서 운송용역</t>
    <phoneticPr fontId="6" type="noConversion"/>
  </si>
  <si>
    <t>안중섭</t>
    <phoneticPr fontId="6" type="noConversion"/>
  </si>
  <si>
    <t>033-259-2443</t>
    <phoneticPr fontId="6" type="noConversion"/>
  </si>
  <si>
    <t>영업요수금</t>
  </si>
  <si>
    <t>2019년 강원직할 하계 배전선로열화상진단</t>
    <phoneticPr fontId="6" type="noConversion"/>
  </si>
  <si>
    <t>남원주역세권 개발 투자선도지구 간선설치공사 감리용역</t>
    <phoneticPr fontId="6" type="noConversion"/>
  </si>
  <si>
    <t>19년도 속초지사 맨홀점검청소 용역공사</t>
    <phoneticPr fontId="6" type="noConversion"/>
  </si>
  <si>
    <t>2019년 혹서기 대비 열화상 진단 용역</t>
    <phoneticPr fontId="6" type="noConversion"/>
  </si>
  <si>
    <t>2019년 동해전력지사 관내변전소 청소 및 제초 용역</t>
    <phoneticPr fontId="6" type="noConversion"/>
  </si>
  <si>
    <t>홍성철</t>
    <phoneticPr fontId="6" type="noConversion"/>
  </si>
  <si>
    <t>033-530-5342</t>
    <phoneticPr fontId="6" type="noConversion"/>
  </si>
  <si>
    <t>태백전력지사</t>
    <phoneticPr fontId="6" type="noConversion"/>
  </si>
  <si>
    <t>2019년 태백전력지사 관내변전소 청소 및 제초 용역</t>
    <phoneticPr fontId="6" type="noConversion"/>
  </si>
  <si>
    <t>우승희</t>
    <phoneticPr fontId="6" type="noConversion"/>
  </si>
  <si>
    <t>033-550-3376</t>
    <phoneticPr fontId="6" type="noConversion"/>
  </si>
  <si>
    <t>2020~2021년 태백P/O 무인변전소 경비 용역</t>
    <phoneticPr fontId="6" type="noConversion"/>
  </si>
  <si>
    <t>2019년 강원직할 수능대비 배전선로 초음파진단</t>
    <phoneticPr fontId="6" type="noConversion"/>
  </si>
  <si>
    <t>2019년 동계대비 초음파 진단용역</t>
    <phoneticPr fontId="6" type="noConversion"/>
  </si>
  <si>
    <t>2019~2020년 신태백변전소 제설용역</t>
    <phoneticPr fontId="6" type="noConversion"/>
  </si>
  <si>
    <t>홍대표</t>
    <phoneticPr fontId="6" type="noConversion"/>
  </si>
  <si>
    <t>033-550-3372</t>
    <phoneticPr fontId="6" type="noConversion"/>
  </si>
  <si>
    <t>인제지사 열화상진단 용역</t>
    <phoneticPr fontId="6" type="noConversion"/>
  </si>
  <si>
    <t>2020~2021년 동해전력지사 무인변전소 경비 용역</t>
    <phoneticPr fontId="6" type="noConversion"/>
  </si>
  <si>
    <t>김나현</t>
    <phoneticPr fontId="6" type="noConversion"/>
  </si>
  <si>
    <t>033-530-5343</t>
    <phoneticPr fontId="6" type="noConversion"/>
  </si>
  <si>
    <t>강원본부</t>
    <phoneticPr fontId="6" type="noConversion"/>
  </si>
  <si>
    <t>변전운영부</t>
    <phoneticPr fontId="6" type="noConversion"/>
  </si>
  <si>
    <t>12월</t>
    <phoneticPr fontId="6" type="noConversion"/>
  </si>
  <si>
    <t>2019년 직할 변전소 및 발전소S/Y 소방설비 점검용역 및 보수공사</t>
    <phoneticPr fontId="6" type="noConversion"/>
  </si>
  <si>
    <t>기타</t>
    <phoneticPr fontId="6" type="noConversion"/>
  </si>
  <si>
    <t>김민혁</t>
    <phoneticPr fontId="6" type="noConversion"/>
  </si>
  <si>
    <t>033-259-2562</t>
    <phoneticPr fontId="6" type="noConversion"/>
  </si>
  <si>
    <t>2020-2021년 직할 변전소 및 발전소S/Y 무인경비용역</t>
    <phoneticPr fontId="6" type="noConversion"/>
  </si>
  <si>
    <t>김승환</t>
    <phoneticPr fontId="6" type="noConversion"/>
  </si>
  <si>
    <t>033-259-2565</t>
    <phoneticPr fontId="6" type="noConversion"/>
  </si>
  <si>
    <t>동해지사</t>
    <phoneticPr fontId="6" type="noConversion"/>
  </si>
  <si>
    <t>2019년 동계대비 열화상 진단용역</t>
    <phoneticPr fontId="6" type="noConversion"/>
  </si>
  <si>
    <t>장성연</t>
    <phoneticPr fontId="6" type="noConversion"/>
  </si>
  <si>
    <t>033-530-6273</t>
    <phoneticPr fontId="6" type="noConversion"/>
  </si>
  <si>
    <t>2019년 동해전력지사 소방설비 정밀점검용역 및 보수</t>
    <phoneticPr fontId="6" type="noConversion"/>
  </si>
  <si>
    <t>김서원</t>
    <phoneticPr fontId="6" type="noConversion"/>
  </si>
  <si>
    <t>033-530-5344</t>
    <phoneticPr fontId="6" type="noConversion"/>
  </si>
  <si>
    <t>2020년 태백전력지사 소방설비 종합점검 및 보수공사 용역</t>
    <phoneticPr fontId="6" type="noConversion"/>
  </si>
  <si>
    <t>최명선</t>
    <phoneticPr fontId="6" type="noConversion"/>
  </si>
  <si>
    <t>033-550-3363</t>
    <phoneticPr fontId="6" type="noConversion"/>
  </si>
  <si>
    <t>전북본부</t>
    <phoneticPr fontId="6" type="noConversion"/>
  </si>
  <si>
    <t>군산전력지사</t>
    <phoneticPr fontId="6" type="noConversion"/>
  </si>
  <si>
    <t>154㎸ 군산-서군산T/L 안전이격확보공사</t>
    <phoneticPr fontId="6" type="noConversion"/>
  </si>
  <si>
    <t>경쟁</t>
    <phoneticPr fontId="6" type="noConversion"/>
  </si>
  <si>
    <t>이승재</t>
    <phoneticPr fontId="6" type="noConversion"/>
  </si>
  <si>
    <t>063-450-3353</t>
    <phoneticPr fontId="6" type="noConversion"/>
  </si>
  <si>
    <t>전북본부</t>
    <phoneticPr fontId="6" type="noConversion"/>
  </si>
  <si>
    <t>군산지사</t>
    <phoneticPr fontId="6" type="noConversion"/>
  </si>
  <si>
    <t>서군산S/S 미원D/L 외 1 연계력 확보 선로보강공사</t>
    <phoneticPr fontId="6" type="noConversion"/>
  </si>
  <si>
    <t>김건군</t>
    <phoneticPr fontId="6" type="noConversion"/>
  </si>
  <si>
    <t>063-440-2275</t>
    <phoneticPr fontId="6" type="noConversion"/>
  </si>
  <si>
    <t>동군산S/S 성수D/L 선로 연계력 확충공사</t>
    <phoneticPr fontId="6" type="noConversion"/>
  </si>
  <si>
    <t>정동수</t>
    <phoneticPr fontId="6" type="noConversion"/>
  </si>
  <si>
    <t>063-440-2276</t>
    <phoneticPr fontId="6" type="noConversion"/>
  </si>
  <si>
    <t>군산S/S 임피D/L 신재생연계 회선신설공사</t>
    <phoneticPr fontId="6" type="noConversion"/>
  </si>
  <si>
    <t>154kV 이리-전주T/L 지중화공사(지중)</t>
    <phoneticPr fontId="6" type="noConversion"/>
  </si>
  <si>
    <t>이정길</t>
    <phoneticPr fontId="6" type="noConversion"/>
  </si>
  <si>
    <t>063-240-5528</t>
    <phoneticPr fontId="6" type="noConversion"/>
  </si>
  <si>
    <t>순창지사</t>
    <phoneticPr fontId="6" type="noConversion"/>
  </si>
  <si>
    <t>쌍치면 한국농어촌공사(종암제) 지장이설</t>
    <phoneticPr fontId="6" type="noConversion"/>
  </si>
  <si>
    <t>고대영</t>
    <phoneticPr fontId="6" type="noConversion"/>
  </si>
  <si>
    <t>063-650-3272</t>
    <phoneticPr fontId="6" type="noConversion"/>
  </si>
  <si>
    <t>익산지사</t>
    <phoneticPr fontId="6" type="noConversion"/>
  </si>
  <si>
    <t>망성면 내촌리 한국농어촌공사 농(갑)673kW신설 외1건</t>
    <phoneticPr fontId="6" type="noConversion"/>
  </si>
  <si>
    <t>전진수</t>
    <phoneticPr fontId="6" type="noConversion"/>
  </si>
  <si>
    <t>063-839-4274</t>
    <phoneticPr fontId="6" type="noConversion"/>
  </si>
  <si>
    <t>이리S/S 동연D/L 분산형전원 회선신설공사</t>
    <phoneticPr fontId="6" type="noConversion"/>
  </si>
  <si>
    <t>노병의</t>
    <phoneticPr fontId="6" type="noConversion"/>
  </si>
  <si>
    <t>063-839-4275</t>
    <phoneticPr fontId="6" type="noConversion"/>
  </si>
  <si>
    <t>함열읍 흘산리 하경태양광(이옥심) 99kW신규 외1건</t>
    <phoneticPr fontId="6" type="noConversion"/>
  </si>
  <si>
    <t>낭산면 군도23호선 도로확포장 지장전주 이설공사</t>
    <phoneticPr fontId="6" type="noConversion"/>
  </si>
  <si>
    <t>이진주</t>
    <phoneticPr fontId="6" type="noConversion"/>
  </si>
  <si>
    <t>063-839-4263</t>
    <phoneticPr fontId="6" type="noConversion"/>
  </si>
  <si>
    <t>송내마을 일원 금강사업단 (지)이설공사</t>
    <phoneticPr fontId="6" type="noConversion"/>
  </si>
  <si>
    <t>기양도</t>
    <phoneticPr fontId="6" type="noConversion"/>
  </si>
  <si>
    <t>063-839-4264</t>
    <phoneticPr fontId="6" type="noConversion"/>
  </si>
  <si>
    <t>농수산도매시장 일월 경지정리 (지)이설공사</t>
    <phoneticPr fontId="6" type="noConversion"/>
  </si>
  <si>
    <t>장수지사</t>
    <phoneticPr fontId="6" type="noConversion"/>
  </si>
  <si>
    <t>장수지사 동촌간 분산형전원 접속보장 회선신설 공사</t>
    <phoneticPr fontId="6" type="noConversion"/>
  </si>
  <si>
    <t>조은혁</t>
    <phoneticPr fontId="6" type="noConversion"/>
  </si>
  <si>
    <t>063-350-3239</t>
    <phoneticPr fontId="6" type="noConversion"/>
  </si>
  <si>
    <t>장수지사 교동간 분산형전원 접속보장 회선신설 공사</t>
    <phoneticPr fontId="6" type="noConversion"/>
  </si>
  <si>
    <t>장수지사 오산간 분산형전원 접속보장 회선신설 공사</t>
    <phoneticPr fontId="6" type="noConversion"/>
  </si>
  <si>
    <t>장수지사 장명간 분산형전원 접속보장 회선신설 공사</t>
    <phoneticPr fontId="6" type="noConversion"/>
  </si>
  <si>
    <t>장수지사 무농간 분산형전원 접속보장 회선신설 공사</t>
    <phoneticPr fontId="6" type="noConversion"/>
  </si>
  <si>
    <t>군산 디오션시티 2공구 배전관로 설치공사</t>
    <phoneticPr fontId="6" type="noConversion"/>
  </si>
  <si>
    <t>이호진</t>
    <phoneticPr fontId="6" type="noConversion"/>
  </si>
  <si>
    <t>063-240-5469</t>
    <phoneticPr fontId="6" type="noConversion"/>
  </si>
  <si>
    <t>군산 디오션시티 2공구 케이블 설치공사</t>
    <phoneticPr fontId="6" type="noConversion"/>
  </si>
  <si>
    <t>탄소S/S건설에 따른 2회선 선로확충공사</t>
    <phoneticPr fontId="6" type="noConversion"/>
  </si>
  <si>
    <t>김근영</t>
    <phoneticPr fontId="6" type="noConversion"/>
  </si>
  <si>
    <t>063-240-5464</t>
    <phoneticPr fontId="6" type="noConversion"/>
  </si>
  <si>
    <t>전북본부</t>
    <phoneticPr fontId="6" type="noConversion"/>
  </si>
  <si>
    <t>전력공급부</t>
    <phoneticPr fontId="6" type="noConversion"/>
  </si>
  <si>
    <t>둔산D/L용량부족 선로확충공사</t>
  </si>
  <si>
    <t>김병진</t>
    <phoneticPr fontId="6" type="noConversion"/>
  </si>
  <si>
    <t>063-240-5419</t>
    <phoneticPr fontId="6" type="noConversion"/>
  </si>
  <si>
    <t>배전</t>
    <phoneticPr fontId="6" type="noConversion"/>
  </si>
  <si>
    <t>전북본부</t>
    <phoneticPr fontId="6" type="noConversion"/>
  </si>
  <si>
    <t>전자제어부</t>
    <phoneticPr fontId="6" type="noConversion"/>
  </si>
  <si>
    <t>1월</t>
    <phoneticPr fontId="6" type="noConversion"/>
  </si>
  <si>
    <t>154kV 정주S/S 옥내화에 따른 OPGW 이설공사</t>
  </si>
  <si>
    <t>이영수</t>
    <phoneticPr fontId="6" type="noConversion"/>
  </si>
  <si>
    <t>063-240-5543</t>
    <phoneticPr fontId="6" type="noConversion"/>
  </si>
  <si>
    <t>154kV 정주S/S 옥내화에 따른 계통보호전송장치 이설공사</t>
    <phoneticPr fontId="6" type="noConversion"/>
  </si>
  <si>
    <t>ICT</t>
    <phoneticPr fontId="6" type="noConversion"/>
  </si>
  <si>
    <t>송영주</t>
    <phoneticPr fontId="6" type="noConversion"/>
  </si>
  <si>
    <t>063-240-5548</t>
    <phoneticPr fontId="6" type="noConversion"/>
  </si>
  <si>
    <t>정읍지사</t>
    <phoneticPr fontId="6" type="noConversion"/>
  </si>
  <si>
    <t>1월</t>
    <phoneticPr fontId="6" type="noConversion"/>
  </si>
  <si>
    <t>정주S/S 고부D/L 신재생확충 대용량 1회선 신설공사</t>
  </si>
  <si>
    <t>고병갑</t>
  </si>
  <si>
    <t>063-530-2289</t>
    <phoneticPr fontId="6" type="noConversion"/>
  </si>
  <si>
    <t>정주S/S 백운D/L 신재생확충 대용량 1회선 신설공사</t>
  </si>
  <si>
    <t xml:space="preserve">신정D/L 신재생 연계확충 대용량1회선 신설공사 </t>
  </si>
  <si>
    <t>김세권</t>
    <phoneticPr fontId="20" type="noConversion"/>
  </si>
  <si>
    <t>063-530-2274</t>
    <phoneticPr fontId="6" type="noConversion"/>
  </si>
  <si>
    <t>신화D/L 신재생연계확충 신설공사</t>
  </si>
  <si>
    <t>은창D/L 신재생 연계확충 대용량 1회선 신설</t>
    <phoneticPr fontId="20" type="noConversion"/>
  </si>
  <si>
    <t>황명랑</t>
    <phoneticPr fontId="20" type="noConversion"/>
  </si>
  <si>
    <t>063-530-2277</t>
    <phoneticPr fontId="6" type="noConversion"/>
  </si>
  <si>
    <t>정주S/S 영원D/L 신재생연계확충 대용량1회선 신설공사</t>
    <phoneticPr fontId="20" type="noConversion"/>
  </si>
  <si>
    <t>도형준</t>
    <phoneticPr fontId="20" type="noConversion"/>
  </si>
  <si>
    <t>063-530-2280</t>
    <phoneticPr fontId="6" type="noConversion"/>
  </si>
  <si>
    <t>진안지사</t>
    <phoneticPr fontId="6" type="noConversion"/>
  </si>
  <si>
    <t>진안S/S 소태D/L 신재생 접속보장 회선신설공사</t>
    <phoneticPr fontId="6" type="noConversion"/>
  </si>
  <si>
    <t>이경환</t>
    <phoneticPr fontId="6" type="noConversion"/>
  </si>
  <si>
    <t>063-430-3272</t>
    <phoneticPr fontId="6" type="noConversion"/>
  </si>
  <si>
    <t>수의</t>
    <phoneticPr fontId="6" type="noConversion"/>
  </si>
  <si>
    <t>김제전력지사</t>
    <phoneticPr fontId="6" type="noConversion"/>
  </si>
  <si>
    <t>김제P/O 345kV 주변압기 정밀점검공사</t>
    <phoneticPr fontId="6" type="noConversion"/>
  </si>
  <si>
    <t>변전</t>
    <phoneticPr fontId="6" type="noConversion"/>
  </si>
  <si>
    <t>차성훈</t>
    <phoneticPr fontId="6" type="noConversion"/>
  </si>
  <si>
    <t>063-240-5835</t>
    <phoneticPr fontId="6" type="noConversion"/>
  </si>
  <si>
    <t>김제P/O 154kV GIS 정밀점검공사</t>
    <phoneticPr fontId="6" type="noConversion"/>
  </si>
  <si>
    <t>김빛나</t>
    <phoneticPr fontId="6" type="noConversion"/>
  </si>
  <si>
    <t>063-240-5834</t>
    <phoneticPr fontId="6" type="noConversion"/>
  </si>
  <si>
    <t>김제지사</t>
    <phoneticPr fontId="6" type="noConversion"/>
  </si>
  <si>
    <t>금구면 사조코리아 12,000kW증설공사</t>
    <phoneticPr fontId="6" type="noConversion"/>
  </si>
  <si>
    <t>지영웅</t>
    <phoneticPr fontId="6" type="noConversion"/>
  </si>
  <si>
    <t>063-540-2254</t>
    <phoneticPr fontId="6" type="noConversion"/>
  </si>
  <si>
    <t>남원지사</t>
    <phoneticPr fontId="6" type="noConversion"/>
  </si>
  <si>
    <t>신남원S/S 신기D/L 신재생접속보장 회선신설공사</t>
    <phoneticPr fontId="6" type="noConversion"/>
  </si>
  <si>
    <t>전삼우</t>
    <phoneticPr fontId="6" type="noConversion"/>
  </si>
  <si>
    <t>063-626-2275</t>
    <phoneticPr fontId="6" type="noConversion"/>
  </si>
  <si>
    <t>신남원S/S 행정D/L 신재생접속보장 회선신설공사</t>
    <phoneticPr fontId="6" type="noConversion"/>
  </si>
  <si>
    <t>배충녕</t>
    <phoneticPr fontId="6" type="noConversion"/>
  </si>
  <si>
    <t>063-626-2282</t>
    <phoneticPr fontId="6" type="noConversion"/>
  </si>
  <si>
    <t>신남원S/S 사촌D/L 신재생접속보장 회선신설공사</t>
    <phoneticPr fontId="6" type="noConversion"/>
  </si>
  <si>
    <t>심도연</t>
    <phoneticPr fontId="6" type="noConversion"/>
  </si>
  <si>
    <t>063-626-2274</t>
    <phoneticPr fontId="6" type="noConversion"/>
  </si>
  <si>
    <t>남원지사</t>
    <phoneticPr fontId="6" type="noConversion"/>
  </si>
  <si>
    <t>신남원S/S 배덕D/L 외2 신재생접속보장 회선신설공사</t>
    <phoneticPr fontId="6" type="noConversion"/>
  </si>
  <si>
    <t>박순진</t>
    <phoneticPr fontId="6" type="noConversion"/>
  </si>
  <si>
    <t>063-626-2287</t>
    <phoneticPr fontId="6" type="noConversion"/>
  </si>
  <si>
    <t>곡성S/S 도산D/L 신재생접속보장 회선신설공사</t>
    <phoneticPr fontId="6" type="noConversion"/>
  </si>
  <si>
    <t>최봉근</t>
    <phoneticPr fontId="6" type="noConversion"/>
  </si>
  <si>
    <t>063-626-2283</t>
    <phoneticPr fontId="6" type="noConversion"/>
  </si>
  <si>
    <t>남전주지사</t>
    <phoneticPr fontId="6" type="noConversion"/>
  </si>
  <si>
    <t>남전주S/S 남이 D/L 공급능력 부족해소 선로보강공사</t>
    <phoneticPr fontId="6" type="noConversion"/>
  </si>
  <si>
    <t>서재용</t>
    <phoneticPr fontId="6" type="noConversion"/>
  </si>
  <si>
    <t>063-249-5275</t>
    <phoneticPr fontId="6" type="noConversion"/>
  </si>
  <si>
    <t>154kV 이리-전주T/L 지중화공사(가공)</t>
    <phoneticPr fontId="6" type="noConversion"/>
  </si>
  <si>
    <t>063-240-5514</t>
    <phoneticPr fontId="6" type="noConversion"/>
  </si>
  <si>
    <t>지중송전 접속함 온라인PD 설치공사</t>
    <phoneticPr fontId="6" type="noConversion"/>
  </si>
  <si>
    <t>권혁민</t>
    <phoneticPr fontId="6" type="noConversion"/>
  </si>
  <si>
    <t>063-240-5749</t>
    <phoneticPr fontId="6" type="noConversion"/>
  </si>
  <si>
    <t>북전주S/S 예술D/L 분산형전원 계통보강공사</t>
    <phoneticPr fontId="6" type="noConversion"/>
  </si>
  <si>
    <t>이주은</t>
    <phoneticPr fontId="6" type="noConversion"/>
  </si>
  <si>
    <t>063-240-5235</t>
    <phoneticPr fontId="6" type="noConversion"/>
  </si>
  <si>
    <t>완주 삼봉지구 주변도로 지중화공사</t>
    <phoneticPr fontId="6" type="noConversion"/>
  </si>
  <si>
    <t>이진수</t>
    <phoneticPr fontId="6" type="noConversion"/>
  </si>
  <si>
    <t>063-240-5359</t>
    <phoneticPr fontId="6" type="noConversion"/>
  </si>
  <si>
    <t>고창지사 사옥 내진보강공사</t>
    <phoneticPr fontId="6" type="noConversion"/>
  </si>
  <si>
    <t>이재동</t>
    <phoneticPr fontId="6" type="noConversion"/>
  </si>
  <si>
    <t>063-240-5555</t>
    <phoneticPr fontId="6" type="noConversion"/>
  </si>
  <si>
    <t>지사 ICT실 소방설비 보강공사</t>
    <phoneticPr fontId="6" type="noConversion"/>
  </si>
  <si>
    <t>고병모</t>
    <phoneticPr fontId="6" type="noConversion"/>
  </si>
  <si>
    <t>063-240-5561</t>
    <phoneticPr fontId="6" type="noConversion"/>
  </si>
  <si>
    <t>김제지사 노후 수전설비 교체공사</t>
    <phoneticPr fontId="6" type="noConversion"/>
  </si>
  <si>
    <t>김진오</t>
    <phoneticPr fontId="6" type="noConversion"/>
  </si>
  <si>
    <t>063-240-5562</t>
    <phoneticPr fontId="6" type="noConversion"/>
  </si>
  <si>
    <t>전북본부</t>
    <phoneticPr fontId="6" type="noConversion"/>
  </si>
  <si>
    <t>토건운영부</t>
    <phoneticPr fontId="6" type="noConversion"/>
  </si>
  <si>
    <t>2월</t>
    <phoneticPr fontId="6" type="noConversion"/>
  </si>
  <si>
    <t>본부사옥 조경 유지관리공사</t>
    <phoneticPr fontId="6" type="noConversion"/>
  </si>
  <si>
    <t>토건(사옥건설 포함)</t>
    <phoneticPr fontId="6" type="noConversion"/>
  </si>
  <si>
    <t>경쟁</t>
    <phoneticPr fontId="6" type="noConversion"/>
  </si>
  <si>
    <t>성찬규</t>
    <phoneticPr fontId="6" type="noConversion"/>
  </si>
  <si>
    <t>063-240-5558</t>
    <phoneticPr fontId="6" type="noConversion"/>
  </si>
  <si>
    <t>사옥/부동산</t>
    <phoneticPr fontId="6" type="noConversion"/>
  </si>
  <si>
    <t>전북본부</t>
    <phoneticPr fontId="6" type="noConversion"/>
  </si>
  <si>
    <t>고창지사</t>
    <phoneticPr fontId="6" type="noConversion"/>
  </si>
  <si>
    <t>고수D/L 대용량 계통보강공사</t>
    <phoneticPr fontId="6" type="noConversion"/>
  </si>
  <si>
    <t>김누리</t>
    <phoneticPr fontId="6" type="noConversion"/>
  </si>
  <si>
    <t>063-560-3282</t>
    <phoneticPr fontId="6" type="noConversion"/>
  </si>
  <si>
    <t>성송D/L 대용량 계통보강공사</t>
    <phoneticPr fontId="6" type="noConversion"/>
  </si>
  <si>
    <t>진현종</t>
    <phoneticPr fontId="6" type="noConversion"/>
  </si>
  <si>
    <t>063-560-3283</t>
    <phoneticPr fontId="6" type="noConversion"/>
  </si>
  <si>
    <t>시내D/L 대용량 계통보강공사</t>
    <phoneticPr fontId="6" type="noConversion"/>
  </si>
  <si>
    <t>이정훈</t>
    <phoneticPr fontId="6" type="noConversion"/>
  </si>
  <si>
    <t>063-560-3284</t>
    <phoneticPr fontId="6" type="noConversion"/>
  </si>
  <si>
    <t>흥농D/L 대용량 계통보강공사</t>
    <phoneticPr fontId="6" type="noConversion"/>
  </si>
  <si>
    <t>김수</t>
    <phoneticPr fontId="6" type="noConversion"/>
  </si>
  <si>
    <t>063-560-3278</t>
    <phoneticPr fontId="6" type="noConversion"/>
  </si>
  <si>
    <t>아산D/L 회선신설 공사</t>
    <phoneticPr fontId="6" type="noConversion"/>
  </si>
  <si>
    <t>김효정</t>
    <phoneticPr fontId="6" type="noConversion"/>
  </si>
  <si>
    <t>063-560-3275</t>
    <phoneticPr fontId="6" type="noConversion"/>
  </si>
  <si>
    <t>온천D/L 회선신설공사</t>
    <phoneticPr fontId="6" type="noConversion"/>
  </si>
  <si>
    <t>무장D/L 회선신설공사</t>
    <phoneticPr fontId="6" type="noConversion"/>
  </si>
  <si>
    <t>서찬웅</t>
    <phoneticPr fontId="6" type="noConversion"/>
  </si>
  <si>
    <t>063-560-3276</t>
    <phoneticPr fontId="6" type="noConversion"/>
  </si>
  <si>
    <t>전북본부</t>
  </si>
  <si>
    <t>군산전력지사</t>
  </si>
  <si>
    <t>군산P/O 170kV 차단기 정밀점검공사</t>
  </si>
  <si>
    <t>한승우</t>
  </si>
  <si>
    <t>063-450-3363</t>
  </si>
  <si>
    <t>변전</t>
    <phoneticPr fontId="6" type="noConversion"/>
  </si>
  <si>
    <t>군산지사</t>
    <phoneticPr fontId="6" type="noConversion"/>
  </si>
  <si>
    <t>서군산S/S 옥내화 지장 이설공사</t>
    <phoneticPr fontId="6" type="noConversion"/>
  </si>
  <si>
    <t>김건군</t>
    <phoneticPr fontId="6" type="noConversion"/>
  </si>
  <si>
    <t>063-440-2275</t>
    <phoneticPr fontId="6" type="noConversion"/>
  </si>
  <si>
    <t>김제전력지사</t>
    <phoneticPr fontId="6" type="noConversion"/>
  </si>
  <si>
    <t>154kV 정주-고창T/L No.39, 40 안전이격거리 확보공사</t>
    <phoneticPr fontId="6" type="noConversion"/>
  </si>
  <si>
    <t>김윤상</t>
    <phoneticPr fontId="6" type="noConversion"/>
  </si>
  <si>
    <t>063-240-5824</t>
    <phoneticPr fontId="6" type="noConversion"/>
  </si>
  <si>
    <t>345kV 신김제-한빛#2T/L 전선접속개소 해소공사</t>
    <phoneticPr fontId="6" type="noConversion"/>
  </si>
  <si>
    <t>소영수</t>
    <phoneticPr fontId="6" type="noConversion"/>
  </si>
  <si>
    <t>063-240-5823</t>
    <phoneticPr fontId="6" type="noConversion"/>
  </si>
  <si>
    <t>남원지사</t>
    <phoneticPr fontId="6" type="noConversion"/>
  </si>
  <si>
    <t>남원S/S 중앙D/L 신재생접속보장 회선보강공사</t>
    <phoneticPr fontId="6" type="noConversion"/>
  </si>
  <si>
    <t>박종진</t>
    <phoneticPr fontId="6" type="noConversion"/>
  </si>
  <si>
    <t>063-626-2284</t>
    <phoneticPr fontId="6" type="noConversion"/>
  </si>
  <si>
    <t>남원S/S 남동D/L 신재생접속보장 회선보강공사</t>
    <phoneticPr fontId="6" type="noConversion"/>
  </si>
  <si>
    <t>임은주</t>
    <phoneticPr fontId="6" type="noConversion"/>
  </si>
  <si>
    <t>063-626-2291</t>
    <phoneticPr fontId="6" type="noConversion"/>
  </si>
  <si>
    <t>남원S/S 주천D/L 신재생접속보장 회선보강공사</t>
    <phoneticPr fontId="6" type="noConversion"/>
  </si>
  <si>
    <t>이정승</t>
    <phoneticPr fontId="6" type="noConversion"/>
  </si>
  <si>
    <t>063-626-2273</t>
    <phoneticPr fontId="6" type="noConversion"/>
  </si>
  <si>
    <t>신남원S/S 산동D/L 신재생접속보장 회선보강공사</t>
    <phoneticPr fontId="6" type="noConversion"/>
  </si>
  <si>
    <t>정유진</t>
    <phoneticPr fontId="6" type="noConversion"/>
  </si>
  <si>
    <t>063-626-2276</t>
    <phoneticPr fontId="6" type="noConversion"/>
  </si>
  <si>
    <t>변전운영부</t>
    <phoneticPr fontId="6" type="noConversion"/>
  </si>
  <si>
    <t>정주S/S 옥외철구 철거제각</t>
    <phoneticPr fontId="6" type="noConversion"/>
  </si>
  <si>
    <t>이웅렬</t>
    <phoneticPr fontId="6" type="noConversion"/>
  </si>
  <si>
    <t>063-240-5702</t>
    <phoneticPr fontId="6" type="noConversion"/>
  </si>
  <si>
    <t>부안지사</t>
    <phoneticPr fontId="6" type="noConversion"/>
  </si>
  <si>
    <t>부안 S/S 장동D/L 신재생연계 회선신설공사(대용량)</t>
    <phoneticPr fontId="6" type="noConversion"/>
  </si>
  <si>
    <t>이종엽</t>
    <phoneticPr fontId="6" type="noConversion"/>
  </si>
  <si>
    <t>063-580-2282</t>
    <phoneticPr fontId="6" type="noConversion"/>
  </si>
  <si>
    <t>부안 S/S 신리D/L 신재생연계 회선신설공사(대용량)</t>
    <phoneticPr fontId="6" type="noConversion"/>
  </si>
  <si>
    <t>홍동현</t>
    <phoneticPr fontId="6" type="noConversion"/>
  </si>
  <si>
    <t>063-580-2281</t>
    <phoneticPr fontId="6" type="noConversion"/>
  </si>
  <si>
    <t>345kV 신옥천-신남원T/L 안전이격 확보공사</t>
    <phoneticPr fontId="6" type="noConversion"/>
  </si>
  <si>
    <t>유지송</t>
    <phoneticPr fontId="6" type="noConversion"/>
  </si>
  <si>
    <t>063-240-5516</t>
    <phoneticPr fontId="6" type="noConversion"/>
  </si>
  <si>
    <t>전력공급부</t>
    <phoneticPr fontId="6" type="noConversion"/>
  </si>
  <si>
    <t>동전주S/S 수원D/L 분산형전원 계통보강공사</t>
    <phoneticPr fontId="6" type="noConversion"/>
  </si>
  <si>
    <t>이상협</t>
  </si>
  <si>
    <t>063-240-5241</t>
  </si>
  <si>
    <t>군산 소룡동 서해로 지중화공사</t>
    <phoneticPr fontId="6" type="noConversion"/>
  </si>
  <si>
    <t>양재원</t>
    <phoneticPr fontId="6" type="noConversion"/>
  </si>
  <si>
    <t>063-240-5369</t>
    <phoneticPr fontId="6" type="noConversion"/>
  </si>
  <si>
    <t>고창 무장읍성 지중화공사</t>
    <phoneticPr fontId="6" type="noConversion"/>
  </si>
  <si>
    <t>조형준</t>
    <phoneticPr fontId="6" type="noConversion"/>
  </si>
  <si>
    <t>063-240-5378</t>
    <phoneticPr fontId="6" type="noConversion"/>
  </si>
  <si>
    <t>고창 천변남로 지중화공사</t>
    <phoneticPr fontId="6" type="noConversion"/>
  </si>
  <si>
    <t>이호진</t>
    <phoneticPr fontId="6" type="noConversion"/>
  </si>
  <si>
    <t>063-240-5469</t>
    <phoneticPr fontId="6" type="noConversion"/>
  </si>
  <si>
    <t>순창읍 교육청사거리~경천교 지중화공사</t>
    <phoneticPr fontId="6" type="noConversion"/>
  </si>
  <si>
    <t>이진수</t>
    <phoneticPr fontId="6" type="noConversion"/>
  </si>
  <si>
    <t>063-240-5359</t>
    <phoneticPr fontId="6" type="noConversion"/>
  </si>
  <si>
    <t>정읍지사</t>
    <phoneticPr fontId="6" type="noConversion"/>
  </si>
  <si>
    <t> 신옹동간 매계간 대용량공사(수시)</t>
  </si>
  <si>
    <t>황명랑</t>
    <phoneticPr fontId="6" type="noConversion"/>
  </si>
  <si>
    <t>063-530-2277</t>
    <phoneticPr fontId="6" type="noConversion"/>
  </si>
  <si>
    <t>태인간92r분기 (수시) 이정임태양광99kw</t>
  </si>
  <si>
    <t>강성현</t>
    <phoneticPr fontId="6" type="noConversion"/>
  </si>
  <si>
    <t>063-530-2273</t>
    <phoneticPr fontId="6" type="noConversion"/>
  </si>
  <si>
    <t>태서간연장 박산간 부하전환공사(수시)</t>
  </si>
  <si>
    <t>도형준</t>
    <phoneticPr fontId="6" type="noConversion"/>
  </si>
  <si>
    <t>063-530-2280</t>
    <phoneticPr fontId="6" type="noConversion"/>
  </si>
  <si>
    <t>태감, 태인간 대용량 공사</t>
    <phoneticPr fontId="6" type="noConversion"/>
  </si>
  <si>
    <t>고병갑</t>
    <phoneticPr fontId="6" type="noConversion"/>
  </si>
  <si>
    <t>063-530-2289</t>
    <phoneticPr fontId="6" type="noConversion"/>
  </si>
  <si>
    <t>154kV 정공변전소 외벽 리모델링공사</t>
    <phoneticPr fontId="6" type="noConversion"/>
  </si>
  <si>
    <t>김다빈</t>
    <phoneticPr fontId="6" type="noConversion"/>
  </si>
  <si>
    <t>063-240-5564</t>
    <phoneticPr fontId="6" type="noConversion"/>
  </si>
  <si>
    <t>154kV 동전주변전소 외벽 리모델링공사</t>
    <phoneticPr fontId="6" type="noConversion"/>
  </si>
  <si>
    <t>이재동</t>
    <phoneticPr fontId="6" type="noConversion"/>
  </si>
  <si>
    <t>063-240-5555</t>
    <phoneticPr fontId="6" type="noConversion"/>
  </si>
  <si>
    <t>서군산S/S 옥외철구 임시이설</t>
    <phoneticPr fontId="6" type="noConversion"/>
  </si>
  <si>
    <t>박대진</t>
    <phoneticPr fontId="6" type="noConversion"/>
  </si>
  <si>
    <t>063-240-5708</t>
    <phoneticPr fontId="6" type="noConversion"/>
  </si>
  <si>
    <t>남원 기업은행4가~법원4가 향단로 지중화공사</t>
    <phoneticPr fontId="6" type="noConversion"/>
  </si>
  <si>
    <t>조형준</t>
    <phoneticPr fontId="6" type="noConversion"/>
  </si>
  <si>
    <t>063-240-5378</t>
    <phoneticPr fontId="6" type="noConversion"/>
  </si>
  <si>
    <t>정읍 우암태평로, 쌍화차거리 지중화공사</t>
    <phoneticPr fontId="6" type="noConversion"/>
  </si>
  <si>
    <t>유정수</t>
    <phoneticPr fontId="6" type="noConversion"/>
  </si>
  <si>
    <t>063-240-5379</t>
    <phoneticPr fontId="6" type="noConversion"/>
  </si>
  <si>
    <t>남원 용성초4가~구.남원역 광한북로 지중화공사</t>
    <phoneticPr fontId="6" type="noConversion"/>
  </si>
  <si>
    <t>양재원</t>
    <phoneticPr fontId="6" type="noConversion"/>
  </si>
  <si>
    <t>063-240-5369</t>
    <phoneticPr fontId="6" type="noConversion"/>
  </si>
  <si>
    <t>고창지사 특수차고지 증축공사</t>
    <phoneticPr fontId="6" type="noConversion"/>
  </si>
  <si>
    <t>장형욱</t>
    <phoneticPr fontId="6" type="noConversion"/>
  </si>
  <si>
    <t>063-240-5563</t>
    <phoneticPr fontId="6" type="noConversion"/>
  </si>
  <si>
    <t>5월</t>
    <phoneticPr fontId="6" type="noConversion"/>
  </si>
  <si>
    <t>장수지사 빙축열설비 성능보강공사</t>
    <phoneticPr fontId="6" type="noConversion"/>
  </si>
  <si>
    <t>고병모</t>
    <phoneticPr fontId="6" type="noConversion"/>
  </si>
  <si>
    <t>063-240-5561</t>
    <phoneticPr fontId="6" type="noConversion"/>
  </si>
  <si>
    <t>진안지사 도시가스설비 설치공사</t>
    <phoneticPr fontId="6" type="noConversion"/>
  </si>
  <si>
    <t>김진오</t>
    <phoneticPr fontId="6" type="noConversion"/>
  </si>
  <si>
    <t>063-240-5562</t>
    <phoneticPr fontId="6" type="noConversion"/>
  </si>
  <si>
    <t>군산P/O 154kV 주변압기 정밀점검공사</t>
  </si>
  <si>
    <t>이병주</t>
  </si>
  <si>
    <t>063-450-3362</t>
  </si>
  <si>
    <t>군산P/O 345kV 주변압기 정밀점검공사</t>
  </si>
  <si>
    <t>군산지사</t>
    <phoneticPr fontId="6" type="noConversion"/>
  </si>
  <si>
    <t>비행장 탄약고 안전구역 확보사업 전주 철거 공사</t>
    <phoneticPr fontId="6" type="noConversion"/>
  </si>
  <si>
    <t>김건군</t>
    <phoneticPr fontId="6" type="noConversion"/>
  </si>
  <si>
    <t>063-440-2275</t>
    <phoneticPr fontId="6" type="noConversion"/>
  </si>
  <si>
    <t>차단기정밀점검</t>
    <phoneticPr fontId="6" type="noConversion"/>
  </si>
  <si>
    <t>권효신</t>
    <phoneticPr fontId="6" type="noConversion"/>
  </si>
  <si>
    <t>063-240-5717</t>
    <phoneticPr fontId="6" type="noConversion"/>
  </si>
  <si>
    <t>전주 완산구 풍남문2길 지중화공사</t>
    <phoneticPr fontId="6" type="noConversion"/>
  </si>
  <si>
    <t>이진수</t>
    <phoneticPr fontId="6" type="noConversion"/>
  </si>
  <si>
    <t>063-240-5359</t>
    <phoneticPr fontId="6" type="noConversion"/>
  </si>
  <si>
    <t>군산 금동 내항2길 지중화공사</t>
    <phoneticPr fontId="6" type="noConversion"/>
  </si>
  <si>
    <t>이호진</t>
    <phoneticPr fontId="6" type="noConversion"/>
  </si>
  <si>
    <t>063-240-5469</t>
    <phoneticPr fontId="6" type="noConversion"/>
  </si>
  <si>
    <t>백구면 스마트팜 9,000kW 신규공사</t>
    <phoneticPr fontId="6" type="noConversion"/>
  </si>
  <si>
    <t>이중일</t>
    <phoneticPr fontId="6" type="noConversion"/>
  </si>
  <si>
    <t>063-540-2273</t>
    <phoneticPr fontId="6" type="noConversion"/>
  </si>
  <si>
    <t>백산S/S 신재생접속보장 회선신설공사(1)</t>
    <phoneticPr fontId="6" type="noConversion"/>
  </si>
  <si>
    <t>백산S/S 신재생접속보장 회선신설공사(2)</t>
    <phoneticPr fontId="6" type="noConversion"/>
  </si>
  <si>
    <t>8월</t>
    <phoneticPr fontId="6" type="noConversion"/>
  </si>
  <si>
    <t xml:space="preserve">무주S/S 23kV GIS 대체 </t>
    <phoneticPr fontId="6" type="noConversion"/>
  </si>
  <si>
    <t>박소영</t>
    <phoneticPr fontId="6" type="noConversion"/>
  </si>
  <si>
    <t>063-240-5705</t>
    <phoneticPr fontId="6" type="noConversion"/>
  </si>
  <si>
    <t>무주S/S SA 시스템 구축</t>
    <phoneticPr fontId="6" type="noConversion"/>
  </si>
  <si>
    <t>배인성</t>
    <phoneticPr fontId="6" type="noConversion"/>
  </si>
  <si>
    <t>063-240-5713</t>
    <phoneticPr fontId="6" type="noConversion"/>
  </si>
  <si>
    <t>관내 사택 리모델링공사</t>
    <phoneticPr fontId="6" type="noConversion"/>
  </si>
  <si>
    <t>박태웅</t>
    <phoneticPr fontId="6" type="noConversion"/>
  </si>
  <si>
    <t>063-240-5554</t>
    <phoneticPr fontId="6" type="noConversion"/>
  </si>
  <si>
    <t>관내 사옥 창호교체공사</t>
    <phoneticPr fontId="6" type="noConversion"/>
  </si>
  <si>
    <t>관내 사옥 화장실 리모델링공사</t>
    <phoneticPr fontId="6" type="noConversion"/>
  </si>
  <si>
    <t>김다빈</t>
    <phoneticPr fontId="6" type="noConversion"/>
  </si>
  <si>
    <t>063-240-5564</t>
    <phoneticPr fontId="6" type="noConversion"/>
  </si>
  <si>
    <t>무주S/S 오버헤드도어 교체공사</t>
    <phoneticPr fontId="6" type="noConversion"/>
  </si>
  <si>
    <t>익산지사 BAS시스템 업그레이드</t>
    <phoneticPr fontId="6" type="noConversion"/>
  </si>
  <si>
    <t>154㎸ 동군산-장항T/L 용량증대선종교체공사</t>
  </si>
  <si>
    <t>이재운</t>
  </si>
  <si>
    <t>063-450-3354</t>
  </si>
  <si>
    <t>송전</t>
    <phoneticPr fontId="6" type="noConversion"/>
  </si>
  <si>
    <t>9월</t>
    <phoneticPr fontId="6" type="noConversion"/>
  </si>
  <si>
    <t>변압기정밀점검</t>
    <phoneticPr fontId="6" type="noConversion"/>
  </si>
  <si>
    <t>이진환</t>
    <phoneticPr fontId="6" type="noConversion"/>
  </si>
  <si>
    <t>063-240-5716</t>
    <phoneticPr fontId="6" type="noConversion"/>
  </si>
  <si>
    <t>2019년도 송변전 광단말장치 시설공사</t>
    <phoneticPr fontId="6" type="noConversion"/>
  </si>
  <si>
    <t>2019년도 SCADA 원격소장치 교체공사</t>
    <phoneticPr fontId="6" type="noConversion"/>
  </si>
  <si>
    <t>이지용</t>
    <phoneticPr fontId="6" type="noConversion"/>
  </si>
  <si>
    <t>063-240-5546</t>
    <phoneticPr fontId="6" type="noConversion"/>
  </si>
  <si>
    <t>2019년도 전북본부 직할 사옥위탁용역</t>
    <phoneticPr fontId="6" type="noConversion"/>
  </si>
  <si>
    <t>정재경</t>
    <phoneticPr fontId="6" type="noConversion"/>
  </si>
  <si>
    <t>063-240-5376</t>
    <phoneticPr fontId="6" type="noConversion"/>
  </si>
  <si>
    <t>김제전력지사</t>
    <phoneticPr fontId="6" type="noConversion"/>
  </si>
  <si>
    <t>2019년 김제전력지사 소방설비 점검용역 및 보수공사</t>
    <phoneticPr fontId="6" type="noConversion"/>
  </si>
  <si>
    <t>조경현</t>
    <phoneticPr fontId="6" type="noConversion"/>
  </si>
  <si>
    <t>063-240-5849</t>
    <phoneticPr fontId="6" type="noConversion"/>
  </si>
  <si>
    <t>남전주지사</t>
  </si>
  <si>
    <t>2019년도 배전선로 근접수목 전지용역</t>
    <phoneticPr fontId="6" type="noConversion"/>
  </si>
  <si>
    <t>문명성</t>
  </si>
  <si>
    <t>063-249-5263</t>
  </si>
  <si>
    <t>O</t>
    <phoneticPr fontId="6" type="noConversion"/>
  </si>
  <si>
    <t>2019년 직할 초음파진단 용역시행</t>
    <phoneticPr fontId="6" type="noConversion"/>
  </si>
  <si>
    <t>최영환</t>
    <phoneticPr fontId="6" type="noConversion"/>
  </si>
  <si>
    <t>063-240-5492</t>
    <phoneticPr fontId="6" type="noConversion"/>
  </si>
  <si>
    <t>부안지사</t>
    <phoneticPr fontId="6" type="noConversion"/>
  </si>
  <si>
    <t>2019 부안지사 청소용역</t>
    <phoneticPr fontId="6" type="noConversion"/>
  </si>
  <si>
    <t>청소</t>
    <phoneticPr fontId="6" type="noConversion"/>
  </si>
  <si>
    <t>이지수</t>
    <phoneticPr fontId="6" type="noConversion"/>
  </si>
  <si>
    <t>063-580-2214</t>
    <phoneticPr fontId="6" type="noConversion"/>
  </si>
  <si>
    <t>장수지사</t>
    <phoneticPr fontId="6" type="noConversion"/>
  </si>
  <si>
    <t>장수지사 동촌간 분산형전원 접속보장 회선신설 공사</t>
    <phoneticPr fontId="6" type="noConversion"/>
  </si>
  <si>
    <t>조은혁</t>
    <phoneticPr fontId="6" type="noConversion"/>
  </si>
  <si>
    <t>063-350-3239</t>
    <phoneticPr fontId="6" type="noConversion"/>
  </si>
  <si>
    <t>배전</t>
    <phoneticPr fontId="6" type="noConversion"/>
  </si>
  <si>
    <t>장수지사 교동간 분산형전원 접속보장 회선신설 공사</t>
    <phoneticPr fontId="6" type="noConversion"/>
  </si>
  <si>
    <t>감리</t>
    <phoneticPr fontId="6" type="noConversion"/>
  </si>
  <si>
    <t>063-350-3239</t>
  </si>
  <si>
    <t>장수지사 오산간 분산형전원 접속보장 회선신설 공사</t>
    <phoneticPr fontId="6" type="noConversion"/>
  </si>
  <si>
    <t>장수지사 장명간 분산형전원 접속보장 회선신설 공사</t>
    <phoneticPr fontId="6" type="noConversion"/>
  </si>
  <si>
    <t>장수지사 무농간 분산형전원 접속보장 회선신설 공사</t>
    <phoneticPr fontId="6" type="noConversion"/>
  </si>
  <si>
    <t>재무자재부</t>
    <phoneticPr fontId="6" type="noConversion"/>
  </si>
  <si>
    <t>2019~2020년 자재센터 일반경비용역</t>
    <phoneticPr fontId="6" type="noConversion"/>
  </si>
  <si>
    <t>김대황</t>
    <phoneticPr fontId="6" type="noConversion"/>
  </si>
  <si>
    <t>063-240-5271</t>
    <phoneticPr fontId="6" type="noConversion"/>
  </si>
  <si>
    <t>전력공급부</t>
    <phoneticPr fontId="6" type="noConversion"/>
  </si>
  <si>
    <t>군산 디오션시티 2공구 배전관로 설치공사</t>
    <phoneticPr fontId="6" type="noConversion"/>
  </si>
  <si>
    <t>이호진</t>
    <phoneticPr fontId="6" type="noConversion"/>
  </si>
  <si>
    <t>063-240-5469</t>
    <phoneticPr fontId="6" type="noConversion"/>
  </si>
  <si>
    <t>군산 디오션시티 2공구 케이블 설치공사</t>
    <phoneticPr fontId="6" type="noConversion"/>
  </si>
  <si>
    <t>정읍지사</t>
    <phoneticPr fontId="6" type="noConversion"/>
  </si>
  <si>
    <t>정주S/S 고부D/L 신재생확충 대용량 1회선 신설공사 감리</t>
    <phoneticPr fontId="6" type="noConversion"/>
  </si>
  <si>
    <t>고병갑</t>
    <phoneticPr fontId="6" type="noConversion"/>
  </si>
  <si>
    <t>063-530-2289</t>
    <phoneticPr fontId="6" type="noConversion"/>
  </si>
  <si>
    <t>정주S/S 백운D/L 신재생확충 대용량 1회선 신설공사 감리</t>
    <phoneticPr fontId="6" type="noConversion"/>
  </si>
  <si>
    <t>신정D/L 신재생 연계확충 대용량1회선 신설공사 감리</t>
    <phoneticPr fontId="6" type="noConversion"/>
  </si>
  <si>
    <t>김세권</t>
    <phoneticPr fontId="6" type="noConversion"/>
  </si>
  <si>
    <t>063-530-2274</t>
    <phoneticPr fontId="6" type="noConversion"/>
  </si>
  <si>
    <t>신화D/L 신재생연계확충 신설공사 감리</t>
    <phoneticPr fontId="6" type="noConversion"/>
  </si>
  <si>
    <t>은창D/L 신재생 연계확충 대용량 1회선 신설 감리</t>
    <phoneticPr fontId="6" type="noConversion"/>
  </si>
  <si>
    <t>황명랑</t>
    <phoneticPr fontId="6" type="noConversion"/>
  </si>
  <si>
    <t>063-530-2277</t>
    <phoneticPr fontId="6" type="noConversion"/>
  </si>
  <si>
    <t>정주S/S 영원D/L 신재생연계확충 대용량1회선 신설공사 감리</t>
    <phoneticPr fontId="6" type="noConversion"/>
  </si>
  <si>
    <t>도형준</t>
    <phoneticPr fontId="6" type="noConversion"/>
  </si>
  <si>
    <t>063-530-2280</t>
    <phoneticPr fontId="6" type="noConversion"/>
  </si>
  <si>
    <t>진안지사</t>
    <phoneticPr fontId="6" type="noConversion"/>
  </si>
  <si>
    <t>진안S/S 소태D/L 신재생 접속보장 회선신설공사</t>
    <phoneticPr fontId="6" type="noConversion"/>
  </si>
  <si>
    <t>이경환</t>
    <phoneticPr fontId="6" type="noConversion"/>
  </si>
  <si>
    <t>063-430-3272</t>
    <phoneticPr fontId="6" type="noConversion"/>
  </si>
  <si>
    <t>4차 AMI 통신망 구축 감리용역</t>
    <phoneticPr fontId="6" type="noConversion"/>
  </si>
  <si>
    <t>박현우</t>
    <phoneticPr fontId="6" type="noConversion"/>
  </si>
  <si>
    <t>063-240-5395</t>
    <phoneticPr fontId="6" type="noConversion"/>
  </si>
  <si>
    <t>김제지사</t>
    <phoneticPr fontId="6" type="noConversion"/>
  </si>
  <si>
    <t>금구면 사조코리아 12,000kW증설공사 감리용역</t>
    <phoneticPr fontId="6" type="noConversion"/>
  </si>
  <si>
    <t>지영웅</t>
    <phoneticPr fontId="6" type="noConversion"/>
  </si>
  <si>
    <t>063-540-2254</t>
    <phoneticPr fontId="6" type="noConversion"/>
  </si>
  <si>
    <t>남원지사</t>
    <phoneticPr fontId="6" type="noConversion"/>
  </si>
  <si>
    <t>2월</t>
    <phoneticPr fontId="6" type="noConversion"/>
  </si>
  <si>
    <t>신남원S/S 신기D/L 신재생접속보장 회선신설공사 감리용역</t>
    <phoneticPr fontId="6" type="noConversion"/>
  </si>
  <si>
    <t>전삼우</t>
    <phoneticPr fontId="6" type="noConversion"/>
  </si>
  <si>
    <t>063-626-2275</t>
    <phoneticPr fontId="6" type="noConversion"/>
  </si>
  <si>
    <t>신남원S/S 행정D/L 신재생접속보장 회선신설공사 감리용역</t>
    <phoneticPr fontId="6" type="noConversion"/>
  </si>
  <si>
    <t>배충녕</t>
    <phoneticPr fontId="6" type="noConversion"/>
  </si>
  <si>
    <t>063-626-2282</t>
    <phoneticPr fontId="6" type="noConversion"/>
  </si>
  <si>
    <t>신남원S/S 사촌D/L 신재생접속보장 회선신설공사 감리용역</t>
    <phoneticPr fontId="6" type="noConversion"/>
  </si>
  <si>
    <t>심도연</t>
    <phoneticPr fontId="6" type="noConversion"/>
  </si>
  <si>
    <t>063-626-2274</t>
    <phoneticPr fontId="6" type="noConversion"/>
  </si>
  <si>
    <t>신남원S/S 배덕D/L 외2 신재생접속보장 회선신설공사 감리용역</t>
    <phoneticPr fontId="6" type="noConversion"/>
  </si>
  <si>
    <t>박순진</t>
    <phoneticPr fontId="6" type="noConversion"/>
  </si>
  <si>
    <t>063-626-2287</t>
    <phoneticPr fontId="6" type="noConversion"/>
  </si>
  <si>
    <t>곡성S/S 도산D/L 신재생접속보장 회선신설공사 감리용역</t>
    <phoneticPr fontId="6" type="noConversion"/>
  </si>
  <si>
    <t>최봉근</t>
    <phoneticPr fontId="6" type="noConversion"/>
  </si>
  <si>
    <t>063-626-2283</t>
    <phoneticPr fontId="6" type="noConversion"/>
  </si>
  <si>
    <t>부안지사</t>
    <phoneticPr fontId="6" type="noConversion"/>
  </si>
  <si>
    <t>2019년 열화상진단 용역</t>
    <phoneticPr fontId="6" type="noConversion"/>
  </si>
  <si>
    <t>최훈</t>
    <phoneticPr fontId="6" type="noConversion"/>
  </si>
  <si>
    <t>063-580-2283</t>
    <phoneticPr fontId="6" type="noConversion"/>
  </si>
  <si>
    <t>2019년 초음파진단 용역</t>
    <phoneticPr fontId="6" type="noConversion"/>
  </si>
  <si>
    <t>송전운영부</t>
    <phoneticPr fontId="6" type="noConversion"/>
  </si>
  <si>
    <t>154kV 이리-전주T/L 지중화공사 관련 감리용역</t>
    <phoneticPr fontId="6" type="noConversion"/>
  </si>
  <si>
    <t>김태완</t>
    <phoneticPr fontId="6" type="noConversion"/>
  </si>
  <si>
    <t>063-240-5514</t>
    <phoneticPr fontId="6" type="noConversion"/>
  </si>
  <si>
    <t>전력구 소방설비 점검용역</t>
    <phoneticPr fontId="6" type="noConversion"/>
  </si>
  <si>
    <t>권혁민</t>
    <phoneticPr fontId="6" type="noConversion"/>
  </si>
  <si>
    <t>063-240-5749</t>
    <phoneticPr fontId="6" type="noConversion"/>
  </si>
  <si>
    <t>요금관리부</t>
    <phoneticPr fontId="6" type="noConversion"/>
  </si>
  <si>
    <t>2019년도 전북본부 장표운송(청구서운송)용역</t>
    <phoneticPr fontId="6" type="noConversion"/>
  </si>
  <si>
    <t>한민희</t>
    <phoneticPr fontId="6" type="noConversion"/>
  </si>
  <si>
    <t>063-240-5150</t>
    <phoneticPr fontId="6" type="noConversion"/>
  </si>
  <si>
    <t>북전주S/S 예술D/L 분산형전원 계통보강공사</t>
    <phoneticPr fontId="6" type="noConversion"/>
  </si>
  <si>
    <t>이주은</t>
    <phoneticPr fontId="6" type="noConversion"/>
  </si>
  <si>
    <t>063-240-5235</t>
    <phoneticPr fontId="6" type="noConversion"/>
  </si>
  <si>
    <t>완주 삼봉지구 주변도로 지중화공사</t>
    <phoneticPr fontId="6" type="noConversion"/>
  </si>
  <si>
    <t>이진수</t>
    <phoneticPr fontId="6" type="noConversion"/>
  </si>
  <si>
    <t>063-240-5359</t>
    <phoneticPr fontId="6" type="noConversion"/>
  </si>
  <si>
    <t>토건운영부</t>
    <phoneticPr fontId="6" type="noConversion"/>
  </si>
  <si>
    <t>154kV 남원S/S 현대화공사 소방감리 용역</t>
    <phoneticPr fontId="6" type="noConversion"/>
  </si>
  <si>
    <t>고병모</t>
    <phoneticPr fontId="6" type="noConversion"/>
  </si>
  <si>
    <t>063-240-5561</t>
    <phoneticPr fontId="6" type="noConversion"/>
  </si>
  <si>
    <t>김제전력지사 사옥 신축 소방감리 용역</t>
    <phoneticPr fontId="6" type="noConversion"/>
  </si>
  <si>
    <t>김진오</t>
    <phoneticPr fontId="6" type="noConversion"/>
  </si>
  <si>
    <t>063-240-5562</t>
    <phoneticPr fontId="6" type="noConversion"/>
  </si>
  <si>
    <t>군산지사</t>
  </si>
  <si>
    <t>2019년 청소용역</t>
  </si>
  <si>
    <t>이수길</t>
  </si>
  <si>
    <t>063-440-2216</t>
  </si>
  <si>
    <t>시설관리</t>
    <phoneticPr fontId="6" type="noConversion"/>
  </si>
  <si>
    <t>군산지사</t>
    <phoneticPr fontId="6" type="noConversion"/>
  </si>
  <si>
    <t>2019년 고객수전설비 열화상 진단 용역</t>
    <phoneticPr fontId="6" type="noConversion"/>
  </si>
  <si>
    <t>이강민</t>
    <phoneticPr fontId="6" type="noConversion"/>
  </si>
  <si>
    <t>063-440-2286</t>
    <phoneticPr fontId="6" type="noConversion"/>
  </si>
  <si>
    <t>3월</t>
    <phoneticPr fontId="6" type="noConversion"/>
  </si>
  <si>
    <t>남원S/S 중앙D/L 신재생접속보장 회선보강공사 감리용역</t>
    <phoneticPr fontId="6" type="noConversion"/>
  </si>
  <si>
    <t>박종진</t>
    <phoneticPr fontId="6" type="noConversion"/>
  </si>
  <si>
    <t>063-626-2284</t>
    <phoneticPr fontId="6" type="noConversion"/>
  </si>
  <si>
    <t>남원S/S 주천D/L 신재생접속보장 회선보강공사 감리용역</t>
    <phoneticPr fontId="6" type="noConversion"/>
  </si>
  <si>
    <t>이정승</t>
    <phoneticPr fontId="6" type="noConversion"/>
  </si>
  <si>
    <t>063-626-2273</t>
    <phoneticPr fontId="6" type="noConversion"/>
  </si>
  <si>
    <t>새만금-전주 고속도로 건설 관련 경과지측량용역</t>
    <phoneticPr fontId="6" type="noConversion"/>
  </si>
  <si>
    <t>김만수</t>
    <phoneticPr fontId="6" type="noConversion"/>
  </si>
  <si>
    <t>063-240-5539</t>
    <phoneticPr fontId="6" type="noConversion"/>
  </si>
  <si>
    <t>동전주S/S 수원D/L 분산형전원 계통보강공사</t>
    <phoneticPr fontId="6" type="noConversion"/>
  </si>
  <si>
    <t>이상협</t>
    <phoneticPr fontId="6" type="noConversion"/>
  </si>
  <si>
    <t>063-240-5241</t>
    <phoneticPr fontId="6" type="noConversion"/>
  </si>
  <si>
    <t>군산 소룡동 서해로 지중화공사</t>
    <phoneticPr fontId="6" type="noConversion"/>
  </si>
  <si>
    <t>양재원</t>
    <phoneticPr fontId="6" type="noConversion"/>
  </si>
  <si>
    <t>063-240-5369</t>
    <phoneticPr fontId="6" type="noConversion"/>
  </si>
  <si>
    <t>고창 무장읍성 지중화공사</t>
    <phoneticPr fontId="6" type="noConversion"/>
  </si>
  <si>
    <t>조형준</t>
    <phoneticPr fontId="6" type="noConversion"/>
  </si>
  <si>
    <t>063-240-5378</t>
    <phoneticPr fontId="6" type="noConversion"/>
  </si>
  <si>
    <t>고창 천변남로 지중화공사</t>
    <phoneticPr fontId="6" type="noConversion"/>
  </si>
  <si>
    <t>순창읍 교육청사거리~경천교 지중화공사</t>
    <phoneticPr fontId="6" type="noConversion"/>
  </si>
  <si>
    <t> 신옹동간 매계간 대용량공사(수시)</t>
    <phoneticPr fontId="6" type="noConversion"/>
  </si>
  <si>
    <t>태인간92r분기 (수시) 이정임태양광99kw</t>
    <phoneticPr fontId="6" type="noConversion"/>
  </si>
  <si>
    <t>강성현</t>
    <phoneticPr fontId="6" type="noConversion"/>
  </si>
  <si>
    <t>063-530-2273</t>
    <phoneticPr fontId="6" type="noConversion"/>
  </si>
  <si>
    <t>태서간연장 박산간 부하전환공사(수시)</t>
    <phoneticPr fontId="6" type="noConversion"/>
  </si>
  <si>
    <t>태감, 태인간 대용량 공사</t>
    <phoneticPr fontId="6" type="noConversion"/>
  </si>
  <si>
    <t>고창지사</t>
    <phoneticPr fontId="6" type="noConversion"/>
  </si>
  <si>
    <t>4월</t>
    <phoneticPr fontId="6" type="noConversion"/>
  </si>
  <si>
    <t>2019년 고창지사 청소용역</t>
    <phoneticPr fontId="6" type="noConversion"/>
  </si>
  <si>
    <t>이도예</t>
    <phoneticPr fontId="6" type="noConversion"/>
  </si>
  <si>
    <t>063-560-3234</t>
    <phoneticPr fontId="6" type="noConversion"/>
  </si>
  <si>
    <t>2019년 광학진단 용역</t>
    <phoneticPr fontId="6" type="noConversion"/>
  </si>
  <si>
    <t>손소진</t>
    <phoneticPr fontId="6" type="noConversion"/>
  </si>
  <si>
    <t>063-440-2282</t>
    <phoneticPr fontId="6" type="noConversion"/>
  </si>
  <si>
    <t>2019년 김제전력지사 사옥위탁 청소용역</t>
    <phoneticPr fontId="6" type="noConversion"/>
  </si>
  <si>
    <t>지현주</t>
    <phoneticPr fontId="6" type="noConversion"/>
  </si>
  <si>
    <t>063-240-5812</t>
    <phoneticPr fontId="6" type="noConversion"/>
  </si>
  <si>
    <t>X</t>
    <phoneticPr fontId="6" type="noConversion"/>
  </si>
  <si>
    <t>시설관리</t>
    <phoneticPr fontId="6" type="noConversion"/>
  </si>
  <si>
    <t>2019년도 배전설비 초음파 진단용역</t>
    <phoneticPr fontId="6" type="noConversion"/>
  </si>
  <si>
    <t>O</t>
    <phoneticPr fontId="6" type="noConversion"/>
  </si>
  <si>
    <t>남원 기업은행4가~법원4가 향단로 지중화공사</t>
    <phoneticPr fontId="6" type="noConversion"/>
  </si>
  <si>
    <t>조형준</t>
    <phoneticPr fontId="6" type="noConversion"/>
  </si>
  <si>
    <t>063-240-5378</t>
    <phoneticPr fontId="6" type="noConversion"/>
  </si>
  <si>
    <t>정읍 및 김제지사 내진성능평가 및 보강설계용역</t>
    <phoneticPr fontId="6" type="noConversion"/>
  </si>
  <si>
    <t>부안지사</t>
    <phoneticPr fontId="6" type="noConversion"/>
  </si>
  <si>
    <t>최훈</t>
    <phoneticPr fontId="6" type="noConversion"/>
  </si>
  <si>
    <t>063-580-2283</t>
    <phoneticPr fontId="6" type="noConversion"/>
  </si>
  <si>
    <t>정읍 우암태평로, 쌍화차거리 지중화공사</t>
    <phoneticPr fontId="6" type="noConversion"/>
  </si>
  <si>
    <t>유정수</t>
    <phoneticPr fontId="6" type="noConversion"/>
  </si>
  <si>
    <t>063-240-5379</t>
    <phoneticPr fontId="6" type="noConversion"/>
  </si>
  <si>
    <t>남원 용성초4가~구.남원역 광한북로 지중화공사</t>
    <phoneticPr fontId="6" type="noConversion"/>
  </si>
  <si>
    <t>양재원</t>
    <phoneticPr fontId="6" type="noConversion"/>
  </si>
  <si>
    <t>063-240-5369</t>
    <phoneticPr fontId="6" type="noConversion"/>
  </si>
  <si>
    <t>군산전력지사</t>
    <phoneticPr fontId="6" type="noConversion"/>
  </si>
  <si>
    <t>2019년 군산전력지사 사옥위탁 청소용역</t>
    <phoneticPr fontId="6" type="noConversion"/>
  </si>
  <si>
    <t>손팽권</t>
    <phoneticPr fontId="6" type="noConversion"/>
  </si>
  <si>
    <t>063-450-3312</t>
    <phoneticPr fontId="6" type="noConversion"/>
  </si>
  <si>
    <t>2019년 지상변압기 열화상 진단 용역</t>
    <phoneticPr fontId="6" type="noConversion"/>
  </si>
  <si>
    <t>손재홍</t>
    <phoneticPr fontId="6" type="noConversion"/>
  </si>
  <si>
    <t>063-440-2284</t>
    <phoneticPr fontId="6" type="noConversion"/>
  </si>
  <si>
    <t>2019년 지상개폐기 PD진단 용역</t>
    <phoneticPr fontId="6" type="noConversion"/>
  </si>
  <si>
    <t>2019년도 배전설비 열화상 진단용역</t>
    <phoneticPr fontId="6" type="noConversion"/>
  </si>
  <si>
    <t>2019 청소용역</t>
    <phoneticPr fontId="6" type="noConversion"/>
  </si>
  <si>
    <t>박소현</t>
    <phoneticPr fontId="6" type="noConversion"/>
  </si>
  <si>
    <t>063-430-3212</t>
    <phoneticPr fontId="6" type="noConversion"/>
  </si>
  <si>
    <t>시설관리</t>
    <phoneticPr fontId="6" type="noConversion"/>
  </si>
  <si>
    <t>군산전력지사</t>
    <phoneticPr fontId="6" type="noConversion"/>
  </si>
  <si>
    <t>7월</t>
    <phoneticPr fontId="6" type="noConversion"/>
  </si>
  <si>
    <t>2019년 군산전력지사 관내 변전소 청소용역</t>
    <phoneticPr fontId="6" type="noConversion"/>
  </si>
  <si>
    <t>전태린</t>
    <phoneticPr fontId="6" type="noConversion"/>
  </si>
  <si>
    <t>063-450-3380</t>
    <phoneticPr fontId="6" type="noConversion"/>
  </si>
  <si>
    <t>X</t>
    <phoneticPr fontId="6" type="noConversion"/>
  </si>
  <si>
    <t>김제지사</t>
    <phoneticPr fontId="6" type="noConversion"/>
  </si>
  <si>
    <t>사옥 청소용역</t>
    <phoneticPr fontId="6" type="noConversion"/>
  </si>
  <si>
    <t>송지아</t>
    <phoneticPr fontId="6" type="noConversion"/>
  </si>
  <si>
    <t>063-540-2212</t>
    <phoneticPr fontId="6" type="noConversion"/>
  </si>
  <si>
    <t>백구면 스마트팜 9,000kW 신규공사 감리용역</t>
    <phoneticPr fontId="6" type="noConversion"/>
  </si>
  <si>
    <t>이중일</t>
    <phoneticPr fontId="6" type="noConversion"/>
  </si>
  <si>
    <t>063-540-2273</t>
    <phoneticPr fontId="6" type="noConversion"/>
  </si>
  <si>
    <t>백산S/S 신재생접속보장 회선신설공사(1) 감리용역</t>
    <phoneticPr fontId="6" type="noConversion"/>
  </si>
  <si>
    <t>백산S/S 신재생접속보장 회선신설공사(2) 감리용역</t>
    <phoneticPr fontId="6" type="noConversion"/>
  </si>
  <si>
    <t>2020년 남원지사 사옥청소용역</t>
    <phoneticPr fontId="6" type="noConversion"/>
  </si>
  <si>
    <t>청소</t>
    <phoneticPr fontId="6" type="noConversion"/>
  </si>
  <si>
    <t>김정일</t>
    <phoneticPr fontId="6" type="noConversion"/>
  </si>
  <si>
    <t>063-620-2216</t>
    <phoneticPr fontId="6" type="noConversion"/>
  </si>
  <si>
    <t>무주지사</t>
    <phoneticPr fontId="6" type="noConversion"/>
  </si>
  <si>
    <t>무주지사 2019년도 청소용역</t>
    <phoneticPr fontId="6" type="noConversion"/>
  </si>
  <si>
    <t>안순목</t>
    <phoneticPr fontId="6" type="noConversion"/>
  </si>
  <si>
    <t>063-320-6212</t>
    <phoneticPr fontId="6" type="noConversion"/>
  </si>
  <si>
    <t>순창지사</t>
    <phoneticPr fontId="6" type="noConversion"/>
  </si>
  <si>
    <t>2019년 사옥위탁관리 청소용역</t>
    <phoneticPr fontId="6" type="noConversion"/>
  </si>
  <si>
    <t>노경렬</t>
    <phoneticPr fontId="6" type="noConversion"/>
  </si>
  <si>
    <t>063-650-3212</t>
    <phoneticPr fontId="6" type="noConversion"/>
  </si>
  <si>
    <t>익산지사</t>
    <phoneticPr fontId="6" type="noConversion"/>
  </si>
  <si>
    <t>2019 익산지사 사옥청소용역</t>
    <phoneticPr fontId="6" type="noConversion"/>
  </si>
  <si>
    <t>송남진</t>
    <phoneticPr fontId="6" type="noConversion"/>
  </si>
  <si>
    <t>063-839-4215</t>
    <phoneticPr fontId="6" type="noConversion"/>
  </si>
  <si>
    <t>임실지사</t>
    <phoneticPr fontId="6" type="noConversion"/>
  </si>
  <si>
    <t>2019년 임실지사 청소용역</t>
    <phoneticPr fontId="6" type="noConversion"/>
  </si>
  <si>
    <t>곽정윤</t>
    <phoneticPr fontId="6" type="noConversion"/>
  </si>
  <si>
    <t>063-640-5242</t>
    <phoneticPr fontId="6" type="noConversion"/>
  </si>
  <si>
    <t>장수지사</t>
    <phoneticPr fontId="6" type="noConversion"/>
  </si>
  <si>
    <t>2019 장수지사 청소용역</t>
    <phoneticPr fontId="6" type="noConversion"/>
  </si>
  <si>
    <t>김정희</t>
    <phoneticPr fontId="6" type="noConversion"/>
  </si>
  <si>
    <t>063-350-3212</t>
    <phoneticPr fontId="6" type="noConversion"/>
  </si>
  <si>
    <t>청소용역</t>
    <phoneticPr fontId="6" type="noConversion"/>
  </si>
  <si>
    <t>강혜원</t>
    <phoneticPr fontId="6" type="noConversion"/>
  </si>
  <si>
    <t>063-530-2215</t>
    <phoneticPr fontId="6" type="noConversion"/>
  </si>
  <si>
    <t>지역협력부</t>
    <phoneticPr fontId="6" type="noConversion"/>
  </si>
  <si>
    <t>전력관리처 사옥 청소용역</t>
    <phoneticPr fontId="6" type="noConversion"/>
  </si>
  <si>
    <t>성 정 하</t>
    <phoneticPr fontId="6" type="noConversion"/>
  </si>
  <si>
    <t>063-240-5502</t>
    <phoneticPr fontId="6" type="noConversion"/>
  </si>
  <si>
    <t>2019년 배전설비 광학촬영 진단용역</t>
    <phoneticPr fontId="6" type="noConversion"/>
  </si>
  <si>
    <t>O</t>
    <phoneticPr fontId="6" type="noConversion"/>
  </si>
  <si>
    <t>전북본부</t>
    <phoneticPr fontId="6" type="noConversion"/>
  </si>
  <si>
    <t>남전주지사</t>
    <phoneticPr fontId="6" type="noConversion"/>
  </si>
  <si>
    <t>10월</t>
    <phoneticPr fontId="6" type="noConversion"/>
  </si>
  <si>
    <t>2019 남전주지사 청소용역</t>
    <phoneticPr fontId="6" type="noConversion"/>
  </si>
  <si>
    <t>설계</t>
    <phoneticPr fontId="6" type="noConversion"/>
  </si>
  <si>
    <t>김화윤</t>
    <phoneticPr fontId="6" type="noConversion"/>
  </si>
  <si>
    <t>063-249-5212</t>
    <phoneticPr fontId="6" type="noConversion"/>
  </si>
  <si>
    <t>X</t>
    <phoneticPr fontId="6" type="noConversion"/>
  </si>
  <si>
    <t>시설관리</t>
    <phoneticPr fontId="6" type="noConversion"/>
  </si>
  <si>
    <t>송전운영부</t>
    <phoneticPr fontId="6" type="noConversion"/>
  </si>
  <si>
    <t>2019~2020년 기설송전선로 선하지 지적도면 작성용역</t>
    <phoneticPr fontId="6" type="noConversion"/>
  </si>
  <si>
    <t>김원웅</t>
    <phoneticPr fontId="6" type="noConversion"/>
  </si>
  <si>
    <t>063-240-5537</t>
    <phoneticPr fontId="6" type="noConversion"/>
  </si>
  <si>
    <t>군산전력지사</t>
    <phoneticPr fontId="6" type="noConversion"/>
  </si>
  <si>
    <t>2019년 군산전력지사 관내 변전소 경비용역</t>
    <phoneticPr fontId="6" type="noConversion"/>
  </si>
  <si>
    <t>경비</t>
    <phoneticPr fontId="6" type="noConversion"/>
  </si>
  <si>
    <t>박태빈</t>
    <phoneticPr fontId="6" type="noConversion"/>
  </si>
  <si>
    <t>063-450-3305</t>
    <phoneticPr fontId="6" type="noConversion"/>
  </si>
  <si>
    <t>충북본부</t>
    <phoneticPr fontId="6" type="noConversion"/>
  </si>
  <si>
    <t>배전지능화공사</t>
  </si>
  <si>
    <t>이명식</t>
  </si>
  <si>
    <t>043-251-2229</t>
  </si>
  <si>
    <t>2019년 충북지역본부 배전공가 순시위탁(A,B지역)</t>
  </si>
  <si>
    <t>최광범</t>
  </si>
  <si>
    <t>043-251-2223</t>
  </si>
  <si>
    <t>154kV 풍동-음성T/L 지장철탑이설공사 경과지설계용역</t>
  </si>
  <si>
    <t>김태훈</t>
  </si>
  <si>
    <t>043-251-2527</t>
  </si>
  <si>
    <t>345kV 청원-신진천T/L 지장철탑이설공사 경과지설계용역</t>
  </si>
  <si>
    <t>김선화</t>
  </si>
  <si>
    <t>043-251-2525</t>
  </si>
  <si>
    <t>154kV 국사-봉명T/L 지장철탑이설공사 경과지설계용역</t>
  </si>
  <si>
    <t>박종민</t>
  </si>
  <si>
    <t>043-251-2529</t>
  </si>
  <si>
    <t>충북본부</t>
  </si>
  <si>
    <t>진천지사</t>
  </si>
  <si>
    <t>19년 지상변압기 활선엘보연결,분리공사</t>
  </si>
  <si>
    <t>장동령</t>
  </si>
  <si>
    <t>043-539-2273</t>
  </si>
  <si>
    <t>충북본부</t>
    <phoneticPr fontId="6" type="noConversion"/>
  </si>
  <si>
    <t>충주지사</t>
  </si>
  <si>
    <t>이천-문경 7공구 철도시설공단 지장주</t>
  </si>
  <si>
    <t>김소연</t>
  </si>
  <si>
    <t>043-840-4286</t>
  </si>
  <si>
    <t>공군 청주비행장 지능형전력용 통신망 구축</t>
  </si>
  <si>
    <t>이성운</t>
  </si>
  <si>
    <t>043-251-2384</t>
  </si>
  <si>
    <t>19년 충북본부 지중선로순시위탁공사</t>
  </si>
  <si>
    <t>이희진</t>
  </si>
  <si>
    <t>043-251-2217</t>
  </si>
  <si>
    <t>154kV 제천-영월T/L 송전용량증대 전선교체공사 측량용역</t>
  </si>
  <si>
    <t>345kV 신중부-신진천T/L 송전용량증대 전선교체공사</t>
  </si>
  <si>
    <t>임명규</t>
  </si>
  <si>
    <t>043-251-2524</t>
  </si>
  <si>
    <t>154kV 신제천-제천T/L 송전용량증대 전선교체공사 측량용역</t>
  </si>
  <si>
    <t xml:space="preserve">345kV 신옥천-신남원T/L 안전이격확보공사 </t>
  </si>
  <si>
    <t>154kV 청원-청주T/L 송전선로 계통정비 측량용역</t>
  </si>
  <si>
    <t>윤주명</t>
  </si>
  <si>
    <t>043-251-2526</t>
  </si>
  <si>
    <t>영동지사</t>
  </si>
  <si>
    <t>영동읍 매천리 레인보우힐링타운 (지)이설공사</t>
  </si>
  <si>
    <t>손동건</t>
  </si>
  <si>
    <t>043-740-2273</t>
  </si>
  <si>
    <t>제천전력T/F</t>
    <phoneticPr fontId="6" type="noConversion"/>
  </si>
  <si>
    <t>항공장애관련 정비공사</t>
  </si>
  <si>
    <t>김준근</t>
  </si>
  <si>
    <t>043-251-2893</t>
  </si>
  <si>
    <t>청주전력지사</t>
  </si>
  <si>
    <t>신옥천S/S 154GIS화 관련 RTU 교체 공사</t>
  </si>
  <si>
    <t>한상권</t>
  </si>
  <si>
    <t>043-229-0393</t>
  </si>
  <si>
    <t>음성혁신도시 자가 광케이블 시설</t>
  </si>
  <si>
    <t>154kV 청원-청주T/L 송전선로 계통정비공사</t>
  </si>
  <si>
    <t>154kV 왕암-가남 등 2개T/L 지장철탑이설공사</t>
  </si>
  <si>
    <t xml:space="preserve">154kV 풍동-음성T/L 지장철탑이설공사 </t>
  </si>
  <si>
    <t>345kV 청원-신진천T/L 지장철탑이설공사</t>
  </si>
  <si>
    <t xml:space="preserve">154kV 국사-봉명T/L 지장철탑이설공사 </t>
  </si>
  <si>
    <t>154kV 신제천-제천T/L 케이블헤드용 피뢰기 교체공사</t>
  </si>
  <si>
    <t>이기연</t>
  </si>
  <si>
    <t>043-251-2627</t>
  </si>
  <si>
    <t>154kv 봉명-상당T/L 온라인PD 및 과학화 장비 설치공사</t>
  </si>
  <si>
    <t>전자제어부</t>
  </si>
  <si>
    <t>345kV 신옥천-청원 OPGW 증설공사</t>
  </si>
  <si>
    <t>조현용</t>
  </si>
  <si>
    <t>043-251-2548</t>
  </si>
  <si>
    <t>154kV 청원-죽림 OPGW 증설공사</t>
  </si>
  <si>
    <t>154kV 단양-영월CC T/L 안전이격확보관련 OPW 이설공사</t>
  </si>
  <si>
    <t>345kV 신옥천-신남원 T/L 안전이격확보관련 OPGW 이설공사</t>
  </si>
  <si>
    <t>345kV 신옥천-북경남T/L 전선교체공사</t>
  </si>
  <si>
    <t>043-229-0359</t>
  </si>
  <si>
    <t>154kV 국사-봉명T/L 안전이격거리 확보공사</t>
  </si>
  <si>
    <t>항공장애시설 일제정비</t>
  </si>
  <si>
    <t>안홍기</t>
  </si>
  <si>
    <t>043-229-0455</t>
  </si>
  <si>
    <t>충주전력지사</t>
  </si>
  <si>
    <t>19년 충주전력지사 170kV GIS 정밀점검</t>
  </si>
  <si>
    <t>이규준</t>
  </si>
  <si>
    <t>043-720-3365</t>
  </si>
  <si>
    <t>19년 충주전력지사 만승S/S 170kV GIS 대체공사</t>
  </si>
  <si>
    <t>황성률</t>
  </si>
  <si>
    <t>043-720-3363</t>
  </si>
  <si>
    <t>345kV 청원-신진천 T/L 지장철탑관련 OPW 이설공사</t>
  </si>
  <si>
    <t>오송생명과학단지 배전지능화용 광케이블 시설</t>
  </si>
  <si>
    <t>청주S/S 무인보안시스템 시설공사</t>
  </si>
  <si>
    <t>김영기</t>
  </si>
  <si>
    <t>043-251-2546</t>
  </si>
  <si>
    <t>제천전력T/F부</t>
  </si>
  <si>
    <t>2019년 직할 개폐장치 정밀점검 공사</t>
  </si>
  <si>
    <t>이광우</t>
  </si>
  <si>
    <t>043-251-2887</t>
  </si>
  <si>
    <t>154kV 주변압기/OLTC 정밀점검공사</t>
  </si>
  <si>
    <t>최병연</t>
  </si>
  <si>
    <t>043-229-0462</t>
  </si>
  <si>
    <t>상주T/L 안전이격확보 관련 OPGW 이설 공사</t>
  </si>
  <si>
    <t>이태훈</t>
  </si>
  <si>
    <t>043-229-0392</t>
  </si>
  <si>
    <t>19년 충주전력지사 362kV GIS 정밀점검</t>
  </si>
  <si>
    <t>19년 충주전력지사 154kV 변압기 정밀점검</t>
  </si>
  <si>
    <t>043-720-3367</t>
  </si>
  <si>
    <t>토건운영부</t>
  </si>
  <si>
    <t>음성지사 사옥 내진보강 공사</t>
  </si>
  <si>
    <t>구하나</t>
  </si>
  <si>
    <t>043-251-2554</t>
  </si>
  <si>
    <t>변전소 스마트 출입리더기 교체공사(19년)</t>
  </si>
  <si>
    <t>김지헌</t>
  </si>
  <si>
    <t>043-251-2547</t>
  </si>
  <si>
    <t>`19년 송변전광단말장치 시설공사</t>
  </si>
  <si>
    <t>이동재</t>
  </si>
  <si>
    <t>043-251-2549</t>
  </si>
  <si>
    <t>154kV 왕암-북충주 T/L 지장철탑관련 OPW 이설공사</t>
  </si>
  <si>
    <t>154kV 풍동-음성 T/L 지장철탑관련 OPW 이설공사</t>
  </si>
  <si>
    <t>154kV 국사-봉명 T/L 지장철탑관련 OPW 이설공사</t>
  </si>
  <si>
    <t>충북본부</t>
    <phoneticPr fontId="6" type="noConversion"/>
  </si>
  <si>
    <t>170kV GIS 정밀점검공사</t>
  </si>
  <si>
    <t>안준호</t>
  </si>
  <si>
    <t>043-229-0342</t>
  </si>
  <si>
    <t>국사-봉명T/L 안전이격확보 관련 OPGW 이설 공사</t>
  </si>
  <si>
    <t>OPGW 항공장애표시구 시설 공사(청원-청주, 상주T/L)</t>
  </si>
  <si>
    <t>신제천,단양S/S 154kV Sh.C 대체 공사</t>
  </si>
  <si>
    <t>장보라</t>
  </si>
  <si>
    <t>043-251-2882</t>
  </si>
  <si>
    <t>2020~21년 충북지역본부 직할 변전협력회사 총액공사</t>
  </si>
  <si>
    <t>김광수</t>
  </si>
  <si>
    <t>043-251-2885</t>
  </si>
  <si>
    <t>청주전력지사 변전소 소방설비 점검용역 및 보수공사</t>
  </si>
  <si>
    <t>이진원</t>
  </si>
  <si>
    <t>043-229-0370</t>
  </si>
  <si>
    <t>043-720-3381</t>
  </si>
  <si>
    <t>심철규</t>
  </si>
  <si>
    <t>20년 충주전력지사 변전소 소방설비 점검 및 보수용역</t>
  </si>
  <si>
    <t>043-251-2215</t>
  </si>
  <si>
    <t>허규</t>
  </si>
  <si>
    <t>19년도 직할 관내 맨홀청소 용역</t>
  </si>
  <si>
    <t>전력공급부</t>
    <phoneticPr fontId="6" type="noConversion"/>
  </si>
  <si>
    <t xml:space="preserve"> 19-20년도 충주전력지사 관내변전소 환경정비용역</t>
  </si>
  <si>
    <t>043-229-0313</t>
  </si>
  <si>
    <t>오두환</t>
  </si>
  <si>
    <t>냉난방기 및 항온항습기 점검용역</t>
  </si>
  <si>
    <t>345kV 신옥천-북경남T/L 전선교체공사 감리용역</t>
  </si>
  <si>
    <t>154kV 국사-봉명T/L 안전이격공사 감리용역</t>
  </si>
  <si>
    <t>043-840-4282</t>
  </si>
  <si>
    <t>박정섭</t>
  </si>
  <si>
    <t>2019년 충주지사 가로수 전지공사</t>
  </si>
  <si>
    <t>154kV 국사-봉명T/L 안전이격공사 경과지 설계측량 용역</t>
  </si>
  <si>
    <t>154kV 왕암-가남T/L 안전이격확보공사 경과지설계</t>
  </si>
  <si>
    <t>제천전력T/F</t>
    <phoneticPr fontId="6" type="noConversion"/>
  </si>
  <si>
    <t>154kV 단양T/L 안전이격확보공사 경과지설계</t>
  </si>
  <si>
    <t>043-251-2216</t>
  </si>
  <si>
    <t>유현우</t>
  </si>
  <si>
    <t>19년 직할 노후케이블 VLF 진단 용역</t>
  </si>
  <si>
    <t>이천-문경 7공구 철도시설공단 지장주 감리용역</t>
  </si>
  <si>
    <t>043-229-0313
043-229-03625</t>
  </si>
  <si>
    <t>오두환,김동식</t>
  </si>
  <si>
    <t>2019년도 사옥청소및변전소환경정비용역(청주전력)</t>
  </si>
  <si>
    <t>대전세종충남본부</t>
  </si>
  <si>
    <t>ICT운영부</t>
  </si>
  <si>
    <t>섭골길 대학문화거리 광케이블 시설공사</t>
  </si>
  <si>
    <t>정지화</t>
  </si>
  <si>
    <t>042-620-2467</t>
  </si>
  <si>
    <t>신 갈마로 지중화 구간 광케이블 시설공사</t>
  </si>
  <si>
    <t>권용훈</t>
  </si>
  <si>
    <t>042-620-2476</t>
  </si>
  <si>
    <t>배전건설부</t>
  </si>
  <si>
    <t>신송산 변전소 대비관로 설치공사</t>
  </si>
  <si>
    <t>김형주</t>
  </si>
  <si>
    <t>042-620-2490</t>
  </si>
  <si>
    <t>배전</t>
    <phoneticPr fontId="6" type="noConversion"/>
  </si>
  <si>
    <t>태안기업도시 안면S/S 초기부하 1회선 인출공사</t>
  </si>
  <si>
    <t>유종필</t>
  </si>
  <si>
    <t>042-620-2484</t>
  </si>
  <si>
    <t>천안 신부문화거리 지중화</t>
  </si>
  <si>
    <t>김성철</t>
  </si>
  <si>
    <t>042-620-2489</t>
  </si>
  <si>
    <t>세종시 새내로 2차 지중화공사</t>
  </si>
  <si>
    <t>선우빈</t>
  </si>
  <si>
    <t>042-620-2494</t>
  </si>
  <si>
    <t>서대전지사</t>
  </si>
  <si>
    <t>연산천 지방하천 정비 지장전주 이설공사</t>
  </si>
  <si>
    <t>전용민</t>
  </si>
  <si>
    <t>042-608-2285</t>
  </si>
  <si>
    <t>19년도 활선 엘보분리연결공사</t>
  </si>
  <si>
    <t>이재현</t>
  </si>
  <si>
    <t>042-608-2295</t>
  </si>
  <si>
    <t>서산지사</t>
  </si>
  <si>
    <t xml:space="preserve">창리D/L 신재생 접속해소 공사 </t>
  </si>
  <si>
    <t>김윤곤</t>
  </si>
  <si>
    <t>041-660-8233</t>
  </si>
  <si>
    <t>세종지사</t>
  </si>
  <si>
    <t>도담동 충남대학병원 11,000kW 주,예비선로 신설공사</t>
  </si>
  <si>
    <t>최정민</t>
  </si>
  <si>
    <t>044-861-4232</t>
  </si>
  <si>
    <t>송전운영부</t>
  </si>
  <si>
    <t>154kV 옥산-서천 등 2개T/L 지장송전선로 이설공사</t>
  </si>
  <si>
    <t>-</t>
  </si>
  <si>
    <t>오은종</t>
  </si>
  <si>
    <t>042-620-2722</t>
  </si>
  <si>
    <t>154kV 가수원-서대전 등 4개T/L 자기애관 교체공사</t>
  </si>
  <si>
    <t>문예민</t>
  </si>
  <si>
    <t>042-620-2528</t>
  </si>
  <si>
    <t>아산전력지사</t>
  </si>
  <si>
    <t>효성제 GIS 메커니즘 분해점검공사</t>
  </si>
  <si>
    <t>채현직</t>
  </si>
  <si>
    <t>041-539-3364</t>
  </si>
  <si>
    <t>아산전력지사 소방설비 점검용역 및 정비공사</t>
  </si>
  <si>
    <t>김범수</t>
  </si>
  <si>
    <t>041-539-3372</t>
  </si>
  <si>
    <t>예산지사</t>
  </si>
  <si>
    <t>광시하장대리 예산군 무한천생태하천 복원사업 지장 긴급분</t>
  </si>
  <si>
    <t>오지훈</t>
  </si>
  <si>
    <t>041-330-3273</t>
  </si>
  <si>
    <t>태안지사</t>
  </si>
  <si>
    <t>원북 황촌 원북영농조합 신규</t>
  </si>
  <si>
    <t>정정욱</t>
  </si>
  <si>
    <t>041-671-1238</t>
  </si>
  <si>
    <t>본부사옥 전기설비 교체 및 보강공사</t>
  </si>
  <si>
    <t>정의돈</t>
  </si>
  <si>
    <t>042-620-2755</t>
  </si>
  <si>
    <t>조치원 서북부 도시개발사업지구 광케이블 시설공사</t>
  </si>
  <si>
    <t>(구)충남도청 지중화 구간 광케이블 시설공사</t>
  </si>
  <si>
    <t>부여 계백로 광케이블 시설공사</t>
  </si>
  <si>
    <t>본부 사옥 네트워크 운영환경 개선공사</t>
  </si>
  <si>
    <t>박정호</t>
  </si>
  <si>
    <t>042-620-2456</t>
  </si>
  <si>
    <t>대덕유성지사</t>
  </si>
  <si>
    <t>외삼-유성복합터미널 BRT연결도로 지장전주 이설공사</t>
  </si>
  <si>
    <t>방재훈</t>
  </si>
  <si>
    <t>042-333-0273</t>
    <phoneticPr fontId="6" type="noConversion"/>
  </si>
  <si>
    <t>세종시 첨단 S/S 1회선 인출공사</t>
  </si>
  <si>
    <t>호도-녹도간 해저배전선로건설</t>
  </si>
  <si>
    <t>남궁준</t>
  </si>
  <si>
    <t>042-620-2462</t>
  </si>
  <si>
    <t>부여지사</t>
  </si>
  <si>
    <t>논산S/S금강D/L 구식화지중케이블교체</t>
  </si>
  <si>
    <t>김진수</t>
  </si>
  <si>
    <t>041-830-1272</t>
  </si>
  <si>
    <t>건양대학교 17.5MW 증설 주예비(을)신규공사</t>
  </si>
  <si>
    <t>정대훈</t>
  </si>
  <si>
    <t>042-608-2234</t>
  </si>
  <si>
    <t>구봉지구 택지개발간선설치공사</t>
  </si>
  <si>
    <t>양동준</t>
  </si>
  <si>
    <t>042-608-2235</t>
  </si>
  <si>
    <t>서산전력지사</t>
  </si>
  <si>
    <t>154kV 합덕-송악 등 3개T/L  피뢰기 설치공사</t>
  </si>
  <si>
    <t>전대수</t>
  </si>
  <si>
    <t>041-661-6358</t>
    <phoneticPr fontId="6" type="noConversion"/>
  </si>
  <si>
    <t>765kV 신서산-당진화력 등 13개T/L 항공등설치공사</t>
  </si>
  <si>
    <t>서연수</t>
  </si>
  <si>
    <t>041-661-6315</t>
    <phoneticPr fontId="6" type="noConversion"/>
  </si>
  <si>
    <t>2019년 서산P/O 765kV M.Tr 보통점검공사</t>
  </si>
  <si>
    <t>서지현</t>
  </si>
  <si>
    <t>041-661-6388</t>
    <phoneticPr fontId="6" type="noConversion"/>
  </si>
  <si>
    <t>세종전력지사</t>
  </si>
  <si>
    <t>154kV 전의-동천안 등 2개T/L 불량애자 교체공사</t>
  </si>
  <si>
    <t>노승길</t>
  </si>
  <si>
    <t>042-388-1352</t>
  </si>
  <si>
    <t>덕산 고덕 IC 도로건설 지장주 대전지방국토관리청</t>
  </si>
  <si>
    <t>신동권</t>
  </si>
  <si>
    <t>041-330-3272</t>
  </si>
  <si>
    <t>천안지사</t>
  </si>
  <si>
    <t>직산S/S 신설에 따른 4회선 신설공사</t>
  </si>
  <si>
    <t>김선우</t>
  </si>
  <si>
    <t>041-560-2232</t>
  </si>
  <si>
    <t>서운S/S 용량부족 선로확충공사</t>
  </si>
  <si>
    <t>성남면 대화리 대전충남양돈농협 11,750kW 신규공사</t>
  </si>
  <si>
    <t>신은재</t>
  </si>
  <si>
    <t>041-560-2334</t>
  </si>
  <si>
    <t>구룡동 해태HTB㈜ 20MW 증설공사</t>
  </si>
  <si>
    <t>홍성지사</t>
  </si>
  <si>
    <t>오서 DL 신재상 접속보강 공사</t>
  </si>
  <si>
    <t>구자명</t>
  </si>
  <si>
    <t>041-630-2234</t>
    <phoneticPr fontId="6" type="noConversion"/>
  </si>
  <si>
    <t>서산 예천2지구 DAS용 광통신망 시설공사</t>
  </si>
  <si>
    <t>강경훈</t>
  </si>
  <si>
    <t>042-620-2473</t>
  </si>
  <si>
    <t>공주지사</t>
  </si>
  <si>
    <t>정안 보물 ㈜애터미 5500KW 신규공사</t>
  </si>
  <si>
    <t>성기완</t>
  </si>
  <si>
    <t>041-850-2236</t>
  </si>
  <si>
    <t xml:space="preserve">행복도시-공주2구간 건설 따른 대비관로 </t>
  </si>
  <si>
    <t>논산지사</t>
  </si>
  <si>
    <t>금강,등화 신재생접속공사</t>
  </si>
  <si>
    <t>이재호</t>
  </si>
  <si>
    <t>041-746-2236</t>
  </si>
  <si>
    <t>당진지사</t>
    <phoneticPr fontId="6" type="noConversion"/>
  </si>
  <si>
    <t>북당진변환소 2회선신설 위치탐사용역</t>
  </si>
  <si>
    <t>배양현</t>
  </si>
  <si>
    <t>041-350-2232</t>
  </si>
  <si>
    <t>당진에코파워태양광9800kw신설(배전공사)</t>
  </si>
  <si>
    <t>김정석</t>
  </si>
  <si>
    <t>041-350-2233</t>
  </si>
  <si>
    <t>당진에코파워태양광9800kw신설포장복구</t>
  </si>
  <si>
    <t>당진지사</t>
    <phoneticPr fontId="6" type="noConversion"/>
  </si>
  <si>
    <t>당진에코파워태양광9800kw신설폐기물</t>
  </si>
  <si>
    <t>당진에코파워태양광9800kw신설감리용역</t>
  </si>
  <si>
    <t>당진에코파워태양광9800kw신설위치탐사</t>
  </si>
  <si>
    <t>한샘대교 신설 지장설비 이설공사</t>
  </si>
  <si>
    <t>길영종</t>
  </si>
  <si>
    <t>042-333-0274</t>
    <phoneticPr fontId="6" type="noConversion"/>
  </si>
  <si>
    <t>지상기기 미관개선 공사</t>
  </si>
  <si>
    <t>강내규</t>
  </si>
  <si>
    <t>042-333-0275</t>
    <phoneticPr fontId="6" type="noConversion"/>
  </si>
  <si>
    <t>불량 지상변압기 무정전교체 공사</t>
  </si>
  <si>
    <t>유성구 도룡동 ㈜대전신세계 28MW신규공사</t>
  </si>
  <si>
    <t>김근배</t>
  </si>
  <si>
    <t>042-333-0233</t>
    <phoneticPr fontId="6" type="noConversion"/>
  </si>
  <si>
    <t>대전전력지사</t>
  </si>
  <si>
    <t>`19년 대전P/O 154kV M.Tr 정밀점검공사</t>
  </si>
  <si>
    <t>이연경</t>
  </si>
  <si>
    <t>042-333-2363</t>
  </si>
  <si>
    <t xml:space="preserve">`19년 대전P/O 170kV GIS 정밀점검공사 </t>
  </si>
  <si>
    <t>임섭묵</t>
  </si>
  <si>
    <t>042-333-2384</t>
  </si>
  <si>
    <t>남대전S/S 등 송변전광단말장치 시설공사</t>
  </si>
  <si>
    <t>임혜란</t>
  </si>
  <si>
    <t>042-333-2392</t>
  </si>
  <si>
    <t>가수원S/S 등 무인변전소 출입리더기 교체공사</t>
  </si>
  <si>
    <t>정다운</t>
  </si>
  <si>
    <t>042-333-2394</t>
  </si>
  <si>
    <t>아산탕정지구3공구 간선설치공사</t>
  </si>
  <si>
    <t>김성우</t>
  </si>
  <si>
    <t>042-620-2491</t>
  </si>
  <si>
    <t>탕정일반산업단지 관로설치공사</t>
  </si>
  <si>
    <t>세종 벤처밸리 일반산업단지 간선설치공사</t>
  </si>
  <si>
    <t>신철범</t>
  </si>
  <si>
    <t>042-620-2477</t>
  </si>
  <si>
    <t>세종 스마트그린 일반산업단지 간선설치공사</t>
  </si>
  <si>
    <t>조치원 서북부 도시개발사업지구 회선인출공사</t>
  </si>
  <si>
    <t>서구 복수동 4단계 지중화공사</t>
  </si>
  <si>
    <t>홍중화</t>
  </si>
  <si>
    <t>042-620-2492</t>
  </si>
  <si>
    <t>천안 쌍용 17, 18길 지중화</t>
  </si>
  <si>
    <t>천안 월봉7길 지중화</t>
  </si>
  <si>
    <t>행복도시 6회선 인출공사</t>
  </si>
  <si>
    <t>이상혁</t>
  </si>
  <si>
    <t>042-620-2487</t>
  </si>
  <si>
    <t>보령명천지구 회선인출</t>
  </si>
  <si>
    <t>세도D/L 신재생접속보장 회선신설공사</t>
  </si>
  <si>
    <t>최용재</t>
  </si>
  <si>
    <t>041-830-1233</t>
  </si>
  <si>
    <t>2019년 서산P/O 765kV M.Tr 정밀점검공사</t>
  </si>
  <si>
    <t>김영빈</t>
  </si>
  <si>
    <t>041-661-6308</t>
    <phoneticPr fontId="6" type="noConversion"/>
  </si>
  <si>
    <t>2019년 서산P/O 765kV GIS 정밀점검공사</t>
  </si>
  <si>
    <t>유영렬</t>
  </si>
  <si>
    <t>041-661-6362</t>
    <phoneticPr fontId="6" type="noConversion"/>
  </si>
  <si>
    <t>2019년 서산P/O 765/345kV GIS 점검공사</t>
  </si>
  <si>
    <t>생태하천 복원사업 지장전주 이설공사</t>
  </si>
  <si>
    <t>신동삼</t>
  </si>
  <si>
    <t>041-660-8274</t>
  </si>
  <si>
    <t>서천지사</t>
  </si>
  <si>
    <t>신서천TP 변전소현대화 인출정비공사</t>
  </si>
  <si>
    <t>홍창기</t>
  </si>
  <si>
    <t>041-955-2233</t>
  </si>
  <si>
    <t>2019년도 세종P/O 154kV M.Tr 정밀점검공사</t>
  </si>
  <si>
    <t>김기용</t>
  </si>
  <si>
    <t>042-388-1366</t>
  </si>
  <si>
    <t>2019년도 세종P/O 170kV GIS 정밀점검공사</t>
  </si>
  <si>
    <t>이수암</t>
  </si>
  <si>
    <t>042-388-1368</t>
  </si>
  <si>
    <t>조치원-월산T/L 안전이격확보관련 OPGW 이설공사</t>
  </si>
  <si>
    <t>조재호</t>
  </si>
  <si>
    <t>042-388-1393</t>
  </si>
  <si>
    <t>154kV 부강-월산T/L 지장송전선로 이설공사</t>
  </si>
  <si>
    <t>신유라</t>
  </si>
  <si>
    <t>042-620-2721</t>
  </si>
  <si>
    <t>154kV 인주-탕정 등 5개T/L 피뢰기설치공사</t>
  </si>
  <si>
    <t>정재권</t>
  </si>
  <si>
    <t>041-539-3354</t>
  </si>
  <si>
    <t>관내 M.Tr 정밀점검공사</t>
  </si>
  <si>
    <t>양성철</t>
  </si>
  <si>
    <t>041-539-3376</t>
  </si>
  <si>
    <t>관내 170kV GIS 정밀점검공사</t>
  </si>
  <si>
    <t>김민지</t>
  </si>
  <si>
    <t>041-539-3384</t>
  </si>
  <si>
    <t>송전선로 안전이격 확보관련 OPGW 이설공사</t>
  </si>
  <si>
    <t>서경민</t>
  </si>
  <si>
    <t>041-539-3394</t>
  </si>
  <si>
    <t>아산지사</t>
  </si>
  <si>
    <t xml:space="preserve">배전선로간 연계 확보를 위한 선로보강공사 </t>
  </si>
  <si>
    <t>김주호</t>
  </si>
  <si>
    <t>041-539-3272</t>
  </si>
  <si>
    <t>광시하장대리 예산군 무한천생태하천 복원사업 지장</t>
  </si>
  <si>
    <t>신광간선 분산형 전원 연계 능력 확대 공사</t>
  </si>
  <si>
    <t>강희원</t>
  </si>
  <si>
    <t>041-330-3234</t>
  </si>
  <si>
    <t>154kV 옥산-서천화력 등2개T/L OPGW 이설공사</t>
  </si>
  <si>
    <t>김형식</t>
  </si>
  <si>
    <t>042-620-2741</t>
  </si>
  <si>
    <t>대덕급전분소 환경개선공사</t>
  </si>
  <si>
    <t>권영규</t>
  </si>
  <si>
    <t>042-620-2555</t>
  </si>
  <si>
    <t>인주S/S 등 3개 변전소 옥상방수 보수공사</t>
  </si>
  <si>
    <t>이진욱</t>
  </si>
  <si>
    <t>042-620-2557</t>
  </si>
  <si>
    <t>송강S/S 등 2개 변전소 지붕재 보수공사</t>
  </si>
  <si>
    <t>동천안S/S 등 24개 변전소 여직원화장실 보수공사</t>
  </si>
  <si>
    <t>이정현</t>
  </si>
  <si>
    <t>042-620-2558</t>
  </si>
  <si>
    <t>오버헤드도어 구매교체</t>
  </si>
  <si>
    <t>김희선</t>
  </si>
  <si>
    <t>042-620-2793</t>
  </si>
  <si>
    <t>벽계DL ~신성 DL 부하전환능력 보강공사</t>
  </si>
  <si>
    <t>고숙한</t>
  </si>
  <si>
    <t>041-630-2272</t>
    <phoneticPr fontId="6" type="noConversion"/>
  </si>
  <si>
    <t>변전운영부</t>
  </si>
  <si>
    <t>대천S/S 154kV측 GIS화 공사</t>
  </si>
  <si>
    <t>이승훈</t>
  </si>
  <si>
    <t>042-620-2734</t>
    <phoneticPr fontId="6" type="noConversion"/>
  </si>
  <si>
    <t>예산S/S 23kV측 변전설비 정비공사</t>
  </si>
  <si>
    <t>강기구</t>
  </si>
  <si>
    <t>042-620-2732</t>
    <phoneticPr fontId="6" type="noConversion"/>
  </si>
  <si>
    <t>2019년 서산P/O 345kV M.Tr 정밀점검공사</t>
  </si>
  <si>
    <t>041-661-6308</t>
    <phoneticPr fontId="6" type="noConversion"/>
  </si>
  <si>
    <t>2019년 서산P/O 소방설비 점검 및 보수공사</t>
  </si>
  <si>
    <t>서문준</t>
  </si>
  <si>
    <t>041-661-6364</t>
    <phoneticPr fontId="6" type="noConversion"/>
  </si>
  <si>
    <t>월산S/S 25.8kV SEC GIS 이설공사</t>
  </si>
  <si>
    <t>박정규</t>
  </si>
  <si>
    <t>042-388-1364</t>
  </si>
  <si>
    <t>대조T/L ~ 부강월산T/L 연계 광케이블 철거공사</t>
  </si>
  <si>
    <t>월산S/S 무인보안시스템 교체공사</t>
  </si>
  <si>
    <t>윤선영</t>
  </si>
  <si>
    <t>042-388-1392</t>
  </si>
  <si>
    <t>송변전광단말장치 시설공사</t>
  </si>
  <si>
    <t>한정호</t>
  </si>
  <si>
    <t>042-388-1394</t>
  </si>
  <si>
    <t>345kV 신당진-태안화력 등 13개T/L 헬기활선애자 세정공사</t>
  </si>
  <si>
    <t>김재연</t>
  </si>
  <si>
    <t>042-620-2723</t>
  </si>
  <si>
    <t>이숙종</t>
  </si>
  <si>
    <t>041-539-3375</t>
  </si>
  <si>
    <t>아산S/S 25.8kV GIS 교체공사</t>
  </si>
  <si>
    <t>권동훈</t>
  </si>
  <si>
    <t>041-539-3374</t>
  </si>
  <si>
    <t>노후 IP계통운영통신시스템 교체공사</t>
  </si>
  <si>
    <t>박상혁</t>
  </si>
  <si>
    <t>041-539-3392</t>
  </si>
  <si>
    <t>무인변전소 출입관리시스템 교체공사</t>
  </si>
  <si>
    <t>청양지사 신축사옥 ICT설비 이설공사</t>
  </si>
  <si>
    <t>김종주</t>
  </si>
  <si>
    <t>042-620-2458</t>
  </si>
  <si>
    <t>은진 시묘리 논산바이오에너지 신규공사</t>
  </si>
  <si>
    <t>김형섭</t>
  </si>
  <si>
    <t>041-746-2235</t>
  </si>
  <si>
    <t>태양광선로연장공사</t>
  </si>
  <si>
    <t>154kV 두마S/S #1,2M.Tr 교체공사(전문)</t>
  </si>
  <si>
    <t>당진 수청2지구 단지내 간선설치</t>
  </si>
  <si>
    <t>합덕시장 지중화 공사</t>
  </si>
  <si>
    <t>아산탕정지구4공구 간선설치공사</t>
  </si>
  <si>
    <t>예산군 예산읍 예산로 지중화공사</t>
  </si>
  <si>
    <t>2019년 서산P/O 154kV M.Tr 정밀점검공사</t>
  </si>
  <si>
    <t>정부겸</t>
  </si>
  <si>
    <t>041-661-6377</t>
    <phoneticPr fontId="6" type="noConversion"/>
  </si>
  <si>
    <t>2019년 서산P/O 154kV GIS 정밀점검공사</t>
  </si>
  <si>
    <t>154kV 가수원-서대전 등 2개T/L PD집합반 설치공사</t>
  </si>
  <si>
    <t>이영준</t>
  </si>
  <si>
    <t>042-620-2728</t>
  </si>
  <si>
    <t>송변전광단말장치 설치 공사</t>
  </si>
  <si>
    <t>154kV 천안-전의T/L OPGW 이설공사</t>
  </si>
  <si>
    <t>345kV 신서산-아산T/L OPGW 이설공사</t>
  </si>
  <si>
    <t>345kV 신옥천-청양T/L OPGW 이설공사</t>
  </si>
  <si>
    <t>154kV 장재-천안T/L OPGW 이설공사</t>
  </si>
  <si>
    <t>은행동 배전스테이션 신축공사</t>
  </si>
  <si>
    <t>스마트그리드</t>
  </si>
  <si>
    <t>㈜코캄 5,000/19,000kw 증설공사</t>
  </si>
  <si>
    <t>윤샘</t>
  </si>
  <si>
    <t>041-746-2234</t>
  </si>
  <si>
    <t>탕정일반산업단지 간선설치공사</t>
  </si>
  <si>
    <t>세종시 6-3생활권 배전관로설치공사</t>
  </si>
  <si>
    <t>맹형섭</t>
  </si>
  <si>
    <t>042-620-2486</t>
  </si>
  <si>
    <t>세종시 6-3생활권 배전관로설치 도통시험</t>
  </si>
  <si>
    <t>웅천일반산업단지 회선인출</t>
  </si>
  <si>
    <t>세종S/S인출 전력구 운영시스템 설치공사</t>
  </si>
  <si>
    <t>김찬수</t>
  </si>
  <si>
    <t>042-620-2527</t>
  </si>
  <si>
    <t>지상변압기 활선엘보 연결분리 공사</t>
  </si>
  <si>
    <t>세종시 6-4생활권 배전간선설치공사</t>
  </si>
  <si>
    <t>은행동 배전스테이션 건설공사</t>
  </si>
  <si>
    <t>양승준</t>
  </si>
  <si>
    <t>042-620-2483</t>
  </si>
  <si>
    <t>행복도시 5-1지구 관로공사</t>
  </si>
  <si>
    <t>154kV 동대전-대화 등 2개T/L 전력구 송풍기 교체공사</t>
  </si>
  <si>
    <t>천안인출 등 2개 전력구 CCTV 설치공사</t>
  </si>
  <si>
    <t>IP기반 송전전력구 비상통신망 구축공사</t>
  </si>
  <si>
    <t>최근학</t>
  </si>
  <si>
    <t>042-620-2795</t>
  </si>
  <si>
    <t>유천S/S 23kV 장기사용 GIS 교체공사(전문)</t>
  </si>
  <si>
    <t>신창균</t>
  </si>
  <si>
    <t>042-333-2383</t>
  </si>
  <si>
    <t>유천S/S 23kV 장기사용 GIS Cable-Plug 교체공사</t>
  </si>
  <si>
    <t>신옥천-서대전T/L OPGW교체 및 항공구 설치공사</t>
  </si>
  <si>
    <t>정세훈</t>
  </si>
  <si>
    <t>042-333-2393</t>
  </si>
  <si>
    <t>154kV 은진-함열T/L 취약철탑 교체공사</t>
  </si>
  <si>
    <t>정다빈</t>
  </si>
  <si>
    <t>042-333-2354</t>
  </si>
  <si>
    <t>`19년 대전P/O 345kV M.Tr 정밀점검공사</t>
  </si>
  <si>
    <t>김민우</t>
  </si>
  <si>
    <t>042-333-2364</t>
  </si>
  <si>
    <t xml:space="preserve">`19년 대전P/O 362kV GIS 정밀점검공사 </t>
  </si>
  <si>
    <t>행복도시 5-1지구 케이블공사</t>
  </si>
  <si>
    <t>노후 전원설비 교체공사</t>
  </si>
  <si>
    <t>'20-'21년 세종전력지사 변전정비회사 총액공사</t>
  </si>
  <si>
    <t>채석철</t>
  </si>
  <si>
    <t>042-388-1362</t>
  </si>
  <si>
    <t>154kV 서산-태안, 태안-태안화력T/L OPGW 증설공사</t>
  </si>
  <si>
    <t>전력연구원 광케이블 시설공사</t>
  </si>
  <si>
    <t>신송산 변전소 대비관로 설치공사 감리용역</t>
  </si>
  <si>
    <t>신송산 변전소 대비관로 설치공사 위치탐사</t>
  </si>
  <si>
    <t>신송산 변전소 대비관로 설치공사 포장복구</t>
  </si>
  <si>
    <t>세종 벤처밸리, 스마트산단, 서북부지구 간선설치공사 실시설계용역</t>
  </si>
  <si>
    <t>천안 신부문화거리 지중화공사 감리PQ</t>
  </si>
  <si>
    <t>천안 신부문화거리 지중화공사 도통시험</t>
  </si>
  <si>
    <t>천안 신부문화거리 지중화공사 폐기물</t>
  </si>
  <si>
    <t>천안 신부문화거리 지중화공사 위치탐사</t>
  </si>
  <si>
    <t>천안 신부문화거리 지중화공사 VLF</t>
  </si>
  <si>
    <t>세종시 새내로 2차 지중화공사 감리용역</t>
  </si>
  <si>
    <t>세종시 새내로 2차 지중화공사 지능화용역</t>
  </si>
  <si>
    <t>세종시 새내로 2차 지중화공사 위치탐사용역</t>
  </si>
  <si>
    <t>보령명천지구 회선인출 실시설계</t>
  </si>
  <si>
    <t>042-620-2482</t>
  </si>
  <si>
    <t>19년도 광학카메라 진단용역</t>
  </si>
  <si>
    <t>도담동 충남대학병원 11,000kW 주,예비선로 신설공사 감리</t>
  </si>
  <si>
    <t>지중순시용역</t>
  </si>
  <si>
    <t>이형주</t>
  </si>
  <si>
    <t>044-861-4274</t>
  </si>
  <si>
    <t>154kV 옥산-서천 등 2개T/L 지장송전선로 이설공사 감리용역</t>
  </si>
  <si>
    <t>19년도 관내전력구 소방설비 종합정밀점검 용역</t>
  </si>
  <si>
    <t>2019년도 배전선로 주변 위해수목 전지공사</t>
  </si>
  <si>
    <t>강창우</t>
  </si>
  <si>
    <t>041-539-3276</t>
  </si>
  <si>
    <t>전력공급부</t>
  </si>
  <si>
    <t>19년 지중선로 순시용역 계약의뢰</t>
  </si>
  <si>
    <t>김휘</t>
  </si>
  <si>
    <t>042-620-2429</t>
  </si>
  <si>
    <t>18년 동계 지상변압기 절연유 가스분석 계약의뢰</t>
  </si>
  <si>
    <t>김현준</t>
  </si>
  <si>
    <t>042-620-2427</t>
  </si>
  <si>
    <t>예산변전소 전력구종합감시시스템 구축</t>
  </si>
  <si>
    <t>청양전력지사</t>
  </si>
  <si>
    <t>154kV  옥산-서천화력 등 2개T/L 안전이격확보 경과지설계용역</t>
  </si>
  <si>
    <t>박상규</t>
  </si>
  <si>
    <t>041-940-1354</t>
  </si>
  <si>
    <t>IoT기술을 활용한 AMI통합모뎀 개발</t>
  </si>
  <si>
    <t>홍수빈</t>
  </si>
  <si>
    <t>042-620-2479</t>
  </si>
  <si>
    <t>4차 AMI 통신망 구축공사 감리용역</t>
  </si>
  <si>
    <t>이택진</t>
  </si>
  <si>
    <t>042-620-2466</t>
  </si>
  <si>
    <t>태안기업도시 감리용역</t>
  </si>
  <si>
    <t>세종시 첨단 S/S 1회선 인출공사 감리용역</t>
  </si>
  <si>
    <t>19년도 상반기 지상변압기 활선 엘보분리·연결공사</t>
  </si>
  <si>
    <t>직산S/S 신설에 따른 4회선 신설공사 감리용역</t>
  </si>
  <si>
    <t>서운S/S 용량부족 선로확충공사 감리용역</t>
  </si>
  <si>
    <t>성남면 대화리 대전충남양돈농협 11,750kW 신규공사 감리용역</t>
  </si>
  <si>
    <t>구룡동 해태HTB㈜ 20MW 증설공사 감리용역</t>
  </si>
  <si>
    <t xml:space="preserve">행복도시-공주2구간 건설 따른 대비관로 감리 </t>
    <phoneticPr fontId="6" type="noConversion"/>
  </si>
  <si>
    <t>감리</t>
    <phoneticPr fontId="6" type="noConversion"/>
  </si>
  <si>
    <t>아산탕정지구3공구 간선설치공사 감리</t>
  </si>
  <si>
    <t>아산탕정지구3공구 간선설치공사 VLF진단용역</t>
  </si>
  <si>
    <t>탕정일반산업단지 관로설치공사 감리</t>
  </si>
  <si>
    <t>탕정일반산업단지 관로설치공사 도통시험</t>
  </si>
  <si>
    <t>탕정일반산업단지 관로설치공사 위치탐사용역</t>
  </si>
  <si>
    <t>탕정일반산업단지 관로설치공사 폐기물처리용역</t>
  </si>
  <si>
    <t>세종 벤처밸리 일반산업단지 간선설치공사 감리용역</t>
  </si>
  <si>
    <t>세종 스마트그린 일반산업단지 간선설치공사 감리용역</t>
  </si>
  <si>
    <t>조치원 서북부 도시개발사업지구 회선인출공사 감리용역</t>
  </si>
  <si>
    <t>서구 복수동 4단계 지중화공사 감리용역</t>
  </si>
  <si>
    <t>서구 복수동 4단계 지중화공사 위치탐사용역</t>
  </si>
  <si>
    <t xml:space="preserve">천안 쌍용 17, 18길 지중화 감리 </t>
  </si>
  <si>
    <t>천안 쌍용 17, 18길 지중화 도통시험</t>
  </si>
  <si>
    <t>천안 쌍용 17, 18길 지중화 폐기물</t>
  </si>
  <si>
    <t>천안 쌍용 17, 18길 지중화 위치탐사</t>
  </si>
  <si>
    <t>천안 쌍용 17, 18길 지중화 포장복구</t>
  </si>
  <si>
    <t>천안 쌍용 17, 18길 지중화 VLF</t>
  </si>
  <si>
    <t>배전설비 열화상진단용역</t>
  </si>
  <si>
    <t>신서천TP 변전소현대화 인출정비공사 감리</t>
  </si>
  <si>
    <t>지중맨홀청소 및 점검</t>
  </si>
  <si>
    <t>154kV 부강-월산T/L 지장송전선로 이설공사 감리용역</t>
  </si>
  <si>
    <t>154K 인주-탕정 등 5개T/L 피뢰기설치공사 감리용역</t>
  </si>
  <si>
    <t>고압고객 수전설비 열화상진단</t>
  </si>
  <si>
    <t>임지수</t>
  </si>
  <si>
    <t>042-620-2444</t>
  </si>
  <si>
    <t>금산지사</t>
  </si>
  <si>
    <t>금산지사 사옥청소용역</t>
  </si>
  <si>
    <t>정현목</t>
  </si>
  <si>
    <t>041-750-3213</t>
  </si>
  <si>
    <t>합덕시장 지중화공사 감리용역</t>
  </si>
  <si>
    <t>합덕시장 지중화공사 도통시험</t>
  </si>
  <si>
    <t>합덕시장 지중화공사 위치탐사</t>
  </si>
  <si>
    <t>합덕시장 지중화공사 폐기물 처리</t>
  </si>
  <si>
    <t>합덕시장 지중화공사 VLF 진단</t>
  </si>
  <si>
    <t>합덕시장 지중화공사 포장복구</t>
  </si>
  <si>
    <t>당진 수청2지구 단지 내 감리용역</t>
  </si>
  <si>
    <t>당진 수청2지구 단지 내 VLF 진단</t>
  </si>
  <si>
    <t>당진 수청2지구 단지 내 위치탐사</t>
  </si>
  <si>
    <t>당진 수청2지구 단지 내 도통시험</t>
  </si>
  <si>
    <t>아산탕정지구4공구 간선설치공사 감리</t>
  </si>
  <si>
    <t>아산탕정지구4공구 간선설치공사 VLF진단용역</t>
  </si>
  <si>
    <t>예산군 예산읍 예산로 지중화공사 감리용역</t>
  </si>
  <si>
    <t>20~20년도 세종P/O 관내S/S 소방시설 청소용역</t>
  </si>
  <si>
    <t>정정오</t>
  </si>
  <si>
    <t>042-388-1312</t>
  </si>
  <si>
    <t>2019년 아산지사 배전선로 열화상진단 용역</t>
  </si>
  <si>
    <t>박성훈</t>
  </si>
  <si>
    <t>041-539-3273</t>
  </si>
  <si>
    <t>2019년 접지불량개소 보강공사</t>
  </si>
  <si>
    <t>19년 지중저압 활선누전탐사</t>
  </si>
  <si>
    <t>이지형</t>
  </si>
  <si>
    <t>042-620-2236</t>
  </si>
  <si>
    <t>탕정일반산업단지 간선설치공사 감리</t>
  </si>
  <si>
    <t>탕정일반산업단지 간선설치공사 VLF진단용역</t>
  </si>
  <si>
    <t>IEC61850기반 전력구 상태진단통합시스템 구축용역</t>
  </si>
  <si>
    <t>김대원</t>
  </si>
  <si>
    <t>042-620-2526</t>
  </si>
  <si>
    <t>세종시 6-4생활권 간선설치 VLF용역</t>
  </si>
  <si>
    <t>행복도시 5-1지구 관로 감리용역</t>
  </si>
  <si>
    <t>행복도시 5-1지구 도통시험공사</t>
  </si>
  <si>
    <t>2019년 기설송전선로 선하지 지적도면 작성용역</t>
  </si>
  <si>
    <t>조항원</t>
  </si>
  <si>
    <t>042-620-2724</t>
  </si>
  <si>
    <t xml:space="preserve">아산전력지사 사옥청소용역 </t>
  </si>
  <si>
    <t>이병찬</t>
  </si>
  <si>
    <t>041-539-3310</t>
  </si>
  <si>
    <t>대전충남본부 직할 맨홀청소,점검공사</t>
  </si>
  <si>
    <t>최우영</t>
  </si>
  <si>
    <t>042-620-2428</t>
  </si>
  <si>
    <t>19년 H..I 불량지상변압기 무정전교체공사</t>
  </si>
  <si>
    <t>면천읍성 지중화 공사</t>
  </si>
  <si>
    <t>154kV 장재-천안T/L 기설선로 지중화 설계 및 설치도면 작성용역</t>
  </si>
  <si>
    <t xml:space="preserve">2018 지상개폐기 SF6 가스분석 </t>
  </si>
  <si>
    <t>김명환</t>
  </si>
  <si>
    <t>042-620-2233</t>
  </si>
  <si>
    <t xml:space="preserve">2019 지상변압기 절연유 가스분석 </t>
  </si>
  <si>
    <t>행복도시 5-1지구 위치탐사용역</t>
  </si>
  <si>
    <t>행복도시 5-1지구 VLF진단용역</t>
  </si>
  <si>
    <t>154kV 대화-둔산T/L 공동구 OF케이블 교체 설계 및 설치도면 작성용역</t>
  </si>
  <si>
    <t>20~21년도 세종P/O 관내S/S 소방시설 점검용역 및 정비공사</t>
  </si>
  <si>
    <t>이원광</t>
  </si>
  <si>
    <t>042-388-1372</t>
  </si>
  <si>
    <t>'20~21년도 세종P/O 관내S/S 무인경비용역</t>
  </si>
  <si>
    <t>김유란</t>
  </si>
  <si>
    <t>042-388-1374</t>
  </si>
  <si>
    <t>2019년 아산지사 배전선로 광학진단 용역</t>
  </si>
  <si>
    <t>면천읍성 지중화공사 도통시험</t>
  </si>
  <si>
    <t>면천읍성 지중화공사 위치탐사</t>
  </si>
  <si>
    <t>면천읍성 지중화공사 폐기물 처리</t>
  </si>
  <si>
    <t>면천읍성 지중화공사 VLF 진단</t>
  </si>
  <si>
    <t>면천읍성 지중화공사 포장복구</t>
  </si>
  <si>
    <t>아산전력지사 변전소청소용역</t>
  </si>
  <si>
    <t>광주전남본부</t>
    <phoneticPr fontId="6" type="noConversion"/>
  </si>
  <si>
    <t>강진전력지사</t>
  </si>
  <si>
    <t>154kV 해남-진도T/L 등 항공시설물 설치공사</t>
  </si>
  <si>
    <t>최락연</t>
  </si>
  <si>
    <t>061-430-2324</t>
  </si>
  <si>
    <t>154kV 영암-강진T/L 안전이격확보공사</t>
  </si>
  <si>
    <t>정현철</t>
  </si>
  <si>
    <t>061-430-2354</t>
  </si>
  <si>
    <t>광주전남본부</t>
  </si>
  <si>
    <t>강진지사</t>
    <phoneticPr fontId="6" type="noConversion"/>
  </si>
  <si>
    <t>2019년 광주전남지역본부 강진지사 고압A 공사</t>
  </si>
  <si>
    <t>장기복</t>
  </si>
  <si>
    <t>061-430-2273</t>
    <phoneticPr fontId="6" type="noConversion"/>
  </si>
  <si>
    <t>2019년 광주전남지역본부 강진지사 고압B 공사</t>
  </si>
  <si>
    <t>2019년 광주전남지역본부 강진지사 저압공사</t>
  </si>
  <si>
    <t>고흥지사</t>
    <phoneticPr fontId="6" type="noConversion"/>
  </si>
  <si>
    <t>2019년 광주전남지역본부 고흥지사 고압A 공사</t>
  </si>
  <si>
    <t>박창연</t>
  </si>
  <si>
    <t>061-830-1234</t>
    <phoneticPr fontId="6" type="noConversion"/>
  </si>
  <si>
    <t>2019년 광주전남지역본부 고흥지사 고압B 공사</t>
  </si>
  <si>
    <t>2019년 광주전남지역본부 고흥지사 고압C 공사</t>
  </si>
  <si>
    <t>2019년 광주전남지역본부 고흥지사 저압A 공사</t>
  </si>
  <si>
    <t>2019년 광주전남지역본부 고흥지사 저압B 공사</t>
  </si>
  <si>
    <t>곡성지사</t>
    <phoneticPr fontId="6" type="noConversion"/>
  </si>
  <si>
    <t>2019년 광주전남지역본부 곡성지사 고압A 공사</t>
  </si>
  <si>
    <t>이재영</t>
  </si>
  <si>
    <t>061-360-1232</t>
    <phoneticPr fontId="6" type="noConversion"/>
  </si>
  <si>
    <t>2019년 광주전남지역본부 곡성지사 고압B 공사</t>
  </si>
  <si>
    <t>2019년 광주전남지역본부 곡성지사 저압 공사</t>
  </si>
  <si>
    <t>광산지사</t>
  </si>
  <si>
    <t>비아S/S 과부하 부하전환능력 보강공사</t>
  </si>
  <si>
    <t>공진경</t>
  </si>
  <si>
    <t>062-940-3272</t>
  </si>
  <si>
    <t>광산지사</t>
    <phoneticPr fontId="6" type="noConversion"/>
  </si>
  <si>
    <t>호남고속도로 첨단방면 연결로 개설공사 지장전주 이설공사</t>
    <phoneticPr fontId="6" type="noConversion"/>
  </si>
  <si>
    <t>류병국</t>
    <phoneticPr fontId="6" type="noConversion"/>
  </si>
  <si>
    <t>062-940-3282</t>
    <phoneticPr fontId="6" type="noConversion"/>
  </si>
  <si>
    <t>2019년 광주전남지역본부 광산지사 고압A 공사</t>
  </si>
  <si>
    <t>최호철</t>
  </si>
  <si>
    <t>062-940-3233</t>
    <phoneticPr fontId="6" type="noConversion"/>
  </si>
  <si>
    <t>2019년 광주전남지역본부 광산지사 고압B 공사</t>
  </si>
  <si>
    <t>2019년 광주전남지역본부 광산지사 저압A 공사</t>
  </si>
  <si>
    <t>2019년 광주전남지역본부 광산지사 저압B 공사</t>
  </si>
  <si>
    <t>2019년 광주전남지역본부 광산지사 지중 공사</t>
  </si>
  <si>
    <t>광양지사</t>
    <phoneticPr fontId="6" type="noConversion"/>
  </si>
  <si>
    <t>2019년 광주전남지역본부 광양지사 고압A 공사</t>
  </si>
  <si>
    <t>한대룡</t>
  </si>
  <si>
    <t>061-798-4233</t>
    <phoneticPr fontId="6" type="noConversion"/>
  </si>
  <si>
    <t>2019년 광주전남지역본부 광양지사 고압B 공사</t>
  </si>
  <si>
    <t>2019년 광주전남지역본부 광양지사 저압 공사</t>
  </si>
  <si>
    <t>광주전력지사</t>
  </si>
  <si>
    <t>신광주S/S 154kV 인출송전선로 재배치 공사</t>
  </si>
  <si>
    <t>박진아</t>
  </si>
  <si>
    <t>061-260-4368</t>
  </si>
  <si>
    <t>구례지사</t>
    <phoneticPr fontId="6" type="noConversion"/>
  </si>
  <si>
    <t>2019년 광주전남지역본부 구례지사 고압 공사</t>
  </si>
  <si>
    <t>배주한</t>
  </si>
  <si>
    <t>061-780-1234</t>
    <phoneticPr fontId="6" type="noConversion"/>
  </si>
  <si>
    <t>2019년 광주전남지역본부 구례지사 저압 공사</t>
  </si>
  <si>
    <t>나주지사</t>
    <phoneticPr fontId="6" type="noConversion"/>
  </si>
  <si>
    <t>노안D/L-월성D/L간 연계력 확보 보강공사</t>
    <phoneticPr fontId="6" type="noConversion"/>
  </si>
  <si>
    <t>정은주</t>
    <phoneticPr fontId="6" type="noConversion"/>
  </si>
  <si>
    <t>061-330-2272</t>
    <phoneticPr fontId="6" type="noConversion"/>
  </si>
  <si>
    <t>나주지사</t>
  </si>
  <si>
    <t>국도255호선 강진~광주고속도로5공구 지장전주 이설</t>
  </si>
  <si>
    <t>박성신</t>
  </si>
  <si>
    <t>061-330-2275</t>
    <phoneticPr fontId="6" type="noConversion"/>
  </si>
  <si>
    <t>왕곡면 덕산리 나주시장 나주~시종 도로확장지전</t>
    <phoneticPr fontId="6" type="noConversion"/>
  </si>
  <si>
    <t>최진우</t>
    <phoneticPr fontId="6" type="noConversion"/>
  </si>
  <si>
    <t>061-330-2274</t>
    <phoneticPr fontId="6" type="noConversion"/>
  </si>
  <si>
    <t>다도판촌리 만봉태양광498kw외1 신설</t>
    <phoneticPr fontId="6" type="noConversion"/>
  </si>
  <si>
    <t>김현중</t>
    <phoneticPr fontId="6" type="noConversion"/>
  </si>
  <si>
    <t>061-330-2278</t>
    <phoneticPr fontId="6" type="noConversion"/>
  </si>
  <si>
    <t>2019년 광주전남지역본부 나주지사 고압A 공사</t>
  </si>
  <si>
    <t>조은철</t>
  </si>
  <si>
    <t>061-330-2234</t>
    <phoneticPr fontId="6" type="noConversion"/>
  </si>
  <si>
    <t>2019년 광주전남지역본부 나주지사 고압B 공사</t>
  </si>
  <si>
    <t>2019년 광주전남지역본부 나주지사 고압C 공사</t>
  </si>
  <si>
    <t>2019년 광주전남지역본부 나주지사 고압D 공사</t>
  </si>
  <si>
    <t>2019년 광주전남지역본부 나주지사 저압A 공사</t>
  </si>
  <si>
    <t>2019년 광주전남지역본부 나주지사 저압B 공사</t>
  </si>
  <si>
    <t>담양지사</t>
    <phoneticPr fontId="6" type="noConversion"/>
  </si>
  <si>
    <t>2019년 광주전남지역본부 담양지사 고압A 공사</t>
  </si>
  <si>
    <t>오훈교</t>
  </si>
  <si>
    <t>061-380-0233</t>
    <phoneticPr fontId="6" type="noConversion"/>
  </si>
  <si>
    <t>2019년 광주전남지역본부 담양지사 고압B 공사</t>
  </si>
  <si>
    <t>2019년 광주전남지역본부 담양지사 고압C 공사</t>
  </si>
  <si>
    <t>2019년 광주전남지역본부 담양지사 저압 공사</t>
  </si>
  <si>
    <t>목포전력지사</t>
  </si>
  <si>
    <t>운남S/S 장기사용 170kV GIS 대체공사</t>
  </si>
  <si>
    <t>임대영</t>
  </si>
  <si>
    <t>061-989-3362</t>
  </si>
  <si>
    <t>목포지사</t>
    <phoneticPr fontId="6" type="noConversion"/>
  </si>
  <si>
    <t>2019년 광주전남지역본부 목포지사 고압A 공사</t>
  </si>
  <si>
    <t>편지현</t>
  </si>
  <si>
    <t>061-270-2234</t>
    <phoneticPr fontId="6" type="noConversion"/>
  </si>
  <si>
    <t>2019년 광주전남지역본부 목포지사 고압B 공사</t>
  </si>
  <si>
    <t>2019년 광주전남지역본부 목포지사 고압C 공사</t>
  </si>
  <si>
    <t>2019년 광주전남지역본부 목포지사 저압공사</t>
  </si>
  <si>
    <t>무안지사</t>
    <phoneticPr fontId="6" type="noConversion"/>
  </si>
  <si>
    <t>남악S/S 일반#1 신재생 접속 회선신설공사</t>
    <phoneticPr fontId="6" type="noConversion"/>
  </si>
  <si>
    <t>나대영</t>
    <phoneticPr fontId="6" type="noConversion"/>
  </si>
  <si>
    <t>061-450-0236</t>
    <phoneticPr fontId="6" type="noConversion"/>
  </si>
  <si>
    <t>2019년 광주전남지역본부 무안지사 고압A 공사</t>
  </si>
  <si>
    <t>조정욱</t>
  </si>
  <si>
    <t>061-450-0232</t>
    <phoneticPr fontId="6" type="noConversion"/>
  </si>
  <si>
    <t>2019년 광주전남지역본부 무안지사 고압B 공사</t>
  </si>
  <si>
    <t>2019년 광주전남지역본부 무안지사 고압C 공사</t>
  </si>
  <si>
    <t>2019년 광주전남지역본부 무안지사 저압A 공사</t>
  </si>
  <si>
    <t>2019년 광주전남지역본부 무안지사 저압B 공사</t>
  </si>
  <si>
    <t>광양 광영의암지구 간선설치공사</t>
  </si>
  <si>
    <t>한상우</t>
  </si>
  <si>
    <t>062-260-5418</t>
  </si>
  <si>
    <t>2019 도서 전력서비스센터(S/C) 위탁공사(여수_남면)</t>
    <phoneticPr fontId="6" type="noConversion"/>
  </si>
  <si>
    <t>윤승용</t>
    <phoneticPr fontId="6" type="noConversion"/>
  </si>
  <si>
    <t>062-260-5288</t>
    <phoneticPr fontId="6" type="noConversion"/>
  </si>
  <si>
    <t>2019 도서 전력서비스센터(S/C) 위탁공사(여수_화정)</t>
    <phoneticPr fontId="6" type="noConversion"/>
  </si>
  <si>
    <t>2019 도서 전력서비스센터(S/C) 위탁공사(고흥_금당)</t>
    <phoneticPr fontId="6" type="noConversion"/>
  </si>
  <si>
    <t>2019 도서 전력서비스센터(S/C) 위탁공사(완도_소안)</t>
    <phoneticPr fontId="6" type="noConversion"/>
  </si>
  <si>
    <t>2019 도서 전력서비스센터(S/C) 위탁공사(완도_청산)</t>
    <phoneticPr fontId="6" type="noConversion"/>
  </si>
  <si>
    <t>2019 도서 전력서비스센터(S/C) 위탁공사(신안_장산)</t>
    <phoneticPr fontId="6" type="noConversion"/>
  </si>
  <si>
    <t>2019 도서 전력서비스센터(S/C) 위탁공사(목포_압해)</t>
    <phoneticPr fontId="6" type="noConversion"/>
  </si>
  <si>
    <t>2019 도서 전력서비스센터(S/C) 위탁공사(고흥_나로)</t>
    <phoneticPr fontId="6" type="noConversion"/>
  </si>
  <si>
    <t>2019 도서 전력서비스센터(S/C) 위탁공사(목포_임자)</t>
    <phoneticPr fontId="6" type="noConversion"/>
  </si>
  <si>
    <t>2019 도서 전력서비스센터(S/C) 위탁공사(고흥_금산)</t>
    <phoneticPr fontId="6" type="noConversion"/>
  </si>
  <si>
    <t>2019 도서 전력서비스센터(S/C) 위탁공사(고흥_금일)</t>
    <phoneticPr fontId="6" type="noConversion"/>
  </si>
  <si>
    <t>2019 도서 전력서비스센터(S/C) 위탁공사(완도_신지)</t>
    <phoneticPr fontId="6" type="noConversion"/>
  </si>
  <si>
    <t>2019 도서 전력서비스센터(S/C) 위탁공사(완도_보길노화)</t>
    <phoneticPr fontId="6" type="noConversion"/>
  </si>
  <si>
    <t>2019 도서 전력서비스센터(S/C) 위탁공사(신안_암태자은)</t>
    <phoneticPr fontId="6" type="noConversion"/>
  </si>
  <si>
    <t>2019 도서 전력서비스센터(S/C) 위탁공사(신안_비금도초)</t>
    <phoneticPr fontId="6" type="noConversion"/>
  </si>
  <si>
    <t>2019 도서 전력서비스센터(S/C) 위탁공사(신안_하의신의)</t>
    <phoneticPr fontId="6" type="noConversion"/>
  </si>
  <si>
    <t>2019 도서 전력서비스센터(S/C) 위탁공사(목포_지도증도)</t>
    <phoneticPr fontId="6" type="noConversion"/>
  </si>
  <si>
    <t>2019 도서 전력서비스센터(S/C) 위탁공사(강진_고금)</t>
    <phoneticPr fontId="6" type="noConversion"/>
  </si>
  <si>
    <t>보성지사</t>
    <phoneticPr fontId="6" type="noConversion"/>
  </si>
  <si>
    <t>2019년 광주전남지역본부 보성지사 고압A 공사</t>
  </si>
  <si>
    <t>강성봉</t>
  </si>
  <si>
    <t>061-850-2271</t>
    <phoneticPr fontId="6" type="noConversion"/>
  </si>
  <si>
    <t>2019년 광주전남지역본부 보성지사 고압B 공사</t>
  </si>
  <si>
    <t>2019년 광주전남지역본부 보성지사 고압C 공사</t>
  </si>
  <si>
    <t>2019년 광주전남지역본부 보성지사 저압 공사</t>
  </si>
  <si>
    <t>서광주지사</t>
    <phoneticPr fontId="6" type="noConversion"/>
  </si>
  <si>
    <t>2019년 광주전남지역본부 서광주지사 고압A 공사</t>
  </si>
  <si>
    <t>김훈범</t>
  </si>
  <si>
    <t>062-360-6237</t>
    <phoneticPr fontId="6" type="noConversion"/>
  </si>
  <si>
    <t>2019년 광주전남지역본부 서광주지사 고압B 공사</t>
  </si>
  <si>
    <t>2019년 광주전남지역본부 서광주지사 저압A 공사</t>
  </si>
  <si>
    <t>2019년 광주전남지역본부 서광주지사 저압B 공사</t>
  </si>
  <si>
    <t>순천지사</t>
    <phoneticPr fontId="6" type="noConversion"/>
  </si>
  <si>
    <t>2019년 광주전남지역본부 순천지사 고압A 공사</t>
  </si>
  <si>
    <t>최성대</t>
  </si>
  <si>
    <t>061-750-2233</t>
    <phoneticPr fontId="6" type="noConversion"/>
  </si>
  <si>
    <t>2019년 광주전남지역본부 순천지사 고압B 공사</t>
  </si>
  <si>
    <t>2019년 광주전남지역본부 순천지사 고압C 공사</t>
  </si>
  <si>
    <t>2019년 광주전남지역본부 순천지사 저압A 공사</t>
  </si>
  <si>
    <t>2019년 광주전남지역본부 순천지사 저압B 공사</t>
  </si>
  <si>
    <t>신안지사</t>
    <phoneticPr fontId="6" type="noConversion"/>
  </si>
  <si>
    <t>안좌E/C 구대D/L 신재생 회선신설공사</t>
    <phoneticPr fontId="6" type="noConversion"/>
  </si>
  <si>
    <t>김승리</t>
    <phoneticPr fontId="6" type="noConversion"/>
  </si>
  <si>
    <t>061-260-6235</t>
    <phoneticPr fontId="6" type="noConversion"/>
  </si>
  <si>
    <t>안좌E/C 탄동, 대척D/L 신재생연계회선신설공사</t>
    <phoneticPr fontId="6" type="noConversion"/>
  </si>
  <si>
    <t>고대희</t>
    <phoneticPr fontId="6" type="noConversion"/>
  </si>
  <si>
    <t>061-260-6233</t>
    <phoneticPr fontId="6" type="noConversion"/>
  </si>
  <si>
    <t>안좌E/C 자라,복호D/L 신재생연계회선신설공사</t>
    <phoneticPr fontId="6" type="noConversion"/>
  </si>
  <si>
    <t>이태양</t>
    <phoneticPr fontId="6" type="noConversion"/>
  </si>
  <si>
    <t>061-260-6238</t>
    <phoneticPr fontId="6" type="noConversion"/>
  </si>
  <si>
    <t>2019년 광주전남지역본부 신안지사 고압A 공사</t>
  </si>
  <si>
    <t>여문영</t>
  </si>
  <si>
    <t>061-260-6231</t>
    <phoneticPr fontId="6" type="noConversion"/>
  </si>
  <si>
    <t>2019년 광주전남지역본부 신안지사 고압B 공사</t>
  </si>
  <si>
    <t>2019년 광주전남지역본부 신안지사 고압C 공사</t>
  </si>
  <si>
    <t>2019년 광주전남지역본부 신안지사 저압공사</t>
  </si>
  <si>
    <t>여수지사</t>
    <phoneticPr fontId="6" type="noConversion"/>
  </si>
  <si>
    <t>2019년 광주전남지역본부 여수지사 고압A 공사</t>
  </si>
  <si>
    <t>곽보람</t>
  </si>
  <si>
    <t>061-650-2284</t>
    <phoneticPr fontId="6" type="noConversion"/>
  </si>
  <si>
    <t>2019년 광주전남지역본부 여수지사 고압B 공사</t>
  </si>
  <si>
    <t>2019년 광주전남지역본부 여수지사 고압C 공사</t>
  </si>
  <si>
    <t>2019년 광주전남지역본부 여수지사 고압D 공사</t>
  </si>
  <si>
    <t>2019년 광주전남지역본부 여수지사 저압A 공사</t>
  </si>
  <si>
    <t>2019년 광주전남지역본부 여수지사 저압B 공사</t>
  </si>
  <si>
    <t>영광지사</t>
    <phoneticPr fontId="6" type="noConversion"/>
  </si>
  <si>
    <t>2019년 광주전남지역본부 영광지사 고압A 공사</t>
  </si>
  <si>
    <t>주현성</t>
  </si>
  <si>
    <t>061-350-2231</t>
    <phoneticPr fontId="6" type="noConversion"/>
  </si>
  <si>
    <t>2019년 광주전남지역본부 영광지사 고압B 공사</t>
  </si>
  <si>
    <t>2019년 광주전남지역본부 영광지사 고압C 공사</t>
  </si>
  <si>
    <t>2019년 광주전남지역본부 영광지사 저압 공사</t>
  </si>
  <si>
    <t>영암지사</t>
    <phoneticPr fontId="6" type="noConversion"/>
  </si>
  <si>
    <t>영암S/S 학산동호D/L 신재생발전 회선신설공사</t>
    <phoneticPr fontId="6" type="noConversion"/>
  </si>
  <si>
    <t>진문수</t>
    <phoneticPr fontId="6" type="noConversion"/>
  </si>
  <si>
    <t>061-470-3237</t>
    <phoneticPr fontId="6" type="noConversion"/>
  </si>
  <si>
    <t>2019년 광주전남지역본부 영암지사 고압A 공사</t>
  </si>
  <si>
    <t>박민철</t>
  </si>
  <si>
    <t>061-470-3234</t>
    <phoneticPr fontId="6" type="noConversion"/>
  </si>
  <si>
    <t>2019년 광주전남지역본부 영암지사 고압B 공사</t>
  </si>
  <si>
    <t>2019년 광주전남지역본부 영암지사 고압C 공사</t>
  </si>
  <si>
    <t>2019년 광주전남지역본부 영암지사 저압A 공사</t>
  </si>
  <si>
    <t>2019년 광주전남지역본부 영암지사 저압B 공사</t>
  </si>
  <si>
    <t>완도지사</t>
    <phoneticPr fontId="6" type="noConversion"/>
  </si>
  <si>
    <t>2019년 광주전남지역본부 완도지사 고압A 공사</t>
  </si>
  <si>
    <t>장영훈</t>
  </si>
  <si>
    <t>061-550-0237</t>
    <phoneticPr fontId="6" type="noConversion"/>
  </si>
  <si>
    <t>2019년 광주전남지역본부 완도지사 고압B 공사</t>
  </si>
  <si>
    <t>2019년 광주전남지역본부 완도지사 저압 공사</t>
  </si>
  <si>
    <t>장성지사</t>
    <phoneticPr fontId="6" type="noConversion"/>
  </si>
  <si>
    <t>2019년 광주전남지역본부 장성지사 고압A 공사</t>
  </si>
  <si>
    <t>민수영</t>
  </si>
  <si>
    <t>061-390-6232</t>
    <phoneticPr fontId="6" type="noConversion"/>
  </si>
  <si>
    <t>2019년 광주전남지역본부 장성지사 고압B 공사</t>
  </si>
  <si>
    <t>2019년 광주전남지역본부 장성지사 고압C 공사</t>
  </si>
  <si>
    <t>2019년 광주전남지역본부 장성지사 저압공사</t>
  </si>
  <si>
    <t>장흥지사</t>
    <phoneticPr fontId="6" type="noConversion"/>
  </si>
  <si>
    <t>2019년 광주전남지역본부 장흥지사 고압A 공사</t>
  </si>
  <si>
    <t>김경남</t>
  </si>
  <si>
    <t>061-860-2234</t>
    <phoneticPr fontId="6" type="noConversion"/>
  </si>
  <si>
    <t>2019년 광주전남지역본부 장흥지사 고압B 공사</t>
  </si>
  <si>
    <t>2019년 광주전남지역본부 장흥지사 고압C 공사</t>
  </si>
  <si>
    <t>2019년 광주전남지역본부 장흥지사 저압공사</t>
  </si>
  <si>
    <t>2019년 광주전남지역본부 직할 고압A 공사</t>
  </si>
  <si>
    <t>서종환</t>
  </si>
  <si>
    <t>062-260-5235</t>
    <phoneticPr fontId="6" type="noConversion"/>
  </si>
  <si>
    <t>2019년 광주전남지역본부 직할 고압B 공사</t>
  </si>
  <si>
    <t>2019년 광주전남지역본부 직할 고압C 공사</t>
  </si>
  <si>
    <t>2019년 광주전남지역본부 직할 저압A 공사</t>
  </si>
  <si>
    <t>2019년 광주전남지역본부 직할 저압B 공사</t>
  </si>
  <si>
    <t>18년 2차 송변전광단말장치 확대구축공사</t>
    <phoneticPr fontId="6" type="noConversion"/>
  </si>
  <si>
    <t>정세용</t>
  </si>
  <si>
    <t>061-260-5591</t>
  </si>
  <si>
    <t>진도지사</t>
    <phoneticPr fontId="6" type="noConversion"/>
  </si>
  <si>
    <t>금갑 철주 안전성 검토 부적정 해소 공사</t>
    <phoneticPr fontId="6" type="noConversion"/>
  </si>
  <si>
    <t>박상옥</t>
    <phoneticPr fontId="6" type="noConversion"/>
  </si>
  <si>
    <t>061-540-2233</t>
    <phoneticPr fontId="6" type="noConversion"/>
  </si>
  <si>
    <t>지산면 거제리 진도군청(가공전주) 지장전주 이설공사</t>
    <phoneticPr fontId="6" type="noConversion"/>
  </si>
  <si>
    <t>윤요한</t>
    <phoneticPr fontId="6" type="noConversion"/>
  </si>
  <si>
    <t>061-540-2232</t>
    <phoneticPr fontId="6" type="noConversion"/>
  </si>
  <si>
    <t>2019년 광주전남지역본부 진도지사 고압A 공사</t>
  </si>
  <si>
    <t>박보영</t>
  </si>
  <si>
    <t>061-540-2231</t>
    <phoneticPr fontId="6" type="noConversion"/>
  </si>
  <si>
    <t>2019년 광주전남지역본부 진도지사 고압B 공사</t>
  </si>
  <si>
    <t>2019년 광주전남지역본부 진도지사 저압 공사</t>
  </si>
  <si>
    <t>함평지사</t>
    <phoneticPr fontId="6" type="noConversion"/>
  </si>
  <si>
    <t>2019년 광주전남지역본부 함평지사 고압A 공사</t>
  </si>
  <si>
    <t>서봉길</t>
  </si>
  <si>
    <t>061-320-0233</t>
    <phoneticPr fontId="6" type="noConversion"/>
  </si>
  <si>
    <t>2019년 광주전남지역본부 함평지사 고압B 공사</t>
  </si>
  <si>
    <t>2019년 광주전남지역본부 함평지사 저압 공사</t>
  </si>
  <si>
    <t>해남지사</t>
    <phoneticPr fontId="6" type="noConversion"/>
  </si>
  <si>
    <t>2019년 광주전남지역본부 해남지사 고압A 공사</t>
  </si>
  <si>
    <t>조봉주</t>
  </si>
  <si>
    <t>061-530-2274</t>
    <phoneticPr fontId="6" type="noConversion"/>
  </si>
  <si>
    <t>2019년 광주전남지역본부 해남지사 고압B 공사</t>
  </si>
  <si>
    <t>2019년 광주전남지역본부 해남지사 고압C 공사</t>
  </si>
  <si>
    <t>2019년 광주전남지역본부 해남지사 고압D 공사</t>
  </si>
  <si>
    <t>2019년 광주전남지역본부 해남지사 저압A공사</t>
  </si>
  <si>
    <t>2019년 광주전남지역본부 해남지사 저압B공사</t>
  </si>
  <si>
    <t>화순지사</t>
    <phoneticPr fontId="6" type="noConversion"/>
  </si>
  <si>
    <t>2019년 광주전남지역본부 화순지사 고압A 공사</t>
  </si>
  <si>
    <t>백지연</t>
  </si>
  <si>
    <t>061-370-0235</t>
    <phoneticPr fontId="6" type="noConversion"/>
  </si>
  <si>
    <t>2019년 광주전남지역본부 화순지사 고압B 공사</t>
  </si>
  <si>
    <t>2019년 광주전남지역본부 화순지사 고압C 공사</t>
  </si>
  <si>
    <t>2019년 광주전남지역본부 화순지사 저압 공사</t>
  </si>
  <si>
    <t>강진지사</t>
  </si>
  <si>
    <t>강진S/S 도림D/L 회선신설공사</t>
  </si>
  <si>
    <t>김수진</t>
  </si>
  <si>
    <t>061-430-2233</t>
  </si>
  <si>
    <t>성전면 명산리 강진-광주간고속도로 지장전주이설공사</t>
  </si>
  <si>
    <t>이유진</t>
  </si>
  <si>
    <t>061-430-2277</t>
  </si>
  <si>
    <t>가교,고금,대구D/L간 연계력확보 선로보강공사</t>
  </si>
  <si>
    <t>김찬혁</t>
  </si>
  <si>
    <t>061-430-2237</t>
  </si>
  <si>
    <t>곡성S/S 154kV #1M.Tr 장기사용 변압기 대체</t>
  </si>
  <si>
    <t>신희관</t>
  </si>
  <si>
    <t>061-260-4362</t>
  </si>
  <si>
    <t>강진-광주간 255호선 고속도로 지장전주 이설공사</t>
    <phoneticPr fontId="6" type="noConversion"/>
  </si>
  <si>
    <t>무정-순창간 지방도 확포장지장전주 이설공사</t>
    <phoneticPr fontId="6" type="noConversion"/>
  </si>
  <si>
    <t>허일용</t>
    <phoneticPr fontId="6" type="noConversion"/>
  </si>
  <si>
    <t>061-380-0235</t>
    <phoneticPr fontId="6" type="noConversion"/>
  </si>
  <si>
    <t>무정면 오례리 익산지방국토관리청 지장전주 이설공사</t>
    <phoneticPr fontId="6" type="noConversion"/>
  </si>
  <si>
    <t>서법열</t>
    <phoneticPr fontId="6" type="noConversion"/>
  </si>
  <si>
    <t>061-380-0231</t>
    <phoneticPr fontId="6" type="noConversion"/>
  </si>
  <si>
    <t>345kV 한빛N/P #1S/Y 예방진단시스템 대체</t>
  </si>
  <si>
    <t>채동철</t>
  </si>
  <si>
    <t>061-989-3372</t>
  </si>
  <si>
    <t>광산 평동3차 산단 단지내 케이블공사</t>
  </si>
  <si>
    <t>광양 황금산단 간선설치공사</t>
  </si>
  <si>
    <t>2019년 광주전남본부 지중선로 순시위탁 공사</t>
    <phoneticPr fontId="6" type="noConversion"/>
  </si>
  <si>
    <t>062-260-5277</t>
    <phoneticPr fontId="6" type="noConversion"/>
  </si>
  <si>
    <t>2019년 상반기 지상변압기 활선엘보 분리연결 공사</t>
    <phoneticPr fontId="6" type="noConversion"/>
  </si>
  <si>
    <t>농성S/S 170kV  GIS 대체공사</t>
  </si>
  <si>
    <t>정유택</t>
  </si>
  <si>
    <t>062-260-5583</t>
  </si>
  <si>
    <t>비아S/S 170kV  GIS 대체공사</t>
  </si>
  <si>
    <t>홍진</t>
  </si>
  <si>
    <t>062-260-5587</t>
  </si>
  <si>
    <t>비아S/S 25.8kV  GIS 대체공사</t>
  </si>
  <si>
    <t>서근영</t>
  </si>
  <si>
    <t>062-260-5581</t>
  </si>
  <si>
    <t>농성S/S 25.8kV  GIS 대체공사</t>
  </si>
  <si>
    <t>이주성</t>
  </si>
  <si>
    <t>062-260-5582</t>
  </si>
  <si>
    <t>보성-겸백간 지방도 확포장 지장전주</t>
    <phoneticPr fontId="6" type="noConversion"/>
  </si>
  <si>
    <t>강성봉</t>
    <phoneticPr fontId="6" type="noConversion"/>
  </si>
  <si>
    <t>345kV 송전선로 헬기애자세정공사</t>
    <phoneticPr fontId="6" type="noConversion"/>
  </si>
  <si>
    <t>김영우</t>
    <phoneticPr fontId="6" type="noConversion"/>
  </si>
  <si>
    <t>062-260-5527</t>
    <phoneticPr fontId="6" type="noConversion"/>
  </si>
  <si>
    <t>항공장애표시등 설치공사</t>
    <phoneticPr fontId="6" type="noConversion"/>
  </si>
  <si>
    <t>이승찬</t>
    <phoneticPr fontId="6" type="noConversion"/>
  </si>
  <si>
    <t>062-260-5573</t>
    <phoneticPr fontId="6" type="noConversion"/>
  </si>
  <si>
    <t>154kV 인출선로 모선 재배열공사</t>
    <phoneticPr fontId="6" type="noConversion"/>
  </si>
  <si>
    <t>이한명</t>
    <phoneticPr fontId="6" type="noConversion"/>
  </si>
  <si>
    <t>062-260-5576</t>
    <phoneticPr fontId="6" type="noConversion"/>
  </si>
  <si>
    <t>154kV 여천-호남T/P 등 2개 T/L 자기애관 교체공사</t>
    <phoneticPr fontId="6" type="noConversion"/>
  </si>
  <si>
    <t>154kV 비아-하남T/L 자기애관 교체공사</t>
    <phoneticPr fontId="6" type="noConversion"/>
  </si>
  <si>
    <t>신희진</t>
    <phoneticPr fontId="6" type="noConversion"/>
  </si>
  <si>
    <t>062-260-5679</t>
    <phoneticPr fontId="6" type="noConversion"/>
  </si>
  <si>
    <t>154kV 서순천-주암, 승주-서순천T/L 자기애관 교체공사</t>
    <phoneticPr fontId="6" type="noConversion"/>
  </si>
  <si>
    <t>박기만</t>
    <phoneticPr fontId="6" type="noConversion"/>
  </si>
  <si>
    <t>062-260-5575</t>
    <phoneticPr fontId="6" type="noConversion"/>
  </si>
  <si>
    <t>154kV 벌교-고흥T/L 자기애관 교체공사</t>
    <phoneticPr fontId="6" type="noConversion"/>
  </si>
  <si>
    <t>순천전력지사</t>
    <phoneticPr fontId="6" type="noConversion"/>
  </si>
  <si>
    <t>154kV 순천-율촌T/L 안전이격확보공사</t>
    <phoneticPr fontId="6" type="noConversion"/>
  </si>
  <si>
    <t>조태승</t>
    <phoneticPr fontId="6" type="noConversion"/>
  </si>
  <si>
    <t>061-740-3357</t>
    <phoneticPr fontId="6" type="noConversion"/>
  </si>
  <si>
    <t>2019년 항공장애표시등 구조개선공사</t>
    <phoneticPr fontId="6" type="noConversion"/>
  </si>
  <si>
    <t>김회동</t>
    <phoneticPr fontId="6" type="noConversion"/>
  </si>
  <si>
    <t>061-740-3356</t>
    <phoneticPr fontId="6" type="noConversion"/>
  </si>
  <si>
    <t>여천S/S 154kV 절환모선 설치공사(일반)</t>
    <phoneticPr fontId="6" type="noConversion"/>
  </si>
  <si>
    <t>이재봉</t>
    <phoneticPr fontId="6" type="noConversion"/>
  </si>
  <si>
    <t>061-740-3345</t>
    <phoneticPr fontId="6" type="noConversion"/>
  </si>
  <si>
    <t>19년 154kV GIS 정밀점검 공사</t>
    <phoneticPr fontId="6" type="noConversion"/>
  </si>
  <si>
    <t>신동익</t>
    <phoneticPr fontId="6" type="noConversion"/>
  </si>
  <si>
    <t>061-740-3377</t>
    <phoneticPr fontId="6" type="noConversion"/>
  </si>
  <si>
    <t>동계 광학진단 적출분 해소공사</t>
    <phoneticPr fontId="6" type="noConversion"/>
  </si>
  <si>
    <t>김민성</t>
    <phoneticPr fontId="6" type="noConversion"/>
  </si>
  <si>
    <t>061-350-2273</t>
    <phoneticPr fontId="6" type="noConversion"/>
  </si>
  <si>
    <t>강진S/S GIS화 관련 OPGW 보강공사</t>
    <phoneticPr fontId="6" type="noConversion"/>
  </si>
  <si>
    <t>김태군</t>
  </si>
  <si>
    <t>062-260-5592</t>
  </si>
  <si>
    <t>19년 본부 관내 사옥 및 변전소 조경관리공사</t>
    <phoneticPr fontId="6" type="noConversion"/>
  </si>
  <si>
    <t>임정섭</t>
    <phoneticPr fontId="6" type="noConversion"/>
  </si>
  <si>
    <t>062-260-5555</t>
    <phoneticPr fontId="6" type="noConversion"/>
  </si>
  <si>
    <t>2019년도 강진전력지사 M.Tr 정밀점검공사</t>
  </si>
  <si>
    <t>김도혁</t>
  </si>
  <si>
    <t>061-430-2339</t>
  </si>
  <si>
    <t>경영지원부</t>
  </si>
  <si>
    <t>보성지사 사옥 리모델링 공사</t>
  </si>
  <si>
    <t>박현석</t>
  </si>
  <si>
    <t>062-260-5271</t>
  </si>
  <si>
    <t>곡성지사</t>
  </si>
  <si>
    <t>곡성 운곡특화농공단지 신규회선설치공사</t>
  </si>
  <si>
    <t>박정식</t>
  </si>
  <si>
    <t>061-360-1233</t>
  </si>
  <si>
    <t>‘19년 광주전력지사 154kV M.Tr 및 OLTC 정밀점검 공사</t>
  </si>
  <si>
    <t>‘19년 광주전력지사 345kV GIS  정밀점검(1대)</t>
  </si>
  <si>
    <t>이학준</t>
  </si>
  <si>
    <t>061-260-4372</t>
  </si>
  <si>
    <t>‘19년 광주전력지사 154kV GIS 정밀점검</t>
  </si>
  <si>
    <t>목포전력지사</t>
    <phoneticPr fontId="6" type="noConversion"/>
  </si>
  <si>
    <t>345kV 신광주-한빛 등 7개T/L 항공시설물 설치공사</t>
    <phoneticPr fontId="6" type="noConversion"/>
  </si>
  <si>
    <t>양병준</t>
    <phoneticPr fontId="6" type="noConversion"/>
  </si>
  <si>
    <t>061-989-3354</t>
    <phoneticPr fontId="6" type="noConversion"/>
  </si>
  <si>
    <t>광양 성황동이지구 간선설치공사</t>
  </si>
  <si>
    <t>보성 벌교읍내 지중화공사</t>
  </si>
  <si>
    <t>서광주 월드컵 4강로 지중화공사</t>
  </si>
  <si>
    <t>정준석</t>
  </si>
  <si>
    <t>062-260-5416</t>
  </si>
  <si>
    <t>3월</t>
    <phoneticPr fontId="6" type="noConversion"/>
  </si>
  <si>
    <t>직할 예방진단 시스템 구축</t>
  </si>
  <si>
    <t>변전</t>
    <phoneticPr fontId="6" type="noConversion"/>
  </si>
  <si>
    <t>수의</t>
    <phoneticPr fontId="6" type="noConversion"/>
  </si>
  <si>
    <t>-</t>
    <phoneticPr fontId="6" type="noConversion"/>
  </si>
  <si>
    <t>윤임</t>
    <phoneticPr fontId="6" type="noConversion"/>
  </si>
  <si>
    <t>062-260-5735</t>
    <phoneticPr fontId="6" type="noConversion"/>
  </si>
  <si>
    <t>광주전남본부</t>
    <phoneticPr fontId="6" type="noConversion"/>
  </si>
  <si>
    <t>순천전력지사</t>
    <phoneticPr fontId="6" type="noConversion"/>
  </si>
  <si>
    <t>345kV 변압기 및 OLTC 정밀점검공사</t>
    <phoneticPr fontId="6" type="noConversion"/>
  </si>
  <si>
    <t>경쟁</t>
    <phoneticPr fontId="6" type="noConversion"/>
  </si>
  <si>
    <t>임준영</t>
    <phoneticPr fontId="6" type="noConversion"/>
  </si>
  <si>
    <t>061-740-3346</t>
    <phoneticPr fontId="6" type="noConversion"/>
  </si>
  <si>
    <t>영광지사</t>
    <phoneticPr fontId="6" type="noConversion"/>
  </si>
  <si>
    <t>영광S/S 묘량D/L 연계력 부족 선로보강 공사</t>
    <phoneticPr fontId="6" type="noConversion"/>
  </si>
  <si>
    <t>배전</t>
    <phoneticPr fontId="6" type="noConversion"/>
  </si>
  <si>
    <t>김민</t>
    <phoneticPr fontId="6" type="noConversion"/>
  </si>
  <si>
    <t>061-350-2271</t>
    <phoneticPr fontId="6" type="noConversion"/>
  </si>
  <si>
    <t>영광S/S 성산D/L 노후설비교체 및 선로보강 공사</t>
    <phoneticPr fontId="6" type="noConversion"/>
  </si>
  <si>
    <t>김민성</t>
    <phoneticPr fontId="6" type="noConversion"/>
  </si>
  <si>
    <t>061-350-2273</t>
    <phoneticPr fontId="6" type="noConversion"/>
  </si>
  <si>
    <t>장성지사</t>
    <phoneticPr fontId="6" type="noConversion"/>
  </si>
  <si>
    <t>장성역 앞 지중화 공사</t>
    <phoneticPr fontId="6" type="noConversion"/>
  </si>
  <si>
    <t>김용익</t>
    <phoneticPr fontId="6" type="noConversion"/>
  </si>
  <si>
    <t>061-390-6235</t>
    <phoneticPr fontId="6" type="noConversion"/>
  </si>
  <si>
    <t>진도지사</t>
    <phoneticPr fontId="6" type="noConversion"/>
  </si>
  <si>
    <t>전압강하 해소 PVR 신설 및 교체 공사</t>
    <phoneticPr fontId="6" type="noConversion"/>
  </si>
  <si>
    <t>윤요한</t>
    <phoneticPr fontId="6" type="noConversion"/>
  </si>
  <si>
    <t>061-540-2232</t>
    <phoneticPr fontId="6" type="noConversion"/>
  </si>
  <si>
    <t>변전소 격벽보강공사</t>
    <phoneticPr fontId="6" type="noConversion"/>
  </si>
  <si>
    <t>홍영택</t>
    <phoneticPr fontId="6" type="noConversion"/>
  </si>
  <si>
    <t>062-260-5752</t>
    <phoneticPr fontId="6" type="noConversion"/>
  </si>
  <si>
    <t>2019년도 목포전력지사 170kV GIS 정밀점검</t>
    <phoneticPr fontId="6" type="noConversion"/>
  </si>
  <si>
    <t>박상우</t>
    <phoneticPr fontId="6" type="noConversion"/>
  </si>
  <si>
    <t>061-989-3366</t>
    <phoneticPr fontId="6" type="noConversion"/>
  </si>
  <si>
    <t>신안 도초면 나박포지구 지중화공사</t>
  </si>
  <si>
    <t>박홍대</t>
  </si>
  <si>
    <t>062-260-5414</t>
  </si>
  <si>
    <t>여천S/S 154kV 절환모선 설치공사(전문)</t>
    <phoneticPr fontId="6" type="noConversion"/>
  </si>
  <si>
    <t>19년도 송변전광단말 확대구축공사</t>
    <phoneticPr fontId="6" type="noConversion"/>
  </si>
  <si>
    <t>영광-홍농T/L OPGW 교체공사</t>
    <phoneticPr fontId="6" type="noConversion"/>
  </si>
  <si>
    <t>화재수신반 교체공사</t>
    <phoneticPr fontId="6" type="noConversion"/>
  </si>
  <si>
    <t>김하민</t>
    <phoneticPr fontId="6" type="noConversion"/>
  </si>
  <si>
    <t>062-260-5658</t>
    <phoneticPr fontId="6" type="noConversion"/>
  </si>
  <si>
    <t>2019년도 가공송전 순시점검 위탁공사</t>
  </si>
  <si>
    <t>박명규</t>
  </si>
  <si>
    <t>061-430-2321</t>
  </si>
  <si>
    <t>15kV 남창S/S 취약설비 GIS화 공사(GIS 설치)</t>
    <phoneticPr fontId="6" type="noConversion"/>
  </si>
  <si>
    <t>김명원</t>
  </si>
  <si>
    <t>061-430-2364</t>
  </si>
  <si>
    <t>15kV 남창S/S 취약설비 GIS화 공사(M.Tr 설치)</t>
  </si>
  <si>
    <t>15kV 남창S/S 취약설비 GIS화 공사(일반공사)</t>
  </si>
  <si>
    <t>15kV 남창S/S 취약설비 GIS화 공사(감리)</t>
  </si>
  <si>
    <t>345kV 신강진S/S 154kV 인출변경공사</t>
  </si>
  <si>
    <t>김성국</t>
  </si>
  <si>
    <t>061-430-2336</t>
  </si>
  <si>
    <t>변전</t>
    <phoneticPr fontId="6" type="noConversion"/>
  </si>
  <si>
    <t>광주전남본부</t>
    <phoneticPr fontId="6" type="noConversion"/>
  </si>
  <si>
    <t>광주전력자사</t>
  </si>
  <si>
    <t>345kV 신남원-광양T/L등 항공시설물 설치공사</t>
  </si>
  <si>
    <t>황상하</t>
  </si>
  <si>
    <t>062-260-4354</t>
  </si>
  <si>
    <t>광주전남본부</t>
    <phoneticPr fontId="6" type="noConversion"/>
  </si>
  <si>
    <t>영광지사</t>
    <phoneticPr fontId="6" type="noConversion"/>
  </si>
  <si>
    <t>해안지역 염진해 취약개소 선로보강 공사</t>
    <phoneticPr fontId="6" type="noConversion"/>
  </si>
  <si>
    <t>김민</t>
    <phoneticPr fontId="6" type="noConversion"/>
  </si>
  <si>
    <t>061-350-2271</t>
    <phoneticPr fontId="6" type="noConversion"/>
  </si>
  <si>
    <t>관내 변전소 여자화장실 조성공사</t>
    <phoneticPr fontId="6" type="noConversion"/>
  </si>
  <si>
    <t>김유정</t>
    <phoneticPr fontId="6" type="noConversion"/>
  </si>
  <si>
    <t>062-260-5656</t>
    <phoneticPr fontId="6" type="noConversion"/>
  </si>
  <si>
    <t>국토 18호 도로확장 지장전주 이설공사</t>
    <phoneticPr fontId="6" type="noConversion"/>
  </si>
  <si>
    <t>박보영</t>
    <phoneticPr fontId="6" type="noConversion"/>
  </si>
  <si>
    <t>여수 종화~돌산간 해저케이블(압입) 건설공사</t>
    <phoneticPr fontId="6" type="noConversion"/>
  </si>
  <si>
    <t>강승완</t>
    <phoneticPr fontId="6" type="noConversion"/>
  </si>
  <si>
    <t>062-260-5183</t>
    <phoneticPr fontId="6" type="noConversion"/>
  </si>
  <si>
    <t>2019년도 목포전력지사 154kV 주변압기 및 OLTC 정밀점검</t>
    <phoneticPr fontId="6" type="noConversion"/>
  </si>
  <si>
    <t>김민혁</t>
    <phoneticPr fontId="6" type="noConversion"/>
  </si>
  <si>
    <t>061-989-3364</t>
    <phoneticPr fontId="6" type="noConversion"/>
  </si>
  <si>
    <t>154kV 신강진-강진T/L 지장철탑 이설공사</t>
    <phoneticPr fontId="6" type="noConversion"/>
  </si>
  <si>
    <t>이경주</t>
    <phoneticPr fontId="6" type="noConversion"/>
  </si>
  <si>
    <t>062-260-5526</t>
    <phoneticPr fontId="6" type="noConversion"/>
  </si>
  <si>
    <t>154kV 담양-일곡T/L 자기애관 교체공사</t>
    <phoneticPr fontId="6" type="noConversion"/>
  </si>
  <si>
    <t>신광주-계림T/L OPGW 교체공사</t>
    <phoneticPr fontId="6" type="noConversion"/>
  </si>
  <si>
    <t>2020~21년 강진전력지사 송전정비회사 총액공사</t>
  </si>
  <si>
    <t>김영석</t>
  </si>
  <si>
    <t>061-430-2320</t>
  </si>
  <si>
    <t>20~'21년도 #1HVDC 변환설비 위탁정비공사</t>
  </si>
  <si>
    <t>김미나</t>
  </si>
  <si>
    <t>061-430-2329</t>
  </si>
  <si>
    <t>2020~2021 변전정비회사 총액공사</t>
  </si>
  <si>
    <t>고병국</t>
  </si>
  <si>
    <t>061-430-2335</t>
  </si>
  <si>
    <t>하반기 열화상 진단 용역</t>
  </si>
  <si>
    <t>오인형</t>
  </si>
  <si>
    <t>061-360-1235</t>
  </si>
  <si>
    <t>광주전남본부</t>
    <phoneticPr fontId="6" type="noConversion"/>
  </si>
  <si>
    <t>2020년도 청구서 운송용역</t>
    <phoneticPr fontId="6" type="noConversion"/>
  </si>
  <si>
    <t>박정윤</t>
    <phoneticPr fontId="6" type="noConversion"/>
  </si>
  <si>
    <t>062-260-5445</t>
    <phoneticPr fontId="6" type="noConversion"/>
  </si>
  <si>
    <t>'20~'21년 강진전력지사 관내 무인변전소 (기계)경비용역</t>
  </si>
  <si>
    <t>박민성</t>
  </si>
  <si>
    <t>061-430-2337</t>
  </si>
  <si>
    <t>광주전남본부</t>
    <phoneticPr fontId="6" type="noConversion"/>
  </si>
  <si>
    <t>목포전력지사</t>
    <phoneticPr fontId="6" type="noConversion"/>
  </si>
  <si>
    <t>12월</t>
    <phoneticPr fontId="6" type="noConversion"/>
  </si>
  <si>
    <t>2020~21년 목포전력지사 무인변전소 경비용역</t>
    <phoneticPr fontId="6" type="noConversion"/>
  </si>
  <si>
    <t>경비</t>
    <phoneticPr fontId="6" type="noConversion"/>
  </si>
  <si>
    <t>경쟁</t>
    <phoneticPr fontId="6" type="noConversion"/>
  </si>
  <si>
    <t>봉채연</t>
    <phoneticPr fontId="6" type="noConversion"/>
  </si>
  <si>
    <t>061-989-3377</t>
    <phoneticPr fontId="6" type="noConversion"/>
  </si>
  <si>
    <t>X</t>
    <phoneticPr fontId="6" type="noConversion"/>
  </si>
  <si>
    <t>변전</t>
    <phoneticPr fontId="6" type="noConversion"/>
  </si>
  <si>
    <t>2019년 목포전력지사 소방설비 점검 및 보수용역</t>
    <phoneticPr fontId="6" type="noConversion"/>
  </si>
  <si>
    <t>061-989-3373</t>
    <phoneticPr fontId="6" type="noConversion"/>
  </si>
  <si>
    <t>20년 관내변전소,배전전력구 소방설비 점검용역</t>
    <phoneticPr fontId="6" type="noConversion"/>
  </si>
  <si>
    <t>황태연</t>
    <phoneticPr fontId="6" type="noConversion"/>
  </si>
  <si>
    <t>061-740-3413</t>
    <phoneticPr fontId="6" type="noConversion"/>
  </si>
  <si>
    <t>20~21년 순천전력지사 무인변전소 경비용역</t>
    <phoneticPr fontId="6" type="noConversion"/>
  </si>
  <si>
    <t>경비</t>
    <phoneticPr fontId="6" type="noConversion"/>
  </si>
  <si>
    <t>김병우</t>
    <phoneticPr fontId="6" type="noConversion"/>
  </si>
  <si>
    <t>061-740-3404</t>
    <phoneticPr fontId="6" type="noConversion"/>
  </si>
  <si>
    <t>철탑 안전도 검토용역</t>
  </si>
  <si>
    <t>곡성 운곡특화농공단지 신규회선설치공사 감리용역</t>
  </si>
  <si>
    <t>호남고속도로 첨단방면 연결로 개설공사 지장전주 이설공사 감리용역</t>
    <phoneticPr fontId="6" type="noConversion"/>
  </si>
  <si>
    <t>2019년 소방설비 점검 및 보수 용역</t>
  </si>
  <si>
    <t>민윤희</t>
  </si>
  <si>
    <t>062-260-4374</t>
  </si>
  <si>
    <t>2019년 광주전력지사 관내변전소 청소용역</t>
  </si>
  <si>
    <t>배연상</t>
  </si>
  <si>
    <t>062-260-4377</t>
  </si>
  <si>
    <t>2019년 VLF 진단용역</t>
    <phoneticPr fontId="6" type="noConversion"/>
  </si>
  <si>
    <t>김양우</t>
    <phoneticPr fontId="6" type="noConversion"/>
  </si>
  <si>
    <t>062-260-5276</t>
    <phoneticPr fontId="6" type="noConversion"/>
  </si>
  <si>
    <t>2019년 광주전남지역본부 배전공가 순시위탁</t>
    <phoneticPr fontId="6" type="noConversion"/>
  </si>
  <si>
    <t>김지현</t>
  </si>
  <si>
    <t>062-260-5279</t>
  </si>
  <si>
    <t>2019년 보성지사 사옥청소 및 시설관리용역</t>
    <phoneticPr fontId="6" type="noConversion"/>
  </si>
  <si>
    <t>조근륜</t>
    <phoneticPr fontId="6" type="noConversion"/>
  </si>
  <si>
    <t>061-850-2219</t>
    <phoneticPr fontId="6" type="noConversion"/>
  </si>
  <si>
    <t>지역협력부</t>
    <phoneticPr fontId="6" type="noConversion"/>
  </si>
  <si>
    <t>2019년도 한국전력공사 충청·전라권 일반경비용역(1년)</t>
    <phoneticPr fontId="6" type="noConversion"/>
  </si>
  <si>
    <t>황재민</t>
    <phoneticPr fontId="6" type="noConversion"/>
  </si>
  <si>
    <t>062-260-5615</t>
  </si>
  <si>
    <t>본부 별관사옥 증축 설계용역</t>
  </si>
  <si>
    <t>신재욱</t>
  </si>
  <si>
    <t>062-260-5274</t>
  </si>
  <si>
    <t>상반기 초음파 진단 용역</t>
  </si>
  <si>
    <t>보성-겸백간 지방도 확포장 지장전주</t>
  </si>
  <si>
    <t>2019년 광학촬영 진단 용역</t>
    <phoneticPr fontId="6" type="noConversion"/>
  </si>
  <si>
    <t>정상일</t>
    <phoneticPr fontId="6" type="noConversion"/>
  </si>
  <si>
    <t>061-390-6234</t>
    <phoneticPr fontId="6" type="noConversion"/>
  </si>
  <si>
    <t>상반기 광학카메라 진단 용역</t>
  </si>
  <si>
    <t>154kV 나주-엄다 등 2개T/L 안전이격확보철탑 안전도검토용역</t>
    <phoneticPr fontId="6" type="noConversion"/>
  </si>
  <si>
    <t>측량</t>
    <phoneticPr fontId="6" type="noConversion"/>
  </si>
  <si>
    <t>이치호</t>
    <phoneticPr fontId="6" type="noConversion"/>
  </si>
  <si>
    <t>061-989-3353</t>
    <phoneticPr fontId="6" type="noConversion"/>
  </si>
  <si>
    <t>목포전력지사</t>
    <phoneticPr fontId="6" type="noConversion"/>
  </si>
  <si>
    <t>한빛N/P #3S/Y 362kV GIS 대체공사 제어설계 용역</t>
    <phoneticPr fontId="6" type="noConversion"/>
  </si>
  <si>
    <t>박상우</t>
    <phoneticPr fontId="6" type="noConversion"/>
  </si>
  <si>
    <t>061-989-3366</t>
    <phoneticPr fontId="6" type="noConversion"/>
  </si>
  <si>
    <t>보성지사</t>
    <phoneticPr fontId="6" type="noConversion"/>
  </si>
  <si>
    <t>2019년 보성지사 쌍안경 진단용역</t>
    <phoneticPr fontId="6" type="noConversion"/>
  </si>
  <si>
    <t>정명진</t>
    <phoneticPr fontId="6" type="noConversion"/>
  </si>
  <si>
    <t>061-850-2273</t>
    <phoneticPr fontId="6" type="noConversion"/>
  </si>
  <si>
    <t>3월</t>
    <phoneticPr fontId="6" type="noConversion"/>
  </si>
  <si>
    <t>154kV 신강진-강진T/L 지장철탑 이설 경과지 설계용역</t>
    <phoneticPr fontId="6" type="noConversion"/>
  </si>
  <si>
    <t>이경주</t>
    <phoneticPr fontId="6" type="noConversion"/>
  </si>
  <si>
    <t>062-260-5526</t>
    <phoneticPr fontId="6" type="noConversion"/>
  </si>
  <si>
    <t>특수설비부</t>
    <phoneticPr fontId="6" type="noConversion"/>
  </si>
  <si>
    <t>19년도 완도·여수지역 사설항로표지 위탁관리용역</t>
    <phoneticPr fontId="6" type="noConversion"/>
  </si>
  <si>
    <t>김중배</t>
    <phoneticPr fontId="6" type="noConversion"/>
  </si>
  <si>
    <t>062-260-5184</t>
    <phoneticPr fontId="6" type="noConversion"/>
  </si>
  <si>
    <t>상반기 열화상 진단 용역</t>
  </si>
  <si>
    <t>목포지사</t>
    <phoneticPr fontId="6" type="noConversion"/>
  </si>
  <si>
    <t>2019년 목포지사 사옥청소 및 시설관리 용역</t>
    <phoneticPr fontId="6" type="noConversion"/>
  </si>
  <si>
    <t>이정훈</t>
    <phoneticPr fontId="6" type="noConversion"/>
  </si>
  <si>
    <t>061-270-2213</t>
    <phoneticPr fontId="6" type="noConversion"/>
  </si>
  <si>
    <t>4월</t>
    <phoneticPr fontId="6" type="noConversion"/>
  </si>
  <si>
    <t>2019년 상반기 지상개폐기 PD진단위탁 용역</t>
    <phoneticPr fontId="6" type="noConversion"/>
  </si>
  <si>
    <t>강세훈</t>
    <phoneticPr fontId="6" type="noConversion"/>
  </si>
  <si>
    <t>062-260-5446</t>
    <phoneticPr fontId="6" type="noConversion"/>
  </si>
  <si>
    <t>2019 가공 배전설비 진단용역</t>
    <phoneticPr fontId="6" type="noConversion"/>
  </si>
  <si>
    <t>최   현</t>
    <phoneticPr fontId="6" type="noConversion"/>
  </si>
  <si>
    <t>062-260-5281</t>
    <phoneticPr fontId="6" type="noConversion"/>
  </si>
  <si>
    <t>5월</t>
    <phoneticPr fontId="6" type="noConversion"/>
  </si>
  <si>
    <t>2019~2020년 기설선하지 지적도면 작성용역</t>
    <phoneticPr fontId="6" type="noConversion"/>
  </si>
  <si>
    <t>김영우</t>
    <phoneticPr fontId="6" type="noConversion"/>
  </si>
  <si>
    <t>062-260-5527</t>
    <phoneticPr fontId="6" type="noConversion"/>
  </si>
  <si>
    <t>신안 흑산공항 해저케이블 건설 측량·탐사 및 실시설계용역</t>
    <phoneticPr fontId="6" type="noConversion"/>
  </si>
  <si>
    <t>정한주</t>
    <phoneticPr fontId="6" type="noConversion"/>
  </si>
  <si>
    <t>062-260-5182</t>
    <phoneticPr fontId="6" type="noConversion"/>
  </si>
  <si>
    <t>광산지사</t>
    <phoneticPr fontId="6" type="noConversion"/>
  </si>
  <si>
    <t>2018년도 광산지사 사옥 시설관리 및 청소용역</t>
    <phoneticPr fontId="6" type="noConversion"/>
  </si>
  <si>
    <t>김혜지</t>
    <phoneticPr fontId="6" type="noConversion"/>
  </si>
  <si>
    <t>062-940-3212</t>
    <phoneticPr fontId="6" type="noConversion"/>
  </si>
  <si>
    <t>장성지사</t>
    <phoneticPr fontId="6" type="noConversion"/>
  </si>
  <si>
    <t>2019년 열화상 진단 용역</t>
    <phoneticPr fontId="6" type="noConversion"/>
  </si>
  <si>
    <t>정상일</t>
    <phoneticPr fontId="6" type="noConversion"/>
  </si>
  <si>
    <t>061-390-6234</t>
    <phoneticPr fontId="6" type="noConversion"/>
  </si>
  <si>
    <t>지역협력부</t>
    <phoneticPr fontId="6" type="noConversion"/>
  </si>
  <si>
    <t>6월</t>
    <phoneticPr fontId="6" type="noConversion"/>
  </si>
  <si>
    <t>2019년 광주전남지역본부 전력관리처 복합사옥 청소용역</t>
    <phoneticPr fontId="6" type="noConversion"/>
  </si>
  <si>
    <t>김수현</t>
    <phoneticPr fontId="6" type="noConversion"/>
  </si>
  <si>
    <t>062-260-5616</t>
    <phoneticPr fontId="6" type="noConversion"/>
  </si>
  <si>
    <t>순천전력지사</t>
    <phoneticPr fontId="6" type="noConversion"/>
  </si>
  <si>
    <t>2019년 순천전력지사 사옥청소용역</t>
    <phoneticPr fontId="6" type="noConversion"/>
  </si>
  <si>
    <t>이송원</t>
    <phoneticPr fontId="6" type="noConversion"/>
  </si>
  <si>
    <t>061-740-3312</t>
    <phoneticPr fontId="6" type="noConversion"/>
  </si>
  <si>
    <t>19년 순천전력지사 관내변전소 청소용역</t>
    <phoneticPr fontId="6" type="noConversion"/>
  </si>
  <si>
    <t>정병욱</t>
    <phoneticPr fontId="6" type="noConversion"/>
  </si>
  <si>
    <t>061-740-3349</t>
    <phoneticPr fontId="6" type="noConversion"/>
  </si>
  <si>
    <t>2019년 장성지사 사옥 청소용역</t>
    <phoneticPr fontId="6" type="noConversion"/>
  </si>
  <si>
    <t>김은주</t>
    <phoneticPr fontId="6" type="noConversion"/>
  </si>
  <si>
    <t>061-390-6211</t>
    <phoneticPr fontId="6" type="noConversion"/>
  </si>
  <si>
    <t>8월</t>
    <phoneticPr fontId="6" type="noConversion"/>
  </si>
  <si>
    <t>2019년 보성지사 열화상 진단용역</t>
    <phoneticPr fontId="6" type="noConversion"/>
  </si>
  <si>
    <t>하반기 초음파 진단 용역</t>
  </si>
  <si>
    <t>대구본부</t>
    <phoneticPr fontId="6" type="noConversion"/>
  </si>
  <si>
    <t>경산지사 신사옥 ICT설비 이설공사</t>
    <phoneticPr fontId="6" type="noConversion"/>
  </si>
  <si>
    <t>장윤석</t>
    <phoneticPr fontId="6" type="noConversion"/>
  </si>
  <si>
    <t>053-350-2477</t>
    <phoneticPr fontId="6" type="noConversion"/>
  </si>
  <si>
    <t>고령지사</t>
    <phoneticPr fontId="6" type="noConversion"/>
  </si>
  <si>
    <t>다산면 한국농어촌공사 노곡배수장 예비 987KW 신설</t>
    <phoneticPr fontId="6" type="noConversion"/>
  </si>
  <si>
    <t>이성진</t>
    <phoneticPr fontId="6" type="noConversion"/>
  </si>
  <si>
    <t>054-950-2233</t>
    <phoneticPr fontId="6" type="noConversion"/>
  </si>
  <si>
    <t>우곡면 야정리 한국농어촌공사 농사용(갑) 예비 317KW 신설</t>
    <phoneticPr fontId="6" type="noConversion"/>
  </si>
  <si>
    <t>우곡면 대곡리 대곡배수장 농사용(갑) 예비선로공사</t>
    <phoneticPr fontId="6" type="noConversion"/>
  </si>
  <si>
    <t>손형래</t>
    <phoneticPr fontId="6" type="noConversion"/>
  </si>
  <si>
    <t>054-950-2235</t>
    <phoneticPr fontId="6" type="noConversion"/>
  </si>
  <si>
    <t>개진 인안배수장 예비전원 258KW 신설</t>
    <phoneticPr fontId="6" type="noConversion"/>
  </si>
  <si>
    <t>송상혁</t>
    <phoneticPr fontId="6" type="noConversion"/>
  </si>
  <si>
    <t>054-950-2240</t>
    <phoneticPr fontId="6" type="noConversion"/>
  </si>
  <si>
    <t>서대구지사</t>
    <phoneticPr fontId="6" type="noConversion"/>
  </si>
  <si>
    <t>죽전역 서편 출입구 건설지장 전력설비 이설공사</t>
    <phoneticPr fontId="6" type="noConversion"/>
  </si>
  <si>
    <t>김민지</t>
    <phoneticPr fontId="6" type="noConversion"/>
  </si>
  <si>
    <t>053-550-2353</t>
    <phoneticPr fontId="6" type="noConversion"/>
  </si>
  <si>
    <t>경산전력지사</t>
    <phoneticPr fontId="6" type="noConversion"/>
  </si>
  <si>
    <t>'19년 신경산S/S 345kV 주변압기 1차부싱 교체공사</t>
    <phoneticPr fontId="6" type="noConversion"/>
  </si>
  <si>
    <t>유영근</t>
    <phoneticPr fontId="6" type="noConversion"/>
  </si>
  <si>
    <t>053-859-8362</t>
    <phoneticPr fontId="6" type="noConversion"/>
  </si>
  <si>
    <t>남대구지사</t>
    <phoneticPr fontId="6" type="noConversion"/>
  </si>
  <si>
    <t>구지 국가산단 ㈜엘엔에프 14,400kW신규공사</t>
    <phoneticPr fontId="6" type="noConversion"/>
  </si>
  <si>
    <t>김도형</t>
    <phoneticPr fontId="6" type="noConversion"/>
  </si>
  <si>
    <t>053-630-2244</t>
    <phoneticPr fontId="6" type="noConversion"/>
  </si>
  <si>
    <t>2019년도 남대구지사 달성군 수목전지공사</t>
    <phoneticPr fontId="6" type="noConversion"/>
  </si>
  <si>
    <t>이남현</t>
    <phoneticPr fontId="6" type="noConversion"/>
  </si>
  <si>
    <t>053-630-2280</t>
    <phoneticPr fontId="6" type="noConversion"/>
  </si>
  <si>
    <t>2019년도 남대구지사 달서구(동) 수목전지공사</t>
    <phoneticPr fontId="6" type="noConversion"/>
  </si>
  <si>
    <t>2019년도 남대구지사 달서구(서) 수목전지공사</t>
    <phoneticPr fontId="6" type="noConversion"/>
  </si>
  <si>
    <t>달성전력지사</t>
    <phoneticPr fontId="6" type="noConversion"/>
  </si>
  <si>
    <t>대구S/S 362kV Sh.R용 GIS 고장복구 및 성능개선공사</t>
    <phoneticPr fontId="6" type="noConversion"/>
  </si>
  <si>
    <t>송상진</t>
    <phoneticPr fontId="6" type="noConversion"/>
  </si>
  <si>
    <t>053-630-3375</t>
    <phoneticPr fontId="6" type="noConversion"/>
  </si>
  <si>
    <t>동대구지사</t>
    <phoneticPr fontId="6" type="noConversion"/>
  </si>
  <si>
    <t>2019년 동대구지사 수목전지공사(동구)</t>
    <phoneticPr fontId="6" type="noConversion"/>
  </si>
  <si>
    <t>박상렬</t>
    <phoneticPr fontId="6" type="noConversion"/>
  </si>
  <si>
    <t>053-757-2272</t>
    <phoneticPr fontId="6" type="noConversion"/>
  </si>
  <si>
    <t>2019년 동대구지사 수목전지공사(수성구)</t>
    <phoneticPr fontId="6" type="noConversion"/>
  </si>
  <si>
    <t>대구정부통합전산센터 도통시험</t>
    <phoneticPr fontId="6" type="noConversion"/>
  </si>
  <si>
    <t>양진부</t>
    <phoneticPr fontId="6" type="noConversion"/>
  </si>
  <si>
    <t>053-350-2427</t>
    <phoneticPr fontId="6" type="noConversion"/>
  </si>
  <si>
    <t>칠곡지사</t>
    <phoneticPr fontId="6" type="noConversion"/>
  </si>
  <si>
    <t>2019년 칠곡지사 배전선로 근접수목 전지공사</t>
    <phoneticPr fontId="6" type="noConversion"/>
  </si>
  <si>
    <t>전영환</t>
    <phoneticPr fontId="6" type="noConversion"/>
  </si>
  <si>
    <t>054-970-3278</t>
    <phoneticPr fontId="6" type="noConversion"/>
  </si>
  <si>
    <t>2019년 칠곡지사 중공접지강봉 접지보강공사</t>
    <phoneticPr fontId="6" type="noConversion"/>
  </si>
  <si>
    <t>영천S/S GIS에 따른 송변전광단말장치 시설공사</t>
    <phoneticPr fontId="6" type="noConversion"/>
  </si>
  <si>
    <t>권태준</t>
    <phoneticPr fontId="6" type="noConversion"/>
  </si>
  <si>
    <t>053-210-3767</t>
    <phoneticPr fontId="6" type="noConversion"/>
  </si>
  <si>
    <t>경주지사</t>
    <phoneticPr fontId="6" type="noConversion"/>
  </si>
  <si>
    <t>2019년도 수목전지 공사_시가지</t>
    <phoneticPr fontId="6" type="noConversion"/>
  </si>
  <si>
    <t>장병혁</t>
    <phoneticPr fontId="6" type="noConversion"/>
  </si>
  <si>
    <t>054-740-2265</t>
    <phoneticPr fontId="6" type="noConversion"/>
  </si>
  <si>
    <t>내남 박달 박달1,2,3 태양광발전소 PPA 연계공사</t>
    <phoneticPr fontId="6" type="noConversion"/>
  </si>
  <si>
    <t>배경민</t>
    <phoneticPr fontId="6" type="noConversion"/>
  </si>
  <si>
    <t>054-740-2234</t>
    <phoneticPr fontId="6" type="noConversion"/>
  </si>
  <si>
    <t>2019년 대구지역본부 배전공가 순시위탁</t>
  </si>
  <si>
    <t>박재빈</t>
  </si>
  <si>
    <t>053-350-2328</t>
  </si>
  <si>
    <t>노후 변압기 교체공사</t>
    <phoneticPr fontId="6" type="noConversion"/>
  </si>
  <si>
    <t>이종호</t>
    <phoneticPr fontId="6" type="noConversion"/>
  </si>
  <si>
    <t>053-350-2231</t>
    <phoneticPr fontId="6" type="noConversion"/>
  </si>
  <si>
    <t>2019년 상반기 변압기공동이용 자고객 원격검침통신망 시설공사</t>
    <phoneticPr fontId="6" type="noConversion"/>
  </si>
  <si>
    <t>강용구</t>
    <phoneticPr fontId="6" type="noConversion"/>
  </si>
  <si>
    <t>053-350-2486</t>
    <phoneticPr fontId="6" type="noConversion"/>
  </si>
  <si>
    <t>성산면 삼대-박곡리 경상북도 도로확장 지장주 이설공사</t>
    <phoneticPr fontId="6" type="noConversion"/>
  </si>
  <si>
    <t>이성진</t>
    <phoneticPr fontId="6" type="noConversion"/>
  </si>
  <si>
    <t>054-950-2233</t>
    <phoneticPr fontId="6" type="noConversion"/>
  </si>
  <si>
    <t>대구본부</t>
    <phoneticPr fontId="6" type="noConversion"/>
  </si>
  <si>
    <t>고령지사</t>
    <phoneticPr fontId="6" type="noConversion"/>
  </si>
  <si>
    <t>쌍림S/S 용량부족에 따른 과부하 해소공사</t>
    <phoneticPr fontId="6" type="noConversion"/>
  </si>
  <si>
    <t>서대구지사</t>
    <phoneticPr fontId="6" type="noConversion"/>
  </si>
  <si>
    <t>2019년 HI Verypoor 지상변압기 교체공사</t>
    <phoneticPr fontId="6" type="noConversion"/>
  </si>
  <si>
    <t>김민지</t>
    <phoneticPr fontId="6" type="noConversion"/>
  </si>
  <si>
    <t>053-550-2353</t>
    <phoneticPr fontId="6" type="noConversion"/>
  </si>
  <si>
    <t>중리동 건설본부 서대구산단 재생사업 공사 지장주</t>
    <phoneticPr fontId="6" type="noConversion"/>
  </si>
  <si>
    <t>김예진</t>
    <phoneticPr fontId="6" type="noConversion"/>
  </si>
  <si>
    <t>053-550-2286</t>
    <phoneticPr fontId="6" type="noConversion"/>
  </si>
  <si>
    <t>성주지사</t>
    <phoneticPr fontId="6" type="noConversion"/>
  </si>
  <si>
    <t>명산D/L용량부족 선로확충공사</t>
    <phoneticPr fontId="6" type="noConversion"/>
  </si>
  <si>
    <t>윤원일</t>
    <phoneticPr fontId="6" type="noConversion"/>
  </si>
  <si>
    <t>054-930-2234</t>
    <phoneticPr fontId="6" type="noConversion"/>
  </si>
  <si>
    <t>성주지사</t>
    <phoneticPr fontId="6" type="noConversion"/>
  </si>
  <si>
    <t>월항 성주군수 한개마을진입로 지장주</t>
    <phoneticPr fontId="6" type="noConversion"/>
  </si>
  <si>
    <t>김대환</t>
    <phoneticPr fontId="6" type="noConversion"/>
  </si>
  <si>
    <t>054-930-2273</t>
    <phoneticPr fontId="6" type="noConversion"/>
  </si>
  <si>
    <t>칠곡전력지사</t>
    <phoneticPr fontId="6" type="noConversion"/>
  </si>
  <si>
    <t>154kV북대구-관음T/L #3~#8 지장이설관련 OPGW 단순이설공사</t>
    <phoneticPr fontId="6" type="noConversion"/>
  </si>
  <si>
    <t>정재권</t>
    <phoneticPr fontId="6" type="noConversion"/>
  </si>
  <si>
    <t>054-970-3392</t>
    <phoneticPr fontId="6" type="noConversion"/>
  </si>
  <si>
    <t>345kV신포항-북대구 등9개T/L 항공장애등 구조개선 공사</t>
    <phoneticPr fontId="6" type="noConversion"/>
  </si>
  <si>
    <t>임동현</t>
    <phoneticPr fontId="6" type="noConversion"/>
  </si>
  <si>
    <t>054-970-3353</t>
    <phoneticPr fontId="6" type="noConversion"/>
  </si>
  <si>
    <t>'19년 신경산S/S 170kV 장기사용 GIS 대체공사</t>
    <phoneticPr fontId="6" type="noConversion"/>
  </si>
  <si>
    <t>유영근</t>
    <phoneticPr fontId="6" type="noConversion"/>
  </si>
  <si>
    <t>053-859-8362</t>
    <phoneticPr fontId="6" type="noConversion"/>
  </si>
  <si>
    <t>대구본부</t>
    <phoneticPr fontId="6" type="noConversion"/>
  </si>
  <si>
    <t>동대구지사</t>
    <phoneticPr fontId="6" type="noConversion"/>
  </si>
  <si>
    <t>팔공산 공급 ABC 케이블 교체 공사</t>
    <phoneticPr fontId="6" type="noConversion"/>
  </si>
  <si>
    <t>이승락</t>
    <phoneticPr fontId="6" type="noConversion"/>
  </si>
  <si>
    <t>053-757-2372</t>
    <phoneticPr fontId="6" type="noConversion"/>
  </si>
  <si>
    <t>신포항S/S 170kV GIS 설치공사</t>
    <phoneticPr fontId="6" type="noConversion"/>
  </si>
  <si>
    <t>김재훈</t>
    <phoneticPr fontId="6" type="noConversion"/>
  </si>
  <si>
    <t>053-210-3744</t>
    <phoneticPr fontId="6" type="noConversion"/>
  </si>
  <si>
    <t>안동S/S 방화구획재 설치공사</t>
    <phoneticPr fontId="6" type="noConversion"/>
  </si>
  <si>
    <t>백정우</t>
    <phoneticPr fontId="6" type="noConversion"/>
  </si>
  <si>
    <t>053-210-3748</t>
    <phoneticPr fontId="6" type="noConversion"/>
  </si>
  <si>
    <t>송전운영부</t>
    <phoneticPr fontId="6" type="noConversion"/>
  </si>
  <si>
    <t>345kV 울주-신경산 등 5개T/L 지장선로 이설공사</t>
    <phoneticPr fontId="6" type="noConversion"/>
  </si>
  <si>
    <t>황재현</t>
    <phoneticPr fontId="6" type="noConversion"/>
  </si>
  <si>
    <t>053-210-3724</t>
    <phoneticPr fontId="6" type="noConversion"/>
  </si>
  <si>
    <t>154kV 진량-노변 등 2개T/L 과학화진단장비 설치공사</t>
    <phoneticPr fontId="6" type="noConversion"/>
  </si>
  <si>
    <t>송전</t>
    <phoneticPr fontId="6" type="noConversion"/>
  </si>
  <si>
    <t>정재교</t>
    <phoneticPr fontId="6" type="noConversion"/>
  </si>
  <si>
    <t>053-210-3730</t>
    <phoneticPr fontId="6" type="noConversion"/>
  </si>
  <si>
    <t>영덕지사</t>
    <phoneticPr fontId="6" type="noConversion"/>
  </si>
  <si>
    <t>2월</t>
    <phoneticPr fontId="6" type="noConversion"/>
  </si>
  <si>
    <t>창수창수 삼부토건㈜ 750KW 신규공사</t>
    <phoneticPr fontId="6" type="noConversion"/>
  </si>
  <si>
    <t>장운용</t>
    <phoneticPr fontId="6" type="noConversion"/>
  </si>
  <si>
    <t>054-730-3232</t>
    <phoneticPr fontId="6" type="noConversion"/>
  </si>
  <si>
    <t>칠곡지사</t>
    <phoneticPr fontId="6" type="noConversion"/>
  </si>
  <si>
    <t>지천덕산 남부건설사업소 도로확포장 지장주 이설공사</t>
    <phoneticPr fontId="6" type="noConversion"/>
  </si>
  <si>
    <t>전영환</t>
    <phoneticPr fontId="6" type="noConversion"/>
  </si>
  <si>
    <t>054-970-3278</t>
    <phoneticPr fontId="6" type="noConversion"/>
  </si>
  <si>
    <t>전자제어부</t>
    <phoneticPr fontId="6" type="noConversion"/>
  </si>
  <si>
    <t>신포항S/S GIS관련 제어동 구내통신설비 시설공사</t>
    <phoneticPr fontId="6" type="noConversion"/>
  </si>
  <si>
    <t>한창오</t>
    <phoneticPr fontId="6" type="noConversion"/>
  </si>
  <si>
    <t>053-320-3766</t>
    <phoneticPr fontId="6" type="noConversion"/>
  </si>
  <si>
    <t>영천s/s GIS에 따른 무인보안시스템 시설공사</t>
    <phoneticPr fontId="6" type="noConversion"/>
  </si>
  <si>
    <t>송다영</t>
    <phoneticPr fontId="6" type="noConversion"/>
  </si>
  <si>
    <t>053-210-3769</t>
    <phoneticPr fontId="6" type="noConversion"/>
  </si>
  <si>
    <t>토건운영부</t>
    <phoneticPr fontId="6" type="noConversion"/>
  </si>
  <si>
    <t>154kV 다사 등 3개 변전소 도로포장 및 기타공사</t>
  </si>
  <si>
    <t>송민진</t>
    <phoneticPr fontId="6" type="noConversion"/>
  </si>
  <si>
    <t>053-210-3797</t>
    <phoneticPr fontId="6" type="noConversion"/>
  </si>
  <si>
    <t>포항전력지사</t>
    <phoneticPr fontId="6" type="noConversion"/>
  </si>
  <si>
    <t>2019년 포항전력지사 170kV GIS 정밀점검공사</t>
    <phoneticPr fontId="6" type="noConversion"/>
  </si>
  <si>
    <t>유혜민</t>
    <phoneticPr fontId="6" type="noConversion"/>
  </si>
  <si>
    <t>054-720-3377</t>
    <phoneticPr fontId="6" type="noConversion"/>
  </si>
  <si>
    <t>경주지사</t>
    <phoneticPr fontId="6" type="noConversion"/>
  </si>
  <si>
    <t>천군D/L-불국D/L 연계력확보를 위한 선로보강공사</t>
  </si>
  <si>
    <t>홍석현</t>
    <phoneticPr fontId="6" type="noConversion"/>
  </si>
  <si>
    <t>054-740-2278</t>
    <phoneticPr fontId="6" type="noConversion"/>
  </si>
  <si>
    <t>죽동D/L-북토D/L 연계력확보를 위한 선로보강공사</t>
  </si>
  <si>
    <t>정재규</t>
    <phoneticPr fontId="6" type="noConversion"/>
  </si>
  <si>
    <t>054-740-2272</t>
    <phoneticPr fontId="6" type="noConversion"/>
  </si>
  <si>
    <t>전력공급부</t>
    <phoneticPr fontId="6" type="noConversion"/>
  </si>
  <si>
    <t>송림D/L 용량부족 선로 확충공사</t>
  </si>
  <si>
    <t>박병무</t>
  </si>
  <si>
    <t>053-350-2216</t>
  </si>
  <si>
    <t>삼공D/L 용량부족 선로 확충공사</t>
  </si>
  <si>
    <t>김순주</t>
  </si>
  <si>
    <t>053-350-2233</t>
    <phoneticPr fontId="6" type="noConversion"/>
  </si>
  <si>
    <t>2019년 지중배전선로 순시위탁공사_대구권</t>
    <phoneticPr fontId="6" type="noConversion"/>
  </si>
  <si>
    <t>박성진</t>
    <phoneticPr fontId="6" type="noConversion"/>
  </si>
  <si>
    <t>053-350-2242</t>
    <phoneticPr fontId="6" type="noConversion"/>
  </si>
  <si>
    <t>대구본부</t>
    <phoneticPr fontId="6" type="noConversion"/>
  </si>
  <si>
    <t>전력공급부</t>
    <phoneticPr fontId="6" type="noConversion"/>
  </si>
  <si>
    <t>2월</t>
    <phoneticPr fontId="6" type="noConversion"/>
  </si>
  <si>
    <t>2019년 지중배전선로 순시위탁공사_경북권</t>
    <phoneticPr fontId="6" type="noConversion"/>
  </si>
  <si>
    <t>배전</t>
    <phoneticPr fontId="6" type="noConversion"/>
  </si>
  <si>
    <t>경쟁</t>
    <phoneticPr fontId="6" type="noConversion"/>
  </si>
  <si>
    <t>박성진</t>
    <phoneticPr fontId="6" type="noConversion"/>
  </si>
  <si>
    <t>서대구지사</t>
    <phoneticPr fontId="6" type="noConversion"/>
  </si>
  <si>
    <t>캠프헨리 12,500kW 주예비 회선신설 공사</t>
    <phoneticPr fontId="6" type="noConversion"/>
  </si>
  <si>
    <t>정준우</t>
    <phoneticPr fontId="6" type="noConversion"/>
  </si>
  <si>
    <t>053-550-2241</t>
    <phoneticPr fontId="6" type="noConversion"/>
  </si>
  <si>
    <t>경산전력지사</t>
  </si>
  <si>
    <t>154kV 아화-건천T/L 안전이격확보공사</t>
  </si>
  <si>
    <t>하승우</t>
  </si>
  <si>
    <t>053-859-8353</t>
  </si>
  <si>
    <t>경산전력지사</t>
    <phoneticPr fontId="6" type="noConversion"/>
  </si>
  <si>
    <t>'19년 경산전력지사 170kV GIS 정밀점검공사</t>
    <phoneticPr fontId="6" type="noConversion"/>
  </si>
  <si>
    <t>황정현</t>
    <phoneticPr fontId="6" type="noConversion"/>
  </si>
  <si>
    <t>053-859-8365</t>
    <phoneticPr fontId="6" type="noConversion"/>
  </si>
  <si>
    <t>달성전력지사</t>
    <phoneticPr fontId="6" type="noConversion"/>
  </si>
  <si>
    <t>3월</t>
    <phoneticPr fontId="6" type="noConversion"/>
  </si>
  <si>
    <t>달성전력지사 2019년 상반기 주변압기 정밀점검공사</t>
    <phoneticPr fontId="6" type="noConversion"/>
  </si>
  <si>
    <t>김수빈</t>
    <phoneticPr fontId="6" type="noConversion"/>
  </si>
  <si>
    <t>053-630-3377</t>
    <phoneticPr fontId="6" type="noConversion"/>
  </si>
  <si>
    <t>달성전력지사 2019년 상반기 GIS 정밀점검공사</t>
    <phoneticPr fontId="6" type="noConversion"/>
  </si>
  <si>
    <t>김영재</t>
    <phoneticPr fontId="6" type="noConversion"/>
  </si>
  <si>
    <t>053-630-3373</t>
    <phoneticPr fontId="6" type="noConversion"/>
  </si>
  <si>
    <t>동대구지사</t>
    <phoneticPr fontId="6" type="noConversion"/>
  </si>
  <si>
    <t>범물S/S 비난연케이블 교체공사</t>
    <phoneticPr fontId="6" type="noConversion"/>
  </si>
  <si>
    <t>이동기</t>
    <phoneticPr fontId="6" type="noConversion"/>
  </si>
  <si>
    <t>053-757-2242</t>
    <phoneticPr fontId="6" type="noConversion"/>
  </si>
  <si>
    <t>배전건설부</t>
    <phoneticPr fontId="6" type="noConversion"/>
  </si>
  <si>
    <t>대구도남지구 간선설치공사</t>
    <phoneticPr fontId="6" type="noConversion"/>
  </si>
  <si>
    <t>신효경</t>
    <phoneticPr fontId="6" type="noConversion"/>
  </si>
  <si>
    <t>053-350-2426</t>
    <phoneticPr fontId="6" type="noConversion"/>
  </si>
  <si>
    <t>고령파출소~쾌빈교 지중화공사</t>
    <phoneticPr fontId="6" type="noConversion"/>
  </si>
  <si>
    <t>김철환</t>
    <phoneticPr fontId="6" type="noConversion"/>
  </si>
  <si>
    <t>053-350-2403</t>
    <phoneticPr fontId="6" type="noConversion"/>
  </si>
  <si>
    <t>변전운영부</t>
    <phoneticPr fontId="6" type="noConversion"/>
  </si>
  <si>
    <t>2019년 직할관내 170kV GIS 정밀점검공사</t>
    <phoneticPr fontId="6" type="noConversion"/>
  </si>
  <si>
    <t>최준혁</t>
    <phoneticPr fontId="6" type="noConversion"/>
  </si>
  <si>
    <t>053-210-3754</t>
    <phoneticPr fontId="6" type="noConversion"/>
  </si>
  <si>
    <t>변전</t>
    <phoneticPr fontId="6" type="noConversion"/>
  </si>
  <si>
    <t>청도지사</t>
    <phoneticPr fontId="6" type="noConversion"/>
  </si>
  <si>
    <t>유천D/L 운전용량부족 선로확충공사</t>
    <phoneticPr fontId="6" type="noConversion"/>
  </si>
  <si>
    <t>정형배</t>
    <phoneticPr fontId="6" type="noConversion"/>
  </si>
  <si>
    <t>054-370-4231</t>
    <phoneticPr fontId="6" type="noConversion"/>
  </si>
  <si>
    <t>전자제어부</t>
    <phoneticPr fontId="6" type="noConversion"/>
  </si>
  <si>
    <t>직할~동인S/S 간 지중광케이블 증설공사</t>
    <phoneticPr fontId="6" type="noConversion"/>
  </si>
  <si>
    <t>한창오</t>
    <phoneticPr fontId="6" type="noConversion"/>
  </si>
  <si>
    <t>053-320-3766</t>
    <phoneticPr fontId="6" type="noConversion"/>
  </si>
  <si>
    <t>토건운영부</t>
    <phoneticPr fontId="6" type="noConversion"/>
  </si>
  <si>
    <t>서대구지사 사옥 내진보강공사</t>
    <phoneticPr fontId="6" type="noConversion"/>
  </si>
  <si>
    <t>강보구</t>
    <phoneticPr fontId="6" type="noConversion"/>
  </si>
  <si>
    <t>053-210-3798</t>
    <phoneticPr fontId="6" type="noConversion"/>
  </si>
  <si>
    <t>경산전력지사 사옥 내진보강공사</t>
    <phoneticPr fontId="6" type="noConversion"/>
  </si>
  <si>
    <t>박종호</t>
    <phoneticPr fontId="6" type="noConversion"/>
  </si>
  <si>
    <t>053-210-3784</t>
    <phoneticPr fontId="6" type="noConversion"/>
  </si>
  <si>
    <t>전력관리처 및 사택 조경수목 친환경 관리(전정, 시비) 시행</t>
  </si>
  <si>
    <t>김동주</t>
    <phoneticPr fontId="6" type="noConversion"/>
  </si>
  <si>
    <t>053-210-3791</t>
    <phoneticPr fontId="6" type="noConversion"/>
  </si>
  <si>
    <t>대구본부</t>
    <phoneticPr fontId="6" type="noConversion"/>
  </si>
  <si>
    <t>포항전력지사</t>
    <phoneticPr fontId="6" type="noConversion"/>
  </si>
  <si>
    <t>154kV영일-입실T/L안전이격거리확보공사</t>
    <phoneticPr fontId="6" type="noConversion"/>
  </si>
  <si>
    <t>주동빈</t>
    <phoneticPr fontId="6" type="noConversion"/>
  </si>
  <si>
    <t>054-720-3343</t>
    <phoneticPr fontId="6" type="noConversion"/>
  </si>
  <si>
    <t>154kV건천-천북 등 19개 T/L 항공장애등 구조개선 공사</t>
    <phoneticPr fontId="6" type="noConversion"/>
  </si>
  <si>
    <t>김영동</t>
    <phoneticPr fontId="6" type="noConversion"/>
  </si>
  <si>
    <t>054-720-3353</t>
    <phoneticPr fontId="6" type="noConversion"/>
  </si>
  <si>
    <t>345kV신포항-신월성NP#3,4 스페이서댐퍼 교체공사</t>
    <phoneticPr fontId="6" type="noConversion"/>
  </si>
  <si>
    <t>한휘규</t>
    <phoneticPr fontId="6" type="noConversion"/>
  </si>
  <si>
    <t>054-720-3352</t>
    <phoneticPr fontId="6" type="noConversion"/>
  </si>
  <si>
    <t>포항지사</t>
    <phoneticPr fontId="6" type="noConversion"/>
  </si>
  <si>
    <t>2019년 수목전지공사</t>
    <phoneticPr fontId="6" type="noConversion"/>
  </si>
  <si>
    <t>강태호</t>
    <phoneticPr fontId="6" type="noConversion"/>
  </si>
  <si>
    <t>054-271-7273</t>
    <phoneticPr fontId="6" type="noConversion"/>
  </si>
  <si>
    <t>김천지사</t>
    <phoneticPr fontId="6" type="noConversion"/>
  </si>
  <si>
    <t>김천D/L용량부족선로확충공사</t>
    <phoneticPr fontId="6" type="noConversion"/>
  </si>
  <si>
    <t>김근연</t>
    <phoneticPr fontId="6" type="noConversion"/>
  </si>
  <si>
    <t>054-429-5232</t>
    <phoneticPr fontId="6" type="noConversion"/>
  </si>
  <si>
    <t>하남D/L-문무D/L 연계력 확보를 위한 선로보강공사</t>
    <phoneticPr fontId="6" type="noConversion"/>
  </si>
  <si>
    <t>장영진</t>
    <phoneticPr fontId="6" type="noConversion"/>
  </si>
  <si>
    <t>054-429-5274</t>
    <phoneticPr fontId="6" type="noConversion"/>
  </si>
  <si>
    <t>2019년도 배전지능화 당말장치 설치공사</t>
    <phoneticPr fontId="6" type="noConversion"/>
  </si>
  <si>
    <t>김형석</t>
  </si>
  <si>
    <t>053-350-2272</t>
  </si>
  <si>
    <t>영천지사</t>
    <phoneticPr fontId="6" type="noConversion"/>
  </si>
  <si>
    <t>신령,덕암D/L 용량부족 선로확충공사</t>
    <phoneticPr fontId="6" type="noConversion"/>
  </si>
  <si>
    <t>이태득</t>
    <phoneticPr fontId="6" type="noConversion"/>
  </si>
  <si>
    <t>054-330-2234</t>
    <phoneticPr fontId="6" type="noConversion"/>
  </si>
  <si>
    <t>대구 들안로 지중화공사</t>
    <phoneticPr fontId="6" type="noConversion"/>
  </si>
  <si>
    <t>김태완</t>
    <phoneticPr fontId="6" type="noConversion"/>
  </si>
  <si>
    <t>053-350-2465</t>
    <phoneticPr fontId="6" type="noConversion"/>
  </si>
  <si>
    <t>대구 안심뉴타운 간선설치공사</t>
    <phoneticPr fontId="6" type="noConversion"/>
  </si>
  <si>
    <t>345kV 울주-신경산 등 5개 T/L OPGW 지장이설</t>
    <phoneticPr fontId="6" type="noConversion"/>
  </si>
  <si>
    <t>한창오</t>
    <phoneticPr fontId="6" type="noConversion"/>
  </si>
  <si>
    <t>053-320-3766</t>
    <phoneticPr fontId="6" type="noConversion"/>
  </si>
  <si>
    <t>서대구지사 사옥 외벽리모델링공사</t>
    <phoneticPr fontId="6" type="noConversion"/>
  </si>
  <si>
    <t>전문</t>
    <phoneticPr fontId="6" type="noConversion"/>
  </si>
  <si>
    <t>이계식</t>
    <phoneticPr fontId="6" type="noConversion"/>
  </si>
  <si>
    <t>053-350-2250</t>
    <phoneticPr fontId="6" type="noConversion"/>
  </si>
  <si>
    <t>서대구지사</t>
    <phoneticPr fontId="6" type="noConversion"/>
  </si>
  <si>
    <t>2019년 서대구지사 기기주 접지보강공사</t>
    <phoneticPr fontId="6" type="noConversion"/>
  </si>
  <si>
    <t>김홍진</t>
    <phoneticPr fontId="6" type="noConversion"/>
  </si>
  <si>
    <t>053-550-2274</t>
    <phoneticPr fontId="6" type="noConversion"/>
  </si>
  <si>
    <t>경산전력지사</t>
    <phoneticPr fontId="6" type="noConversion"/>
  </si>
  <si>
    <t>'19년 경산전력지사 170kV 주변압기 정밀점검공사</t>
    <phoneticPr fontId="6" type="noConversion"/>
  </si>
  <si>
    <t>황정현</t>
    <phoneticPr fontId="6" type="noConversion"/>
  </si>
  <si>
    <t>053-859-8365</t>
    <phoneticPr fontId="6" type="noConversion"/>
  </si>
  <si>
    <t>남대구지사</t>
  </si>
  <si>
    <t>2019년 남대구지사 맨홀 보수보강공사</t>
  </si>
  <si>
    <t>이동렬</t>
  </si>
  <si>
    <t>053-630-2276</t>
  </si>
  <si>
    <t>2019년 남대구지사 맨홀 청소점검공사</t>
  </si>
  <si>
    <t>달성전력지사</t>
    <phoneticPr fontId="6" type="noConversion"/>
  </si>
  <si>
    <t>지중송전선로 On-Line PD 설치공사</t>
    <phoneticPr fontId="6" type="noConversion"/>
  </si>
  <si>
    <t>김석현</t>
    <phoneticPr fontId="6" type="noConversion"/>
  </si>
  <si>
    <t>053-630-3359</t>
    <phoneticPr fontId="6" type="noConversion"/>
  </si>
  <si>
    <t>2019년 직할관내 154kV M.Tr 정밀점검공사</t>
    <phoneticPr fontId="6" type="noConversion"/>
  </si>
  <si>
    <t>최보라</t>
    <phoneticPr fontId="6" type="noConversion"/>
  </si>
  <si>
    <t>053-210-3756</t>
    <phoneticPr fontId="6" type="noConversion"/>
  </si>
  <si>
    <t>2019년 전력구 구조물 보수공사</t>
  </si>
  <si>
    <t>송민진</t>
    <phoneticPr fontId="6" type="noConversion"/>
  </si>
  <si>
    <t>053-210-3797</t>
    <phoneticPr fontId="6" type="noConversion"/>
  </si>
  <si>
    <t>경주검단일반산단 간선설치공사</t>
    <phoneticPr fontId="6" type="noConversion"/>
  </si>
  <si>
    <t>김우진</t>
    <phoneticPr fontId="6" type="noConversion"/>
  </si>
  <si>
    <t>053-350-2467</t>
    <phoneticPr fontId="6" type="noConversion"/>
  </si>
  <si>
    <t>경주검단일반산단 형산강 압입공사</t>
    <phoneticPr fontId="6" type="noConversion"/>
  </si>
  <si>
    <t xml:space="preserve">신경산~건천S/S 간 OPGW 교체공사 </t>
    <phoneticPr fontId="6" type="noConversion"/>
  </si>
  <si>
    <t>경주지사 사옥 내진보강공사</t>
    <phoneticPr fontId="6" type="noConversion"/>
  </si>
  <si>
    <t>강보구</t>
    <phoneticPr fontId="6" type="noConversion"/>
  </si>
  <si>
    <t>053-210-3798</t>
    <phoneticPr fontId="6" type="noConversion"/>
  </si>
  <si>
    <t>변전소 노후 화재수신반 교체공사</t>
    <phoneticPr fontId="6" type="noConversion"/>
  </si>
  <si>
    <t>나종원</t>
    <phoneticPr fontId="6" type="noConversion"/>
  </si>
  <si>
    <t>053-210-3795</t>
    <phoneticPr fontId="6" type="noConversion"/>
  </si>
  <si>
    <t>154kV 대구-청도 장기사용 지지물 교체공사</t>
    <phoneticPr fontId="6" type="noConversion"/>
  </si>
  <si>
    <t>이성철</t>
    <phoneticPr fontId="6" type="noConversion"/>
  </si>
  <si>
    <t>053-630-3355</t>
    <phoneticPr fontId="6" type="noConversion"/>
  </si>
  <si>
    <t>154kv 팔달-강창T/L 지중화 관련 OPGW이설공사</t>
    <phoneticPr fontId="6" type="noConversion"/>
  </si>
  <si>
    <t>박기범</t>
    <phoneticPr fontId="6" type="noConversion"/>
  </si>
  <si>
    <t>053-630-3392</t>
    <phoneticPr fontId="6" type="noConversion"/>
  </si>
  <si>
    <t>154kv 팔달-강창T/L 지중화 관련 비금속광케이블 이설공사</t>
    <phoneticPr fontId="6" type="noConversion"/>
  </si>
  <si>
    <t>154kv 왜관-다사T/L OPGW 지장선로 이설공사</t>
    <phoneticPr fontId="6" type="noConversion"/>
  </si>
  <si>
    <t>154kv 대구-청도T/L 보강관련 OPGW 이설공사</t>
    <phoneticPr fontId="6" type="noConversion"/>
  </si>
  <si>
    <t>154kv 고령-구지T/L 건설공사관련 OPGW 이설공사</t>
    <phoneticPr fontId="6" type="noConversion"/>
  </si>
  <si>
    <t>관내변전소 노후 OHD 교체공사</t>
    <phoneticPr fontId="6" type="noConversion"/>
  </si>
  <si>
    <t>이대호</t>
    <phoneticPr fontId="6" type="noConversion"/>
  </si>
  <si>
    <t>053-210-3796</t>
    <phoneticPr fontId="6" type="noConversion"/>
  </si>
  <si>
    <t>칠곡전력지사</t>
    <phoneticPr fontId="6" type="noConversion"/>
  </si>
  <si>
    <t>칠곡전력지사 154kV M.Tr 정밀점검공사</t>
    <phoneticPr fontId="6" type="noConversion"/>
  </si>
  <si>
    <t>이찬기</t>
    <phoneticPr fontId="6" type="noConversion"/>
  </si>
  <si>
    <t>054-970-3383</t>
    <phoneticPr fontId="6" type="noConversion"/>
  </si>
  <si>
    <t>칠곡전력지사 154kV  차단기 정밀점검공사</t>
    <phoneticPr fontId="6" type="noConversion"/>
  </si>
  <si>
    <t>김현경</t>
    <phoneticPr fontId="6" type="noConversion"/>
  </si>
  <si>
    <t>054-970-3362</t>
    <phoneticPr fontId="6" type="noConversion"/>
  </si>
  <si>
    <t>19년도 변전소 출입관리시스템 리더기 교체공사</t>
    <phoneticPr fontId="6" type="noConversion"/>
  </si>
  <si>
    <t>송다영</t>
    <phoneticPr fontId="6" type="noConversion"/>
  </si>
  <si>
    <t>053-210-3769</t>
    <phoneticPr fontId="6" type="noConversion"/>
  </si>
  <si>
    <t>포항지사 사옥 내진보강공사</t>
    <phoneticPr fontId="6" type="noConversion"/>
  </si>
  <si>
    <t>남포항,청하S/S 변압기실 격벽보강공사</t>
    <phoneticPr fontId="6" type="noConversion"/>
  </si>
  <si>
    <t>박종호</t>
    <phoneticPr fontId="6" type="noConversion"/>
  </si>
  <si>
    <t>053-210-3784</t>
    <phoneticPr fontId="6" type="noConversion"/>
  </si>
  <si>
    <t>변전소 화재 취약부 소방설비 성능개선</t>
    <phoneticPr fontId="6" type="noConversion"/>
  </si>
  <si>
    <t>154kV 영천S/S 도로포장 및 기타 정비공사</t>
  </si>
  <si>
    <t>신진원</t>
    <phoneticPr fontId="6" type="noConversion"/>
  </si>
  <si>
    <t>053-210-3793</t>
    <phoneticPr fontId="6" type="noConversion"/>
  </si>
  <si>
    <t>검단S/S 154kV #4M.Tr 대체공사</t>
    <phoneticPr fontId="6" type="noConversion"/>
  </si>
  <si>
    <t>임성택</t>
    <phoneticPr fontId="6" type="noConversion"/>
  </si>
  <si>
    <t>053-210-3752</t>
    <phoneticPr fontId="6" type="noConversion"/>
  </si>
  <si>
    <t>검단S/S 154kV #4M.Tr 철거공사</t>
    <phoneticPr fontId="6" type="noConversion"/>
  </si>
  <si>
    <t>2019년 직할관내 송변전광단말장치 시설공사</t>
    <phoneticPr fontId="6" type="noConversion"/>
  </si>
  <si>
    <t>권태준</t>
    <phoneticPr fontId="6" type="noConversion"/>
  </si>
  <si>
    <t>053-210-3767</t>
    <phoneticPr fontId="6" type="noConversion"/>
  </si>
  <si>
    <t>초고속광통신망(KepCIT) 취약개소 선로 보강공사(고령지사)</t>
    <phoneticPr fontId="6" type="noConversion"/>
  </si>
  <si>
    <t>신경식</t>
    <phoneticPr fontId="6" type="noConversion"/>
  </si>
  <si>
    <t>053-350-2478</t>
    <phoneticPr fontId="6" type="noConversion"/>
  </si>
  <si>
    <t>2020~21년 칠곡전력지사 송전정비회사 총액공사</t>
    <phoneticPr fontId="6" type="noConversion"/>
  </si>
  <si>
    <t>임동현</t>
    <phoneticPr fontId="6" type="noConversion"/>
  </si>
  <si>
    <t>054-970-3353</t>
    <phoneticPr fontId="6" type="noConversion"/>
  </si>
  <si>
    <t>칠곡전력지사</t>
    <phoneticPr fontId="6" type="noConversion"/>
  </si>
  <si>
    <t>2020~21년 칠곡전력지사 변전정비회사 총액공사</t>
    <phoneticPr fontId="6" type="noConversion"/>
  </si>
  <si>
    <t>임대우</t>
    <phoneticPr fontId="6" type="noConversion"/>
  </si>
  <si>
    <t>054-970-3383</t>
    <phoneticPr fontId="6" type="noConversion"/>
  </si>
  <si>
    <t>2020~21년 경산전력지사 변전협력회사 총액공사</t>
    <phoneticPr fontId="6" type="noConversion"/>
  </si>
  <si>
    <t>달성전력지사 2019년 하반기 GIS 정밀점검공사</t>
    <phoneticPr fontId="6" type="noConversion"/>
  </si>
  <si>
    <t>서학득</t>
    <phoneticPr fontId="6" type="noConversion"/>
  </si>
  <si>
    <t>053-630-3374</t>
    <phoneticPr fontId="6" type="noConversion"/>
  </si>
  <si>
    <t>20-21년 달성전력지사 변전협력회사 총액공사</t>
  </si>
  <si>
    <t>김홍성</t>
    <phoneticPr fontId="6" type="noConversion"/>
  </si>
  <si>
    <t>053-630-3376</t>
    <phoneticPr fontId="6" type="noConversion"/>
  </si>
  <si>
    <t>노후계전기 교체공사</t>
    <phoneticPr fontId="6" type="noConversion"/>
  </si>
  <si>
    <t>김일환</t>
    <phoneticPr fontId="6" type="noConversion"/>
  </si>
  <si>
    <t>053-630-3363</t>
    <phoneticPr fontId="6" type="noConversion"/>
  </si>
  <si>
    <t>20-21년 달성전력지사 가공송전 정비회사 총액공사</t>
    <phoneticPr fontId="6" type="noConversion"/>
  </si>
  <si>
    <t>정현준</t>
    <phoneticPr fontId="6" type="noConversion"/>
  </si>
  <si>
    <t>053-630-3356</t>
    <phoneticPr fontId="6" type="noConversion"/>
  </si>
  <si>
    <t>20-21년 달성전력지사 지중송전 정비회사 총액공사</t>
    <phoneticPr fontId="6" type="noConversion"/>
  </si>
  <si>
    <t>20~21년도 직할 변전협력회사 총액공사</t>
    <phoneticPr fontId="6" type="noConversion"/>
  </si>
  <si>
    <t>윤미경</t>
    <phoneticPr fontId="6" type="noConversion"/>
  </si>
  <si>
    <t>053-210-3755</t>
    <phoneticPr fontId="6" type="noConversion"/>
  </si>
  <si>
    <t>관내변전소 노후 조명등 교체공사</t>
    <phoneticPr fontId="6" type="noConversion"/>
  </si>
  <si>
    <t>2020~2021년 포항전력지사 변전협력회사 총액공사</t>
    <phoneticPr fontId="6" type="noConversion"/>
  </si>
  <si>
    <t>어규선</t>
    <phoneticPr fontId="6" type="noConversion"/>
  </si>
  <si>
    <t>054-720-3378</t>
    <phoneticPr fontId="6" type="noConversion"/>
  </si>
  <si>
    <t>20-21 가공송전정비협력회사 총액공사</t>
    <phoneticPr fontId="6" type="noConversion"/>
  </si>
  <si>
    <t>'20~'21년도 직할 가공송전 정비회사 총액공사</t>
    <phoneticPr fontId="6" type="noConversion"/>
  </si>
  <si>
    <t>김영진</t>
    <phoneticPr fontId="6" type="noConversion"/>
  </si>
  <si>
    <t>053-210-3730</t>
    <phoneticPr fontId="6" type="noConversion"/>
  </si>
  <si>
    <t>'20~'21년도 경산전력지사 가공송전 정비회사 총액공사</t>
    <phoneticPr fontId="6" type="noConversion"/>
  </si>
  <si>
    <t>문용희</t>
    <phoneticPr fontId="6" type="noConversion"/>
  </si>
  <si>
    <t>053-859-8352</t>
    <phoneticPr fontId="6" type="noConversion"/>
  </si>
  <si>
    <t>'20~'21년도 직할 지중송전 정비회사 총액공사</t>
    <phoneticPr fontId="6" type="noConversion"/>
  </si>
  <si>
    <t>정재교</t>
    <phoneticPr fontId="6" type="noConversion"/>
  </si>
  <si>
    <t>신포항S/S 현대화관련 SCADA RTU 시설공사</t>
    <phoneticPr fontId="6" type="noConversion"/>
  </si>
  <si>
    <t>김희석</t>
    <phoneticPr fontId="6" type="noConversion"/>
  </si>
  <si>
    <t>053-210-3763</t>
    <phoneticPr fontId="6" type="noConversion"/>
  </si>
  <si>
    <t>서대구S/S 154kV 옥외철구 설비 GIS화 공사</t>
    <phoneticPr fontId="6" type="noConversion"/>
  </si>
  <si>
    <t>서경완</t>
    <phoneticPr fontId="6" type="noConversion"/>
  </si>
  <si>
    <t>053-210-3743</t>
    <phoneticPr fontId="6" type="noConversion"/>
  </si>
  <si>
    <t>다산면 한국농어촌공사 노곡배수장 예비 987KW 신설 감리</t>
    <phoneticPr fontId="6" type="noConversion"/>
  </si>
  <si>
    <t>우곡면 야정리 한국농어촌공사 농사용(갑) 예비 317KW 신설 감리</t>
    <phoneticPr fontId="6" type="noConversion"/>
  </si>
  <si>
    <t>우곡면 대곡리 대곡배수장 농사용(갑) 예비선로공사 감리</t>
    <phoneticPr fontId="6" type="noConversion"/>
  </si>
  <si>
    <t>개진 인안배수장 예비전원 258KW신설 감리</t>
    <phoneticPr fontId="6" type="noConversion"/>
  </si>
  <si>
    <t>죽전역 서편 출입구 건설지장 전력설비 이설공사 감리</t>
    <phoneticPr fontId="6" type="noConversion"/>
  </si>
  <si>
    <t>구지 국가산단 ㈜엘엔에프 14,400kW신규공사 감리용역</t>
    <phoneticPr fontId="6" type="noConversion"/>
  </si>
  <si>
    <t>구지 국가산단 ㈜엘엔에프 14,400kW신규공사 위치탐사용역</t>
    <phoneticPr fontId="6" type="noConversion"/>
  </si>
  <si>
    <t>구지 국가산단 ㈜엘엔에프 14,400kW신규공사 폐기물 처리 용역</t>
    <phoneticPr fontId="6" type="noConversion"/>
  </si>
  <si>
    <t>2019년도 배전설비 광학카메라 진단 용역</t>
  </si>
  <si>
    <t>이태근</t>
  </si>
  <si>
    <t>053-630-2272</t>
  </si>
  <si>
    <t>구지 국가산단 ㈜엘엔에프 14,400kW신규공사 도통시험용역</t>
    <phoneticPr fontId="6" type="noConversion"/>
  </si>
  <si>
    <t>154kV 왜관-다사T/L 지장이설공사 경과지 측량</t>
    <phoneticPr fontId="6" type="noConversion"/>
  </si>
  <si>
    <t>정현준</t>
    <phoneticPr fontId="6" type="noConversion"/>
  </si>
  <si>
    <t>053-630-3356</t>
    <phoneticPr fontId="6" type="noConversion"/>
  </si>
  <si>
    <t>2019년도 남부지역 송배전선로 항공점검용역</t>
    <phoneticPr fontId="6" type="noConversion"/>
  </si>
  <si>
    <t>유대성</t>
    <phoneticPr fontId="6" type="noConversion"/>
  </si>
  <si>
    <t>053-210-3725</t>
    <phoneticPr fontId="6" type="noConversion"/>
  </si>
  <si>
    <t>영덕지사</t>
    <phoneticPr fontId="6" type="noConversion"/>
  </si>
  <si>
    <t>영덕지사 특고압선로 열화상진단 용역</t>
  </si>
  <si>
    <t>김승환</t>
    <phoneticPr fontId="6" type="noConversion"/>
  </si>
  <si>
    <t>054-730-3234</t>
    <phoneticPr fontId="6" type="noConversion"/>
  </si>
  <si>
    <t>청도지사</t>
    <phoneticPr fontId="6" type="noConversion"/>
  </si>
  <si>
    <t xml:space="preserve">2019년 청도지사 고압고객 수전설비 열화상 진단 용역 </t>
    <phoneticPr fontId="6" type="noConversion"/>
  </si>
  <si>
    <t>박윤미</t>
    <phoneticPr fontId="6" type="noConversion"/>
  </si>
  <si>
    <t>0522-233</t>
    <phoneticPr fontId="6" type="noConversion"/>
  </si>
  <si>
    <t xml:space="preserve">2019년 청도지사 배전설비 열화상 진단 용역 </t>
    <phoneticPr fontId="6" type="noConversion"/>
  </si>
  <si>
    <t xml:space="preserve">2019년 청도지사 배전설비 광학 진단 용역 </t>
    <phoneticPr fontId="6" type="noConversion"/>
  </si>
  <si>
    <t>대구본부</t>
  </si>
  <si>
    <t>칠곡지사</t>
  </si>
  <si>
    <t>2019년 칠곡지사 배전설비 초음파 진단용역</t>
  </si>
  <si>
    <t>전영환</t>
  </si>
  <si>
    <t>054-970-3278</t>
  </si>
  <si>
    <t>경산지사</t>
    <phoneticPr fontId="6" type="noConversion"/>
  </si>
  <si>
    <t>이호철</t>
    <phoneticPr fontId="6" type="noConversion"/>
  </si>
  <si>
    <t>053-810-4276</t>
    <phoneticPr fontId="6" type="noConversion"/>
  </si>
  <si>
    <t>19년도 상반기 초음파 진단용역 단가 산출</t>
    <phoneticPr fontId="6" type="noConversion"/>
  </si>
  <si>
    <t>이상수</t>
    <phoneticPr fontId="6" type="noConversion"/>
  </si>
  <si>
    <t>053-350-2286</t>
    <phoneticPr fontId="6" type="noConversion"/>
  </si>
  <si>
    <t>영천지사</t>
    <phoneticPr fontId="6" type="noConversion"/>
  </si>
  <si>
    <t xml:space="preserve">2019년 영천지사 배전설비 초음파진단 용역 </t>
  </si>
  <si>
    <t>허서영</t>
  </si>
  <si>
    <t>054-330-2237</t>
  </si>
  <si>
    <t>2019년 지상기기 열화상 진단용역</t>
  </si>
  <si>
    <t>이홍직</t>
    <phoneticPr fontId="6" type="noConversion"/>
  </si>
  <si>
    <t>053-350-2243</t>
    <phoneticPr fontId="6" type="noConversion"/>
  </si>
  <si>
    <t>19년 지중케이블 VLF진단용역 시행(북부권)</t>
    <phoneticPr fontId="6" type="noConversion"/>
  </si>
  <si>
    <t>장석윤</t>
    <phoneticPr fontId="6" type="noConversion"/>
  </si>
  <si>
    <t>053-350-2241</t>
    <phoneticPr fontId="6" type="noConversion"/>
  </si>
  <si>
    <t>19년 지중케이블 VLF진단용역 시행(남부권)</t>
    <phoneticPr fontId="6" type="noConversion"/>
  </si>
  <si>
    <t>성산면 삼대-박곡리 경상북도 도로확장 지장주 이설공사 감리</t>
    <phoneticPr fontId="6" type="noConversion"/>
  </si>
  <si>
    <t>쌍림S/S 용량부족에 따른 과부하 해소공사 감리</t>
    <phoneticPr fontId="6" type="noConversion"/>
  </si>
  <si>
    <t>054-950-2234</t>
  </si>
  <si>
    <t>중리동 건설본부 서대구산단 재생사업 공사 지장주 감리</t>
    <phoneticPr fontId="6" type="noConversion"/>
  </si>
  <si>
    <t>김예진</t>
    <phoneticPr fontId="6" type="noConversion"/>
  </si>
  <si>
    <t>053-550-2286</t>
    <phoneticPr fontId="6" type="noConversion"/>
  </si>
  <si>
    <t>명산D/L용량부족 선로확충공사 감리용역</t>
    <phoneticPr fontId="6" type="noConversion"/>
  </si>
  <si>
    <t>윤원일</t>
    <phoneticPr fontId="6" type="noConversion"/>
  </si>
  <si>
    <t>월항 성주군수 한개마을진입로 지장주 감리용역</t>
    <phoneticPr fontId="6" type="noConversion"/>
  </si>
  <si>
    <t>지상개폐기 가스분석 용역</t>
    <phoneticPr fontId="6" type="noConversion"/>
  </si>
  <si>
    <t>이동기</t>
    <phoneticPr fontId="6" type="noConversion"/>
  </si>
  <si>
    <t>053-757-2242</t>
    <phoneticPr fontId="6" type="noConversion"/>
  </si>
  <si>
    <t>지상변압기 절연유 분석 용역</t>
    <phoneticPr fontId="6" type="noConversion"/>
  </si>
  <si>
    <t>지상기기 열화상 진단 용역</t>
    <phoneticPr fontId="6" type="noConversion"/>
  </si>
  <si>
    <t>대구정부통합전산센터 위치탐사</t>
    <phoneticPr fontId="6" type="noConversion"/>
  </si>
  <si>
    <t>345kV 울주-신경산 등 5개T/L 지장선로이설공사 감리용역</t>
    <phoneticPr fontId="6" type="noConversion"/>
  </si>
  <si>
    <t>황재현</t>
    <phoneticPr fontId="6" type="noConversion"/>
  </si>
  <si>
    <t>053-210-3724</t>
    <phoneticPr fontId="6" type="noConversion"/>
  </si>
  <si>
    <t>창수창수 삼부토건㈜ 750KW 신규공사 감리용역</t>
    <phoneticPr fontId="6" type="noConversion"/>
  </si>
  <si>
    <t>장운용</t>
    <phoneticPr fontId="6" type="noConversion"/>
  </si>
  <si>
    <t>054-730-3232</t>
    <phoneticPr fontId="6" type="noConversion"/>
  </si>
  <si>
    <t>김천지사</t>
    <phoneticPr fontId="6" type="noConversion"/>
  </si>
  <si>
    <t xml:space="preserve">2019년 김천지사 초음파 용역 </t>
    <phoneticPr fontId="6" type="noConversion"/>
  </si>
  <si>
    <t>김현정</t>
    <phoneticPr fontId="6" type="noConversion"/>
  </si>
  <si>
    <t>054-429-5273</t>
    <phoneticPr fontId="6" type="noConversion"/>
  </si>
  <si>
    <t>2019년 영천지사 배전설비 열화상진단 용역</t>
  </si>
  <si>
    <t>2019년 영천지사 배전설비 광학카메라진단 용역</t>
  </si>
  <si>
    <t>18년 고압수전설비 열화상진단 용역(직할)</t>
  </si>
  <si>
    <t>박용상</t>
  </si>
  <si>
    <t>053-350-2217</t>
  </si>
  <si>
    <t>박병무</t>
    <phoneticPr fontId="6" type="noConversion"/>
  </si>
  <si>
    <t>053-350-2216</t>
    <phoneticPr fontId="6" type="noConversion"/>
  </si>
  <si>
    <t>김순주</t>
    <phoneticPr fontId="6" type="noConversion"/>
  </si>
  <si>
    <t>053-350-2233</t>
    <phoneticPr fontId="6" type="noConversion"/>
  </si>
  <si>
    <t>2019년 상반기 지상개폐기 PD진단 용역</t>
    <phoneticPr fontId="6" type="noConversion"/>
  </si>
  <si>
    <t>053-550-2352</t>
  </si>
  <si>
    <t>중앙로#7~#11 전력공급 배전반 배터리 교체</t>
    <phoneticPr fontId="6" type="noConversion"/>
  </si>
  <si>
    <t>캠프헨리 12,500kW 주예비 회선신설 공사 감리용역</t>
    <phoneticPr fontId="6" type="noConversion"/>
  </si>
  <si>
    <t>정준우</t>
    <phoneticPr fontId="6" type="noConversion"/>
  </si>
  <si>
    <t>053-550-2241</t>
    <phoneticPr fontId="6" type="noConversion"/>
  </si>
  <si>
    <t>캠프헨리 12,500kW 주예비 회선신설 공사 위치탐사용역</t>
    <phoneticPr fontId="6" type="noConversion"/>
  </si>
  <si>
    <t>캠프헨리 12,500kW 주예비 회선신설 공사 도통시험용역</t>
    <phoneticPr fontId="6" type="noConversion"/>
  </si>
  <si>
    <t>캠프헨리 12,500kW 주예비 회선신설 공사 폐기물용역</t>
    <phoneticPr fontId="6" type="noConversion"/>
  </si>
  <si>
    <t>캠프헨리 12,500kW 주예비 회선신설 공사 포장복구용역</t>
    <phoneticPr fontId="6" type="noConversion"/>
  </si>
  <si>
    <t>2019년 서대구지사 광학카메라 진단용역</t>
    <phoneticPr fontId="6" type="noConversion"/>
  </si>
  <si>
    <t>김홍진</t>
    <phoneticPr fontId="6" type="noConversion"/>
  </si>
  <si>
    <t>053-550-2274</t>
    <phoneticPr fontId="6" type="noConversion"/>
  </si>
  <si>
    <t>2019년 배전선로 초음파진단용역</t>
    <phoneticPr fontId="6" type="noConversion"/>
  </si>
  <si>
    <t>수전설비 열화상진단</t>
  </si>
  <si>
    <t>김보람</t>
  </si>
  <si>
    <t>053-630-2236</t>
  </si>
  <si>
    <t>2019년도 배전설비 열화상 진단 용역</t>
  </si>
  <si>
    <t>2019년 초음파 진단 용역</t>
    <phoneticPr fontId="6" type="noConversion"/>
  </si>
  <si>
    <t>이승락</t>
    <phoneticPr fontId="6" type="noConversion"/>
  </si>
  <si>
    <t>053-757-2373</t>
    <phoneticPr fontId="6" type="noConversion"/>
  </si>
  <si>
    <t>대구도남지구 간선설치공사 위치탐사용역</t>
    <phoneticPr fontId="6" type="noConversion"/>
  </si>
  <si>
    <t>신효경</t>
    <phoneticPr fontId="6" type="noConversion"/>
  </si>
  <si>
    <t>053-350-2426</t>
    <phoneticPr fontId="6" type="noConversion"/>
  </si>
  <si>
    <t>대구도남지구 간선설치공사 VLF진단용역</t>
    <phoneticPr fontId="6" type="noConversion"/>
  </si>
  <si>
    <t>대구도남지구 간선설치공사 감리용역</t>
    <phoneticPr fontId="6" type="noConversion"/>
  </si>
  <si>
    <t>고령파출소~쾌빈교 지중화공사 도통시험</t>
    <phoneticPr fontId="6" type="noConversion"/>
  </si>
  <si>
    <t>김철환</t>
    <phoneticPr fontId="6" type="noConversion"/>
  </si>
  <si>
    <t>053-350-2403</t>
    <phoneticPr fontId="6" type="noConversion"/>
  </si>
  <si>
    <t>고령파출소~쾌빈교 지중화공사 폐기물처리용역</t>
    <phoneticPr fontId="6" type="noConversion"/>
  </si>
  <si>
    <t>고령파출소~쾌빈교 지중화공사 감리용역</t>
    <phoneticPr fontId="6" type="noConversion"/>
  </si>
  <si>
    <t>북포항지사</t>
    <phoneticPr fontId="6" type="noConversion"/>
  </si>
  <si>
    <t>2019년도 북포항지사 열화상진단 용역</t>
    <phoneticPr fontId="6" type="noConversion"/>
  </si>
  <si>
    <t>054-260-4231</t>
    <phoneticPr fontId="6" type="noConversion"/>
  </si>
  <si>
    <t>영덕지사 특고압선로 초음파진단 용역</t>
  </si>
  <si>
    <t>유천D/L 운전용량부족 선로확충공사 감리</t>
    <phoneticPr fontId="6" type="noConversion"/>
  </si>
  <si>
    <t>정형배</t>
    <phoneticPr fontId="6" type="noConversion"/>
  </si>
  <si>
    <t>054-370-4231</t>
    <phoneticPr fontId="6" type="noConversion"/>
  </si>
  <si>
    <t>2019년 칠곡지사 배전설비 열화상 진단용역</t>
  </si>
  <si>
    <t>2019년 배전설비 열화상 진단용역</t>
    <phoneticPr fontId="6" type="noConversion"/>
  </si>
  <si>
    <t>2019년 고압고객 수전설비 열화상 진단용역</t>
    <phoneticPr fontId="6" type="noConversion"/>
  </si>
  <si>
    <t>김상래</t>
    <phoneticPr fontId="6" type="noConversion"/>
  </si>
  <si>
    <t>053-810-4135</t>
    <phoneticPr fontId="6" type="noConversion"/>
  </si>
  <si>
    <t>김천D/L용량부족선로확충공사 감리용역</t>
    <phoneticPr fontId="6" type="noConversion"/>
  </si>
  <si>
    <t>김근연</t>
    <phoneticPr fontId="6" type="noConversion"/>
  </si>
  <si>
    <t>054-429-5232</t>
    <phoneticPr fontId="6" type="noConversion"/>
  </si>
  <si>
    <t>하남D/L-문무D/L 연계력 확보를 위한 선로보강공사 감리용역</t>
    <phoneticPr fontId="6" type="noConversion"/>
  </si>
  <si>
    <t>장영진</t>
    <phoneticPr fontId="6" type="noConversion"/>
  </si>
  <si>
    <t>054-429-5274</t>
    <phoneticPr fontId="6" type="noConversion"/>
  </si>
  <si>
    <t>대구 들안로 지중화공사 위치탐사용역</t>
    <phoneticPr fontId="6" type="noConversion"/>
  </si>
  <si>
    <t>대구 들안로 지중화공사 감리용역</t>
    <phoneticPr fontId="6" type="noConversion"/>
  </si>
  <si>
    <t>대구 안심뉴타운 간선설치공사 위치탐사용역</t>
    <phoneticPr fontId="6" type="noConversion"/>
  </si>
  <si>
    <t>053-350-2465</t>
    <phoneticPr fontId="6" type="noConversion"/>
  </si>
  <si>
    <t>대구 안심뉴타운 간선설치공사 VLF진단용역</t>
    <phoneticPr fontId="6" type="noConversion"/>
  </si>
  <si>
    <t>대구 안심뉴타운 간선설치공사 감리용역</t>
    <phoneticPr fontId="6" type="noConversion"/>
  </si>
  <si>
    <t>2019년 배전선로 열화상진단용역</t>
    <phoneticPr fontId="6" type="noConversion"/>
  </si>
  <si>
    <t>2019년도 배전설비 초음파 진단 용역</t>
  </si>
  <si>
    <t>2019년 직할관내 변전소 청소용역</t>
    <phoneticPr fontId="6" type="noConversion"/>
  </si>
  <si>
    <t>김기범</t>
    <phoneticPr fontId="6" type="noConversion"/>
  </si>
  <si>
    <t>053-210-3647</t>
    <phoneticPr fontId="6" type="noConversion"/>
  </si>
  <si>
    <t>2019년 칠곡지사 배전설비 광학 진단용역</t>
  </si>
  <si>
    <t>포항전력지사</t>
    <phoneticPr fontId="6" type="noConversion"/>
  </si>
  <si>
    <t>2019년 포항전력지사 변전소 청소용역</t>
    <phoneticPr fontId="6" type="noConversion"/>
  </si>
  <si>
    <t>김성욱</t>
    <phoneticPr fontId="6" type="noConversion"/>
  </si>
  <si>
    <t>054-720-3362</t>
    <phoneticPr fontId="6" type="noConversion"/>
  </si>
  <si>
    <t>달성전력지사 변전소 청소용역</t>
    <phoneticPr fontId="6" type="noConversion"/>
  </si>
  <si>
    <t>정영희</t>
    <phoneticPr fontId="6" type="noConversion"/>
  </si>
  <si>
    <t>053-630-3386</t>
    <phoneticPr fontId="6" type="noConversion"/>
  </si>
  <si>
    <t>2019년 열화상 진단 용역</t>
    <phoneticPr fontId="6" type="noConversion"/>
  </si>
  <si>
    <t>대구정부통합전산센터 VLF</t>
    <phoneticPr fontId="6" type="noConversion"/>
  </si>
  <si>
    <t>경주검단일반산단 간선설치공사 감리용역</t>
    <phoneticPr fontId="6" type="noConversion"/>
  </si>
  <si>
    <t>김우진</t>
    <phoneticPr fontId="6" type="noConversion"/>
  </si>
  <si>
    <t>053-350-2467</t>
    <phoneticPr fontId="6" type="noConversion"/>
  </si>
  <si>
    <t>북포항지사 사옥위탁(시설관리 및 청소) 용역</t>
    <phoneticPr fontId="6" type="noConversion"/>
  </si>
  <si>
    <t>권민석</t>
    <phoneticPr fontId="6" type="noConversion"/>
  </si>
  <si>
    <t>054-260-4211</t>
    <phoneticPr fontId="6" type="noConversion"/>
  </si>
  <si>
    <t>칠곡지사 사옥위탁용역</t>
    <phoneticPr fontId="6" type="noConversion"/>
  </si>
  <si>
    <t>강주성</t>
    <phoneticPr fontId="6" type="noConversion"/>
  </si>
  <si>
    <t>054-970-3211</t>
    <phoneticPr fontId="6" type="noConversion"/>
  </si>
  <si>
    <t>2019년 포항전력지사 사옥 청소용역</t>
    <phoneticPr fontId="6" type="noConversion"/>
  </si>
  <si>
    <t>2019년 김천지사 열화상 용역 공사</t>
    <phoneticPr fontId="6" type="noConversion"/>
  </si>
  <si>
    <t>2019년 경산전력지사 사옥청소용역</t>
    <phoneticPr fontId="6" type="noConversion"/>
  </si>
  <si>
    <t>석정후</t>
    <phoneticPr fontId="6" type="noConversion"/>
  </si>
  <si>
    <t>053-856-8386</t>
    <phoneticPr fontId="6" type="noConversion"/>
  </si>
  <si>
    <t>2019년 경산전력지사 변전소청소용역</t>
    <phoneticPr fontId="6" type="noConversion"/>
  </si>
  <si>
    <t>영천지사 사옥위탁용역</t>
    <phoneticPr fontId="6" type="noConversion"/>
  </si>
  <si>
    <t>최정명</t>
    <phoneticPr fontId="6" type="noConversion"/>
  </si>
  <si>
    <t>054-330-2216</t>
    <phoneticPr fontId="6" type="noConversion"/>
  </si>
  <si>
    <t>19년도 하반기 초음파 진단용역 단가 산출</t>
    <phoneticPr fontId="6" type="noConversion"/>
  </si>
  <si>
    <t>2019년 배전설비 광학카메라 진단용역</t>
    <phoneticPr fontId="6" type="noConversion"/>
  </si>
  <si>
    <t>2019년 서대구지사 초음파 진단용역</t>
    <phoneticPr fontId="6" type="noConversion"/>
  </si>
  <si>
    <t>2020년 경산전력지사 소방설비점검용역 및 보수공사</t>
    <phoneticPr fontId="6" type="noConversion"/>
  </si>
  <si>
    <t>김영환</t>
    <phoneticPr fontId="6" type="noConversion"/>
  </si>
  <si>
    <t>053-859-8383</t>
    <phoneticPr fontId="6" type="noConversion"/>
  </si>
  <si>
    <t>2020년 직할관내S/S 소방설비 점검용역 및 보수공사</t>
    <phoneticPr fontId="6" type="noConversion"/>
  </si>
  <si>
    <t>김지영</t>
    <phoneticPr fontId="6" type="noConversion"/>
  </si>
  <si>
    <t>053-210-3646</t>
    <phoneticPr fontId="6" type="noConversion"/>
  </si>
  <si>
    <t>2020-2021년 직할관내S/S 무인경비용역</t>
    <phoneticPr fontId="6" type="noConversion"/>
  </si>
  <si>
    <t>장언식</t>
    <phoneticPr fontId="6" type="noConversion"/>
  </si>
  <si>
    <t>053-210-3645</t>
    <phoneticPr fontId="6" type="noConversion"/>
  </si>
  <si>
    <t>2019년 동계대비 가공개폐기 진단용역</t>
  </si>
  <si>
    <t>2020년 경산전련지사 소방설비점검용영 및 보수공사</t>
    <phoneticPr fontId="6" type="noConversion"/>
  </si>
  <si>
    <t>053-856-8383</t>
    <phoneticPr fontId="6" type="noConversion"/>
  </si>
  <si>
    <t>2020년 전력구 소방설비 점검 및 보수</t>
    <phoneticPr fontId="6" type="noConversion"/>
  </si>
  <si>
    <t>김석현</t>
    <phoneticPr fontId="6" type="noConversion"/>
  </si>
  <si>
    <t>053-630-3359</t>
    <phoneticPr fontId="6" type="noConversion"/>
  </si>
  <si>
    <t>전력구 종합감시시스템 위탁점검 및 정비</t>
    <phoneticPr fontId="6" type="noConversion"/>
  </si>
  <si>
    <t>권민성</t>
    <phoneticPr fontId="6" type="noConversion"/>
  </si>
  <si>
    <t>2019년 광학카메라 진단 용역</t>
    <phoneticPr fontId="6" type="noConversion"/>
  </si>
  <si>
    <t>소방시설 점검 및 보수용역</t>
  </si>
  <si>
    <t>박기관</t>
    <phoneticPr fontId="6" type="noConversion"/>
  </si>
  <si>
    <t>054-720-3363</t>
    <phoneticPr fontId="6" type="noConversion"/>
  </si>
  <si>
    <t>장표운송용역</t>
    <phoneticPr fontId="6" type="noConversion"/>
  </si>
  <si>
    <t>김재현</t>
    <phoneticPr fontId="6" type="noConversion"/>
  </si>
  <si>
    <t>053-350-2271</t>
    <phoneticPr fontId="6" type="noConversion"/>
  </si>
  <si>
    <t>소방용역</t>
  </si>
  <si>
    <t>김일환</t>
    <phoneticPr fontId="6" type="noConversion"/>
  </si>
  <si>
    <t>053-630-3363</t>
    <phoneticPr fontId="6" type="noConversion"/>
  </si>
  <si>
    <t>경북본부</t>
    <phoneticPr fontId="6" type="noConversion"/>
  </si>
  <si>
    <t>구미지사</t>
    <phoneticPr fontId="6" type="noConversion"/>
  </si>
  <si>
    <t>고아S/S 무을D/L 분산형전원 접속보장공사</t>
    <phoneticPr fontId="6" type="noConversion"/>
  </si>
  <si>
    <t>신태규</t>
    <phoneticPr fontId="6" type="noConversion"/>
  </si>
  <si>
    <t>054-450-2292</t>
    <phoneticPr fontId="6" type="noConversion"/>
  </si>
  <si>
    <t>군위지사</t>
    <phoneticPr fontId="6" type="noConversion"/>
  </si>
  <si>
    <t>군위S/S산성D/L 신재생접속보장1회선 신설공사</t>
  </si>
  <si>
    <t>김선도</t>
    <phoneticPr fontId="6" type="noConversion"/>
  </si>
  <si>
    <t>054-380-2275</t>
    <phoneticPr fontId="6" type="noConversion"/>
  </si>
  <si>
    <t>경북본부</t>
    <phoneticPr fontId="6" type="noConversion"/>
  </si>
  <si>
    <t>상주지사</t>
    <phoneticPr fontId="6" type="noConversion"/>
  </si>
  <si>
    <t>1월</t>
    <phoneticPr fontId="6" type="noConversion"/>
  </si>
  <si>
    <t>상주S/S 중동D/L 신재생연계 대용량1회선 신설공사</t>
    <phoneticPr fontId="6" type="noConversion"/>
  </si>
  <si>
    <t>배전</t>
    <phoneticPr fontId="6" type="noConversion"/>
  </si>
  <si>
    <t>경쟁</t>
    <phoneticPr fontId="6" type="noConversion"/>
  </si>
  <si>
    <t>예동경</t>
    <phoneticPr fontId="6" type="noConversion"/>
  </si>
  <si>
    <t>054-530-2233</t>
    <phoneticPr fontId="6" type="noConversion"/>
  </si>
  <si>
    <t>경북본부</t>
    <phoneticPr fontId="6" type="noConversion"/>
  </si>
  <si>
    <t>청리S/S 산현D/L 신재생 접속보장 회선신설공사</t>
    <phoneticPr fontId="6" type="noConversion"/>
  </si>
  <si>
    <t>김남현</t>
    <phoneticPr fontId="6" type="noConversion"/>
  </si>
  <si>
    <t>054-530-2235</t>
    <phoneticPr fontId="6" type="noConversion"/>
  </si>
  <si>
    <t>상주지사</t>
  </si>
  <si>
    <t>상주지사 가로수 수목전지공사</t>
    <phoneticPr fontId="6" type="noConversion"/>
  </si>
  <si>
    <t>김성현</t>
    <phoneticPr fontId="6" type="noConversion"/>
  </si>
  <si>
    <t>054-530-2277</t>
    <phoneticPr fontId="6" type="noConversion"/>
  </si>
  <si>
    <t>울진지사</t>
    <phoneticPr fontId="6" type="noConversion"/>
  </si>
  <si>
    <t>삼근리 부산지방국토관리청 신규공사</t>
    <phoneticPr fontId="6" type="noConversion"/>
  </si>
  <si>
    <t>황성목</t>
    <phoneticPr fontId="6" type="noConversion"/>
  </si>
  <si>
    <t>054-780-3278</t>
    <phoneticPr fontId="6" type="noConversion"/>
  </si>
  <si>
    <t>경북본부</t>
    <phoneticPr fontId="6" type="noConversion"/>
  </si>
  <si>
    <t>구미지사</t>
    <phoneticPr fontId="6" type="noConversion"/>
  </si>
  <si>
    <t>도개, 신곡 최종공급방안에 따른 보강공사</t>
    <phoneticPr fontId="6" type="noConversion"/>
  </si>
  <si>
    <t>신태규</t>
    <phoneticPr fontId="6" type="noConversion"/>
  </si>
  <si>
    <t>054-450-2292</t>
    <phoneticPr fontId="6" type="noConversion"/>
  </si>
  <si>
    <t>154kV 구미SS 용량부족 선로확충공사</t>
  </si>
  <si>
    <t>배전</t>
    <phoneticPr fontId="6" type="noConversion"/>
  </si>
  <si>
    <t>경쟁</t>
    <phoneticPr fontId="6" type="noConversion"/>
  </si>
  <si>
    <t>이상목</t>
    <phoneticPr fontId="6" type="noConversion"/>
  </si>
  <si>
    <t>054-450-2232</t>
    <phoneticPr fontId="6" type="noConversion"/>
  </si>
  <si>
    <t>경북본부</t>
    <phoneticPr fontId="6" type="noConversion"/>
  </si>
  <si>
    <t>구미지사</t>
    <phoneticPr fontId="6" type="noConversion"/>
  </si>
  <si>
    <t>공대, 동서DL 용량부족 선로확충공사</t>
  </si>
  <si>
    <t>박경용</t>
    <phoneticPr fontId="6" type="noConversion"/>
  </si>
  <si>
    <t>054-450-2233</t>
    <phoneticPr fontId="6" type="noConversion"/>
  </si>
  <si>
    <t>산동 호반베르디움 등 2개소 9,400kW 신설공사</t>
  </si>
  <si>
    <t>군위지사</t>
    <phoneticPr fontId="6" type="noConversion"/>
  </si>
  <si>
    <t>2월</t>
    <phoneticPr fontId="6" type="noConversion"/>
  </si>
  <si>
    <t>군위SS 고로DL 공급능력 부족해소 보강공사</t>
    <phoneticPr fontId="6" type="noConversion"/>
  </si>
  <si>
    <t>윤상웅</t>
    <phoneticPr fontId="6" type="noConversion"/>
  </si>
  <si>
    <t>054-380-2273</t>
    <phoneticPr fontId="6" type="noConversion"/>
  </si>
  <si>
    <t>상주지사</t>
    <phoneticPr fontId="6" type="noConversion"/>
  </si>
  <si>
    <t>상주S/S 용담D/L 신재생 접속보장 대용량회선신설공사</t>
    <phoneticPr fontId="6" type="noConversion"/>
  </si>
  <si>
    <t>이태희</t>
    <phoneticPr fontId="6" type="noConversion"/>
  </si>
  <si>
    <t>054-530-2234</t>
    <phoneticPr fontId="6" type="noConversion"/>
  </si>
  <si>
    <t>상주지사 배전설비 열화상 진단</t>
    <phoneticPr fontId="6" type="noConversion"/>
  </si>
  <si>
    <t>류영림</t>
    <phoneticPr fontId="6" type="noConversion"/>
  </si>
  <si>
    <t>054-530-2274</t>
    <phoneticPr fontId="6" type="noConversion"/>
  </si>
  <si>
    <t>영양지사</t>
    <phoneticPr fontId="6" type="noConversion"/>
  </si>
  <si>
    <t>영양 신재생연계 2회선 인출공사</t>
    <phoneticPr fontId="6" type="noConversion"/>
  </si>
  <si>
    <t>황희연</t>
    <phoneticPr fontId="6" type="noConversion"/>
  </si>
  <si>
    <t>054-680-4272</t>
    <phoneticPr fontId="6" type="noConversion"/>
  </si>
  <si>
    <t>영양지사</t>
    <phoneticPr fontId="6" type="noConversion"/>
  </si>
  <si>
    <t>2월</t>
    <phoneticPr fontId="6" type="noConversion"/>
  </si>
  <si>
    <t>영양 신재생연계 2회선 인출공사 도통시험</t>
    <phoneticPr fontId="6" type="noConversion"/>
  </si>
  <si>
    <t>황희연</t>
    <phoneticPr fontId="6" type="noConversion"/>
  </si>
  <si>
    <t>영주전력지사</t>
    <phoneticPr fontId="6" type="noConversion"/>
  </si>
  <si>
    <t>345kV 신영주-한울NP2 T/L 접속전력선 교체</t>
    <phoneticPr fontId="6" type="noConversion"/>
  </si>
  <si>
    <t>송전</t>
    <phoneticPr fontId="6" type="noConversion"/>
  </si>
  <si>
    <t>박상철</t>
    <phoneticPr fontId="6" type="noConversion"/>
  </si>
  <si>
    <t>054-630-3353</t>
    <phoneticPr fontId="6" type="noConversion"/>
  </si>
  <si>
    <t>2019년 OPGW 항공장애표시구 정비공사</t>
    <phoneticPr fontId="6" type="noConversion"/>
  </si>
  <si>
    <t>백대열</t>
    <phoneticPr fontId="6" type="noConversion"/>
  </si>
  <si>
    <t>054-630-3394</t>
    <phoneticPr fontId="6" type="noConversion"/>
  </si>
  <si>
    <t>전력ICT</t>
    <phoneticPr fontId="6" type="noConversion"/>
  </si>
  <si>
    <t>예천지사</t>
    <phoneticPr fontId="6" type="noConversion"/>
  </si>
  <si>
    <t>용궁-개포 국도건설 부산지방국토 지장주이설공사</t>
    <phoneticPr fontId="6" type="noConversion"/>
  </si>
  <si>
    <t>민광기</t>
    <phoneticPr fontId="6" type="noConversion"/>
  </si>
  <si>
    <t>054-650-2277</t>
    <phoneticPr fontId="6" type="noConversion"/>
  </si>
  <si>
    <t>예천S/S 화지D/L,점촌S/S 산양D/L간 연계력 확보공사</t>
    <phoneticPr fontId="6" type="noConversion"/>
  </si>
  <si>
    <t>노용환</t>
    <phoneticPr fontId="6" type="noConversion"/>
  </si>
  <si>
    <t>054-650-2276</t>
    <phoneticPr fontId="6" type="noConversion"/>
  </si>
  <si>
    <t>직할</t>
    <phoneticPr fontId="6" type="noConversion"/>
  </si>
  <si>
    <t>상주전력구 운영시스템 설치</t>
    <phoneticPr fontId="6" type="noConversion"/>
  </si>
  <si>
    <t>김용희</t>
    <phoneticPr fontId="6" type="noConversion"/>
  </si>
  <si>
    <t>054-805-6721</t>
    <phoneticPr fontId="6" type="noConversion"/>
  </si>
  <si>
    <t>154kV 평해S/S GIS화 제어동 신축공사</t>
    <phoneticPr fontId="6" type="noConversion"/>
  </si>
  <si>
    <t>김주현</t>
    <phoneticPr fontId="6" type="noConversion"/>
  </si>
  <si>
    <t>054-805-6742</t>
    <phoneticPr fontId="6" type="noConversion"/>
  </si>
  <si>
    <t>154kV 평해S/S GIS화 일반전기공사 및 기타 기전공사</t>
    <phoneticPr fontId="6" type="noConversion"/>
  </si>
  <si>
    <t>정준영</t>
    <phoneticPr fontId="6" type="noConversion"/>
  </si>
  <si>
    <t>054-805-6745</t>
    <phoneticPr fontId="6" type="noConversion"/>
  </si>
  <si>
    <t>항공장애표시등 구조개선</t>
    <phoneticPr fontId="6" type="noConversion"/>
  </si>
  <si>
    <t>강태권</t>
    <phoneticPr fontId="6" type="noConversion"/>
  </si>
  <si>
    <t>054-805-6736</t>
    <phoneticPr fontId="6" type="noConversion"/>
  </si>
  <si>
    <t>345kV 신영주-한울NP2 전선접속개소 전선교체공사</t>
    <phoneticPr fontId="6" type="noConversion"/>
  </si>
  <si>
    <t>박주성</t>
    <phoneticPr fontId="6" type="noConversion"/>
  </si>
  <si>
    <t>054-805-6727</t>
    <phoneticPr fontId="6" type="noConversion"/>
  </si>
  <si>
    <t>본부 사옥 조경공사</t>
    <phoneticPr fontId="6" type="noConversion"/>
  </si>
  <si>
    <t>토건(사옥건설 포함)</t>
    <phoneticPr fontId="6" type="noConversion"/>
  </si>
  <si>
    <t>김승룡</t>
    <phoneticPr fontId="6" type="noConversion"/>
  </si>
  <si>
    <t>054-805-6741</t>
    <phoneticPr fontId="6" type="noConversion"/>
  </si>
  <si>
    <t>관내 변전소 토목설비 취약개소 보수공사</t>
    <phoneticPr fontId="6" type="noConversion"/>
  </si>
  <si>
    <t>박민석</t>
    <phoneticPr fontId="6" type="noConversion"/>
  </si>
  <si>
    <t>054-805-6743</t>
    <phoneticPr fontId="6" type="noConversion"/>
  </si>
  <si>
    <t>직할(배전운영부)</t>
    <phoneticPr fontId="6" type="noConversion"/>
  </si>
  <si>
    <t>용상-교리 국도대체 우회도로 건설공사 지장전주</t>
    <phoneticPr fontId="6" type="noConversion"/>
  </si>
  <si>
    <t>김경환</t>
    <phoneticPr fontId="6" type="noConversion"/>
  </si>
  <si>
    <t>054-850-2261</t>
    <phoneticPr fontId="6" type="noConversion"/>
  </si>
  <si>
    <t>청송지사</t>
    <phoneticPr fontId="6" type="noConversion"/>
  </si>
  <si>
    <t>안동-영덕 국도건설공사 지장전주 이설공사</t>
    <phoneticPr fontId="6" type="noConversion"/>
  </si>
  <si>
    <t>조성문</t>
    <phoneticPr fontId="6" type="noConversion"/>
  </si>
  <si>
    <t>054-870-4235</t>
    <phoneticPr fontId="6" type="noConversion"/>
  </si>
  <si>
    <t>경북본부</t>
    <phoneticPr fontId="6" type="noConversion"/>
  </si>
  <si>
    <t>청송지사</t>
    <phoneticPr fontId="6" type="noConversion"/>
  </si>
  <si>
    <t>안동-영덕 국도건설공사 지장전주 이설공사 감리</t>
    <phoneticPr fontId="6" type="noConversion"/>
  </si>
  <si>
    <t>구미전력지사</t>
    <phoneticPr fontId="6" type="noConversion"/>
  </si>
  <si>
    <t>3월</t>
    <phoneticPr fontId="6" type="noConversion"/>
  </si>
  <si>
    <t>2019년 남인동S/S 23kV GIS대체공사(일반도급)</t>
    <phoneticPr fontId="6" type="noConversion"/>
  </si>
  <si>
    <t>변전</t>
    <phoneticPr fontId="6" type="noConversion"/>
  </si>
  <si>
    <t>경쟁</t>
    <phoneticPr fontId="6" type="noConversion"/>
  </si>
  <si>
    <t>변찬송</t>
    <phoneticPr fontId="6" type="noConversion"/>
  </si>
  <si>
    <t>054-479-9364</t>
    <phoneticPr fontId="6" type="noConversion"/>
  </si>
  <si>
    <t>2019년 남인동S/S 23kV GIS대체공사(전문)</t>
    <phoneticPr fontId="6" type="noConversion"/>
  </si>
  <si>
    <t>2019년 남인동S/S 23kV GIS대체공사(케이블)</t>
    <phoneticPr fontId="6" type="noConversion"/>
  </si>
  <si>
    <t>상주지사</t>
    <phoneticPr fontId="6" type="noConversion"/>
  </si>
  <si>
    <t>상주S/S 화서D/L 2차 신재생 접속보장 회선신설공사</t>
    <phoneticPr fontId="6" type="noConversion"/>
  </si>
  <si>
    <t>배전</t>
    <phoneticPr fontId="6" type="noConversion"/>
  </si>
  <si>
    <t>예동경</t>
    <phoneticPr fontId="6" type="noConversion"/>
  </si>
  <si>
    <t>054-530-2234</t>
  </si>
  <si>
    <t>청리S/S 양촌 D/L 신재생 접속보장 회선신설 공사</t>
    <phoneticPr fontId="6" type="noConversion"/>
  </si>
  <si>
    <t>김동진</t>
    <phoneticPr fontId="6" type="noConversion"/>
  </si>
  <si>
    <t>054-530-2236</t>
    <phoneticPr fontId="6" type="noConversion"/>
  </si>
  <si>
    <t>2019년 지자체요청 삼상화공사</t>
    <phoneticPr fontId="6" type="noConversion"/>
  </si>
  <si>
    <t>김남현</t>
    <phoneticPr fontId="6" type="noConversion"/>
  </si>
  <si>
    <t>054-530-2235</t>
    <phoneticPr fontId="6" type="noConversion"/>
  </si>
  <si>
    <t>영주전력지사</t>
    <phoneticPr fontId="6" type="noConversion"/>
  </si>
  <si>
    <t>345kV 신영주-한울NP2 등 4개 T/L 항공장애등 구조개선</t>
    <phoneticPr fontId="6" type="noConversion"/>
  </si>
  <si>
    <t>송전</t>
    <phoneticPr fontId="6" type="noConversion"/>
  </si>
  <si>
    <t>박상철</t>
    <phoneticPr fontId="6" type="noConversion"/>
  </si>
  <si>
    <t>054-630-3353</t>
    <phoneticPr fontId="6" type="noConversion"/>
  </si>
  <si>
    <t>항공장애관련 시설물 설치</t>
  </si>
  <si>
    <t>345kV 신영주-예천PP  항공장애등 구조개선</t>
    <phoneticPr fontId="6" type="noConversion"/>
  </si>
  <si>
    <t>이종헌</t>
    <phoneticPr fontId="6" type="noConversion"/>
  </si>
  <si>
    <t>2019년 영주전력지사 주변압기 정밀점검공사</t>
    <phoneticPr fontId="6" type="noConversion"/>
  </si>
  <si>
    <t>김도영</t>
    <phoneticPr fontId="6" type="noConversion"/>
  </si>
  <si>
    <t>054-630-3365</t>
    <phoneticPr fontId="6" type="noConversion"/>
  </si>
  <si>
    <t>2019년 영주전력지사 170kV 차단기 정밀점검공사</t>
    <phoneticPr fontId="6" type="noConversion"/>
  </si>
  <si>
    <t>박보은</t>
    <phoneticPr fontId="6" type="noConversion"/>
  </si>
  <si>
    <t>054-630-3381</t>
    <phoneticPr fontId="6" type="noConversion"/>
  </si>
  <si>
    <t>예천지사</t>
    <phoneticPr fontId="6" type="noConversion"/>
  </si>
  <si>
    <t>풍산S/S 풍호D/L 신재생연계 일반 2회선 신설</t>
    <phoneticPr fontId="6" type="noConversion"/>
  </si>
  <si>
    <t>신종수</t>
    <phoneticPr fontId="6" type="noConversion"/>
  </si>
  <si>
    <t>054-650-2274</t>
    <phoneticPr fontId="6" type="noConversion"/>
  </si>
  <si>
    <t>의성지사</t>
    <phoneticPr fontId="6" type="noConversion"/>
  </si>
  <si>
    <t>안계S/S 다인D/L 신재생연계 대용량 2회선 신설공사</t>
    <phoneticPr fontId="6" type="noConversion"/>
  </si>
  <si>
    <t>유태우</t>
    <phoneticPr fontId="6" type="noConversion"/>
  </si>
  <si>
    <t>054-830-2277</t>
    <phoneticPr fontId="6" type="noConversion"/>
  </si>
  <si>
    <t>의성지사</t>
    <phoneticPr fontId="6" type="noConversion"/>
  </si>
  <si>
    <t>안계S/S 단밀D/L 신재생연계 일반 1회선 신설공사</t>
    <phoneticPr fontId="6" type="noConversion"/>
  </si>
  <si>
    <t>이종수</t>
    <phoneticPr fontId="6" type="noConversion"/>
  </si>
  <si>
    <t>054-830-2278</t>
    <phoneticPr fontId="6" type="noConversion"/>
  </si>
  <si>
    <t>안계S/S 비안D/L 신재생연계 2회선(대용량, 일반) 신설공사</t>
    <phoneticPr fontId="6" type="noConversion"/>
  </si>
  <si>
    <t>김현철</t>
    <phoneticPr fontId="6" type="noConversion"/>
  </si>
  <si>
    <t>054-830-2276</t>
    <phoneticPr fontId="6" type="noConversion"/>
  </si>
  <si>
    <t>전력ICT부</t>
    <phoneticPr fontId="6" type="noConversion"/>
  </si>
  <si>
    <t>무인보안시스템 시설공사</t>
    <phoneticPr fontId="6" type="noConversion"/>
  </si>
  <si>
    <t>조가현</t>
    <phoneticPr fontId="6" type="noConversion"/>
  </si>
  <si>
    <t>054-850-2493</t>
    <phoneticPr fontId="6" type="noConversion"/>
  </si>
  <si>
    <t>4차 AMI 시설공사</t>
    <phoneticPr fontId="6" type="noConversion"/>
  </si>
  <si>
    <t>김현교</t>
    <phoneticPr fontId="6" type="noConversion"/>
  </si>
  <si>
    <t>054-850-2482</t>
    <phoneticPr fontId="6" type="noConversion"/>
  </si>
  <si>
    <t>직할</t>
    <phoneticPr fontId="6" type="noConversion"/>
  </si>
  <si>
    <t>태화사택 리모델링 공사</t>
    <phoneticPr fontId="6" type="noConversion"/>
  </si>
  <si>
    <t>최소원</t>
    <phoneticPr fontId="6" type="noConversion"/>
  </si>
  <si>
    <t>054-805-6750</t>
    <phoneticPr fontId="6" type="noConversion"/>
  </si>
  <si>
    <t>경북본부 및 영주지사 내진보강공사</t>
    <phoneticPr fontId="6" type="noConversion"/>
  </si>
  <si>
    <t>김주현</t>
    <phoneticPr fontId="6" type="noConversion"/>
  </si>
  <si>
    <t>054-805-6742</t>
    <phoneticPr fontId="6" type="noConversion"/>
  </si>
  <si>
    <t>154kV 상주-점촌T/L 지중화공사</t>
    <phoneticPr fontId="6" type="noConversion"/>
  </si>
  <si>
    <t>구현수</t>
    <phoneticPr fontId="6" type="noConversion"/>
  </si>
  <si>
    <t>054-805-6723</t>
    <phoneticPr fontId="6" type="noConversion"/>
  </si>
  <si>
    <t>직할(배전운영부)</t>
    <phoneticPr fontId="6" type="noConversion"/>
  </si>
  <si>
    <t>3월</t>
    <phoneticPr fontId="6" type="noConversion"/>
  </si>
  <si>
    <t>안동S/S 예안D/L 228~229호 노후설비 보강공사</t>
    <phoneticPr fontId="6" type="noConversion"/>
  </si>
  <si>
    <t>김종언</t>
    <phoneticPr fontId="6" type="noConversion"/>
  </si>
  <si>
    <t>054-850-2255</t>
    <phoneticPr fontId="6" type="noConversion"/>
  </si>
  <si>
    <t>구미전력지사</t>
    <phoneticPr fontId="6" type="noConversion"/>
  </si>
  <si>
    <t>4월</t>
    <phoneticPr fontId="6" type="noConversion"/>
  </si>
  <si>
    <t>154kV산동-군위T/L 안전이격확보공사</t>
    <phoneticPr fontId="6" type="noConversion"/>
  </si>
  <si>
    <t>송전</t>
    <phoneticPr fontId="6" type="noConversion"/>
  </si>
  <si>
    <t>김용환</t>
    <phoneticPr fontId="6" type="noConversion"/>
  </si>
  <si>
    <t>054-479-9354</t>
    <phoneticPr fontId="6" type="noConversion"/>
  </si>
  <si>
    <t>2019년 구미전력지사 170kV GIS 정밀점검</t>
    <phoneticPr fontId="6" type="noConversion"/>
  </si>
  <si>
    <t>변전</t>
    <phoneticPr fontId="6" type="noConversion"/>
  </si>
  <si>
    <t>김상재</t>
    <phoneticPr fontId="6" type="noConversion"/>
  </si>
  <si>
    <t>054-479-9383</t>
    <phoneticPr fontId="6" type="noConversion"/>
  </si>
  <si>
    <t>구미지사</t>
    <phoneticPr fontId="6" type="noConversion"/>
  </si>
  <si>
    <t>남구미SS 이화이 노후설비 선로보강공사</t>
    <phoneticPr fontId="6" type="noConversion"/>
  </si>
  <si>
    <t>권성규</t>
    <phoneticPr fontId="6" type="noConversion"/>
  </si>
  <si>
    <t>054-450-2273</t>
    <phoneticPr fontId="6" type="noConversion"/>
  </si>
  <si>
    <t>청리S/S 청상D/L, 청하D/L 신재생 접속보장 대용량 2회선 신설공사</t>
    <phoneticPr fontId="6" type="noConversion"/>
  </si>
  <si>
    <t>김남현</t>
    <phoneticPr fontId="6" type="noConversion"/>
  </si>
  <si>
    <t>054-530-2235</t>
    <phoneticPr fontId="6" type="noConversion"/>
  </si>
  <si>
    <t>의성S/S 탑리, 춘산D/L 신재생연계 일반 2회선 신설공사</t>
    <phoneticPr fontId="6" type="noConversion"/>
  </si>
  <si>
    <t>임백두</t>
    <phoneticPr fontId="6" type="noConversion"/>
  </si>
  <si>
    <t>054-830-2272</t>
    <phoneticPr fontId="6" type="noConversion"/>
  </si>
  <si>
    <t>의성S/S 옥산D/L 신재생 연계 대용량 1회선 신설공사</t>
    <phoneticPr fontId="6" type="noConversion"/>
  </si>
  <si>
    <t>송변전광단말장치 시설공사</t>
    <phoneticPr fontId="6" type="noConversion"/>
  </si>
  <si>
    <t>최해석</t>
    <phoneticPr fontId="6" type="noConversion"/>
  </si>
  <si>
    <t>054-850-2494</t>
    <phoneticPr fontId="6" type="noConversion"/>
  </si>
  <si>
    <t>On-Line PD 설치</t>
    <phoneticPr fontId="6" type="noConversion"/>
  </si>
  <si>
    <t>김용희</t>
    <phoneticPr fontId="6" type="noConversion"/>
  </si>
  <si>
    <t>054-805-6721</t>
    <phoneticPr fontId="6" type="noConversion"/>
  </si>
  <si>
    <t>지중송전 과학화 시스템 설치</t>
    <phoneticPr fontId="6" type="noConversion"/>
  </si>
  <si>
    <t>자동소화장치 설치</t>
    <phoneticPr fontId="6" type="noConversion"/>
  </si>
  <si>
    <t>변전소 소방설비 성능개선</t>
    <phoneticPr fontId="6" type="noConversion"/>
  </si>
  <si>
    <t>정준영</t>
    <phoneticPr fontId="6" type="noConversion"/>
  </si>
  <si>
    <t>054-805-6745</t>
    <phoneticPr fontId="6" type="noConversion"/>
  </si>
  <si>
    <t>직할(배전운영)</t>
    <phoneticPr fontId="6" type="noConversion"/>
  </si>
  <si>
    <t>'19년도 경북본부 지중배전선로 순시위탁공사</t>
    <phoneticPr fontId="6" type="noConversion"/>
  </si>
  <si>
    <t>김주근</t>
    <phoneticPr fontId="6" type="noConversion"/>
  </si>
  <si>
    <t>054-850-2256</t>
    <phoneticPr fontId="6" type="noConversion"/>
  </si>
  <si>
    <t xml:space="preserve">4월 </t>
    <phoneticPr fontId="6" type="noConversion"/>
  </si>
  <si>
    <t>구미SS삼전DL 노후설비 계획교체 보강공사</t>
    <phoneticPr fontId="6" type="noConversion"/>
  </si>
  <si>
    <t>박범기</t>
    <phoneticPr fontId="6" type="noConversion"/>
  </si>
  <si>
    <t>054-450-2276</t>
    <phoneticPr fontId="6" type="noConversion"/>
  </si>
  <si>
    <t>구미전력지사</t>
    <phoneticPr fontId="6" type="noConversion"/>
  </si>
  <si>
    <t>구미-고아T/L OPGW 교체공사</t>
    <phoneticPr fontId="6" type="noConversion"/>
  </si>
  <si>
    <t>김준성</t>
    <phoneticPr fontId="6" type="noConversion"/>
  </si>
  <si>
    <t>054-479-9392</t>
    <phoneticPr fontId="6" type="noConversion"/>
  </si>
  <si>
    <t>경북본부</t>
    <phoneticPr fontId="6" type="noConversion"/>
  </si>
  <si>
    <t>구미지사</t>
    <phoneticPr fontId="6" type="noConversion"/>
  </si>
  <si>
    <t>도개간 신재생 접속보장 회선신설공사(2차)</t>
    <phoneticPr fontId="6" type="noConversion"/>
  </si>
  <si>
    <t>-</t>
    <phoneticPr fontId="6" type="noConversion"/>
  </si>
  <si>
    <t>신태규</t>
    <phoneticPr fontId="6" type="noConversion"/>
  </si>
  <si>
    <t>054-450-2292</t>
    <phoneticPr fontId="6" type="noConversion"/>
  </si>
  <si>
    <t>영양지사</t>
    <phoneticPr fontId="6" type="noConversion"/>
  </si>
  <si>
    <t>영양 신재생연계 1회선 인출공사</t>
    <phoneticPr fontId="6" type="noConversion"/>
  </si>
  <si>
    <t>황희연</t>
    <phoneticPr fontId="6" type="noConversion"/>
  </si>
  <si>
    <t>054-680-4272</t>
    <phoneticPr fontId="6" type="noConversion"/>
  </si>
  <si>
    <t>영양지사</t>
    <phoneticPr fontId="6" type="noConversion"/>
  </si>
  <si>
    <t>영양 신재생연계 1회선 인출공사 도통시험</t>
    <phoneticPr fontId="6" type="noConversion"/>
  </si>
  <si>
    <t>평해S/S 25.8kV GIS 설치공사</t>
    <phoneticPr fontId="6" type="noConversion"/>
  </si>
  <si>
    <t>은영민</t>
    <phoneticPr fontId="6" type="noConversion"/>
  </si>
  <si>
    <t>054-805-6754</t>
    <phoneticPr fontId="6" type="noConversion"/>
  </si>
  <si>
    <t>병행지선 설치</t>
    <phoneticPr fontId="6" type="noConversion"/>
  </si>
  <si>
    <t>관내 변전소 남여화장실 분리공사</t>
    <phoneticPr fontId="6" type="noConversion"/>
  </si>
  <si>
    <t>154kV 상주-풍산T/L 노후취약지지물 교체공사 경과지 설계용역</t>
    <phoneticPr fontId="6" type="noConversion"/>
  </si>
  <si>
    <t>유인수</t>
    <phoneticPr fontId="6" type="noConversion"/>
  </si>
  <si>
    <t>054-805-6733</t>
    <phoneticPr fontId="6" type="noConversion"/>
  </si>
  <si>
    <t>2019년 구미전력지사 154kV 변압기 정밀점검</t>
    <phoneticPr fontId="6" type="noConversion"/>
  </si>
  <si>
    <t>김상재</t>
    <phoneticPr fontId="6" type="noConversion"/>
  </si>
  <si>
    <t>054-479-9383</t>
    <phoneticPr fontId="6" type="noConversion"/>
  </si>
  <si>
    <t>산동-군위T/L OPGW 이설공사</t>
    <phoneticPr fontId="6" type="noConversion"/>
  </si>
  <si>
    <t>054-479-9392</t>
    <phoneticPr fontId="6" type="noConversion"/>
  </si>
  <si>
    <t>예천지사</t>
    <phoneticPr fontId="6" type="noConversion"/>
  </si>
  <si>
    <t>예천S/S 예천선동D/L 신재생연계 일반 1회선 신설</t>
    <phoneticPr fontId="6" type="noConversion"/>
  </si>
  <si>
    <t>민광기</t>
    <phoneticPr fontId="6" type="noConversion"/>
  </si>
  <si>
    <t>054-650-2277</t>
    <phoneticPr fontId="6" type="noConversion"/>
  </si>
  <si>
    <t>평해S/S GIS화관련 ICT인프라 구축공사</t>
    <phoneticPr fontId="6" type="noConversion"/>
  </si>
  <si>
    <t>김무준</t>
    <phoneticPr fontId="6" type="noConversion"/>
  </si>
  <si>
    <t>054-850-2492</t>
    <phoneticPr fontId="6" type="noConversion"/>
  </si>
  <si>
    <t>154kV 안동S/S 보수로 신설 및 기타정비공사</t>
    <phoneticPr fontId="6" type="noConversion"/>
  </si>
  <si>
    <t>토건(사옥건설 포함)</t>
    <phoneticPr fontId="6" type="noConversion"/>
  </si>
  <si>
    <t>박민석</t>
    <phoneticPr fontId="6" type="noConversion"/>
  </si>
  <si>
    <t>054-805-6743</t>
    <phoneticPr fontId="6" type="noConversion"/>
  </si>
  <si>
    <t>2019년 경북직할 154kV 변압기 정밀점검</t>
    <phoneticPr fontId="6" type="noConversion"/>
  </si>
  <si>
    <t>정정규</t>
    <phoneticPr fontId="6" type="noConversion"/>
  </si>
  <si>
    <t>054-805-6762</t>
    <phoneticPr fontId="6" type="noConversion"/>
  </si>
  <si>
    <t>'19년도 경북본부 맨홀 청소점검 공사</t>
    <phoneticPr fontId="6" type="noConversion"/>
  </si>
  <si>
    <t>군위지사 신축사옥 ICT설비 이설공사</t>
    <phoneticPr fontId="6" type="noConversion"/>
  </si>
  <si>
    <t>유영훈</t>
    <phoneticPr fontId="6" type="noConversion"/>
  </si>
  <si>
    <t>054-850-2476</t>
    <phoneticPr fontId="6" type="noConversion"/>
  </si>
  <si>
    <t>신영주S/S 옥외철구설비 현대화공사
(170kV GIS 부지확보 및 기초공사)</t>
    <phoneticPr fontId="6" type="noConversion"/>
  </si>
  <si>
    <t>고준영</t>
    <phoneticPr fontId="6" type="noConversion"/>
  </si>
  <si>
    <t>054-805-6757</t>
    <phoneticPr fontId="6" type="noConversion"/>
  </si>
  <si>
    <t>직할(전력)</t>
    <phoneticPr fontId="6" type="noConversion"/>
  </si>
  <si>
    <t xml:space="preserve">분천 능호마을 지중화사업 </t>
    <phoneticPr fontId="6" type="noConversion"/>
  </si>
  <si>
    <t>미정</t>
    <phoneticPr fontId="6" type="noConversion"/>
  </si>
  <si>
    <t>직할(전력)</t>
    <phoneticPr fontId="6" type="noConversion"/>
  </si>
  <si>
    <t xml:space="preserve">안동시 퇴계로 지중화사업 </t>
    <phoneticPr fontId="6" type="noConversion"/>
  </si>
  <si>
    <t xml:space="preserve">의성군 도리원길 지중화사업 </t>
    <phoneticPr fontId="6" type="noConversion"/>
  </si>
  <si>
    <t xml:space="preserve">점촌 근대화거리 지중화사업 </t>
    <phoneticPr fontId="6" type="noConversion"/>
  </si>
  <si>
    <t>영주전력지사</t>
    <phoneticPr fontId="6" type="noConversion"/>
  </si>
  <si>
    <t>2018년 신한울S/S 800kV 개폐장치 보통점검공사</t>
    <phoneticPr fontId="6" type="noConversion"/>
  </si>
  <si>
    <t>김민지</t>
    <phoneticPr fontId="6" type="noConversion"/>
  </si>
  <si>
    <t>054-630-3383</t>
    <phoneticPr fontId="6" type="noConversion"/>
  </si>
  <si>
    <t>경북본부</t>
    <phoneticPr fontId="6" type="noConversion"/>
  </si>
  <si>
    <t>직할</t>
    <phoneticPr fontId="6" type="noConversion"/>
  </si>
  <si>
    <t>9월</t>
    <phoneticPr fontId="6" type="noConversion"/>
  </si>
  <si>
    <t>평해S/S 154kV M.Tr 설치 및 이설공사</t>
    <phoneticPr fontId="6" type="noConversion"/>
  </si>
  <si>
    <t>은영민</t>
    <phoneticPr fontId="6" type="noConversion"/>
  </si>
  <si>
    <t>054-805-6754</t>
    <phoneticPr fontId="6" type="noConversion"/>
  </si>
  <si>
    <t>2020~21년 경북직할 변전정비회사 총액공사</t>
    <phoneticPr fontId="6" type="noConversion"/>
  </si>
  <si>
    <t>이성우</t>
    <phoneticPr fontId="6" type="noConversion"/>
  </si>
  <si>
    <t>054-805-6761</t>
    <phoneticPr fontId="6" type="noConversion"/>
  </si>
  <si>
    <t>변전소 소방설비 성능개선</t>
    <phoneticPr fontId="6" type="noConversion"/>
  </si>
  <si>
    <t>정준영</t>
    <phoneticPr fontId="6" type="noConversion"/>
  </si>
  <si>
    <t>054-805-6745</t>
    <phoneticPr fontId="6" type="noConversion"/>
  </si>
  <si>
    <t>구미전력지사</t>
    <phoneticPr fontId="6" type="noConversion"/>
  </si>
  <si>
    <t>11월</t>
    <phoneticPr fontId="6" type="noConversion"/>
  </si>
  <si>
    <t>20-21년 구미전력지사 가공송전 정비 협력회사 공사</t>
    <phoneticPr fontId="6" type="noConversion"/>
  </si>
  <si>
    <t>송전</t>
    <phoneticPr fontId="6" type="noConversion"/>
  </si>
  <si>
    <t>김대열</t>
    <phoneticPr fontId="6" type="noConversion"/>
  </si>
  <si>
    <t>054-479-9352</t>
    <phoneticPr fontId="6" type="noConversion"/>
  </si>
  <si>
    <t>경북본부</t>
    <phoneticPr fontId="6" type="noConversion"/>
  </si>
  <si>
    <t>구미지사</t>
  </si>
  <si>
    <t>19년 구미지사 초음파진단 위탁용역</t>
  </si>
  <si>
    <t>김준영</t>
  </si>
  <si>
    <t>054-450-2176</t>
  </si>
  <si>
    <t>군위지사</t>
    <phoneticPr fontId="6" type="noConversion"/>
  </si>
  <si>
    <r>
      <t>군위</t>
    </r>
    <r>
      <rPr>
        <sz val="11"/>
        <color rgb="FF000000"/>
        <rFont val="돋움"/>
        <family val="3"/>
        <charset val="129"/>
      </rPr>
      <t>S/S</t>
    </r>
    <r>
      <rPr>
        <sz val="11"/>
        <color rgb="FF000000"/>
        <rFont val="한양신명조"/>
        <family val="3"/>
        <charset val="129"/>
      </rPr>
      <t>산성</t>
    </r>
    <r>
      <rPr>
        <sz val="11"/>
        <color rgb="FF000000"/>
        <rFont val="돋움"/>
        <family val="3"/>
        <charset val="129"/>
      </rPr>
      <t xml:space="preserve">D/L </t>
    </r>
    <r>
      <rPr>
        <sz val="11"/>
        <color rgb="FF000000"/>
        <rFont val="한양신명조"/>
        <family val="3"/>
        <charset val="129"/>
      </rPr>
      <t>신재생접속보장</t>
    </r>
    <r>
      <rPr>
        <sz val="11"/>
        <color rgb="FF000000"/>
        <rFont val="돋움"/>
        <family val="3"/>
        <charset val="129"/>
      </rPr>
      <t>1</t>
    </r>
    <r>
      <rPr>
        <sz val="11"/>
        <color rgb="FF000000"/>
        <rFont val="한양신명조"/>
        <family val="3"/>
        <charset val="129"/>
      </rPr>
      <t>회선 신설공사감리용역</t>
    </r>
    <phoneticPr fontId="6" type="noConversion"/>
  </si>
  <si>
    <t>김선도</t>
    <phoneticPr fontId="6" type="noConversion"/>
  </si>
  <si>
    <t>054-380-2275</t>
    <phoneticPr fontId="6" type="noConversion"/>
  </si>
  <si>
    <t>문경지사</t>
    <phoneticPr fontId="6" type="noConversion"/>
  </si>
  <si>
    <t>2019년 문경지사 배전설비 광학카메라 진단용역</t>
    <phoneticPr fontId="6" type="noConversion"/>
  </si>
  <si>
    <t>이돈영</t>
    <phoneticPr fontId="6" type="noConversion"/>
  </si>
  <si>
    <t>054-550-2287</t>
    <phoneticPr fontId="6" type="noConversion"/>
  </si>
  <si>
    <t>2019년 문경지사 배전설비 열화상 진단용역</t>
    <phoneticPr fontId="6" type="noConversion"/>
  </si>
  <si>
    <t>봉화지사</t>
    <phoneticPr fontId="6" type="noConversion"/>
  </si>
  <si>
    <t>2019년 봉화지사 사옥청소용역</t>
    <phoneticPr fontId="6" type="noConversion"/>
  </si>
  <si>
    <t>054-679-2213</t>
    <phoneticPr fontId="6" type="noConversion"/>
  </si>
  <si>
    <t>상주지사</t>
    <phoneticPr fontId="6" type="noConversion"/>
  </si>
  <si>
    <t>2019년도 사옥위탁관리(청소)용역</t>
    <phoneticPr fontId="6" type="noConversion"/>
  </si>
  <si>
    <t>김영돈</t>
    <phoneticPr fontId="6" type="noConversion"/>
  </si>
  <si>
    <t>054-530-2215</t>
    <phoneticPr fontId="6" type="noConversion"/>
  </si>
  <si>
    <t>상주S/S 중동D/L 신재생연계 대용량1회선 신설공사 감리용역</t>
    <phoneticPr fontId="6" type="noConversion"/>
  </si>
  <si>
    <t>예동경</t>
    <phoneticPr fontId="6" type="noConversion"/>
  </si>
  <si>
    <t>054-530-2233</t>
    <phoneticPr fontId="6" type="noConversion"/>
  </si>
  <si>
    <t>청리S/S 양촌 D/L 신재생 접속보장 회선신설 공사 기초자료 조사용역</t>
    <phoneticPr fontId="6" type="noConversion"/>
  </si>
  <si>
    <t>김동진</t>
    <phoneticPr fontId="6" type="noConversion"/>
  </si>
  <si>
    <t>054-530-2236</t>
    <phoneticPr fontId="6" type="noConversion"/>
  </si>
  <si>
    <t>청리S/S 산현D/L 신재생 접속보장 회선신설공사 감리용역</t>
    <phoneticPr fontId="6" type="noConversion"/>
  </si>
  <si>
    <t>영주전력지사</t>
    <phoneticPr fontId="6" type="noConversion"/>
  </si>
  <si>
    <t>2019년 영주전력지사 소방설비 종합정밀점검 용역 및 보수공사</t>
    <phoneticPr fontId="6" type="noConversion"/>
  </si>
  <si>
    <t>박진환</t>
  </si>
  <si>
    <t>054-630-3372</t>
  </si>
  <si>
    <t>울진지사</t>
  </si>
  <si>
    <t>삼근리 부산지방국토관리청 신규공사 감리</t>
    <phoneticPr fontId="6" type="noConversion"/>
  </si>
  <si>
    <t>황성목</t>
  </si>
  <si>
    <t>054-780-3278</t>
  </si>
  <si>
    <t>직할(전력공급)</t>
    <phoneticPr fontId="6" type="noConversion"/>
  </si>
  <si>
    <t>영양 중앙로 지중화공사 VLF 진단 용역</t>
    <phoneticPr fontId="6" type="noConversion"/>
  </si>
  <si>
    <t>강석봉</t>
    <phoneticPr fontId="6" type="noConversion"/>
  </si>
  <si>
    <t>054-850-2240</t>
    <phoneticPr fontId="6" type="noConversion"/>
  </si>
  <si>
    <t>19년도 구미지사 청소용역</t>
    <phoneticPr fontId="6" type="noConversion"/>
  </si>
  <si>
    <t>김현덕</t>
    <phoneticPr fontId="6" type="noConversion"/>
  </si>
  <si>
    <t>054-450-2212</t>
    <phoneticPr fontId="6" type="noConversion"/>
  </si>
  <si>
    <t>19년 구미지사 열화상 진단용역</t>
    <phoneticPr fontId="6" type="noConversion"/>
  </si>
  <si>
    <t>김준영</t>
    <phoneticPr fontId="6" type="noConversion"/>
  </si>
  <si>
    <t>054-450-2176</t>
    <phoneticPr fontId="6" type="noConversion"/>
  </si>
  <si>
    <t>군위지사</t>
    <phoneticPr fontId="6" type="noConversion"/>
  </si>
  <si>
    <t>군위SS 고로DL 공급능력 
부족해소 보강공사감리용역</t>
    <phoneticPr fontId="6" type="noConversion"/>
  </si>
  <si>
    <t>윤상웅</t>
    <phoneticPr fontId="6" type="noConversion"/>
  </si>
  <si>
    <t>054-380-2273</t>
    <phoneticPr fontId="6" type="noConversion"/>
  </si>
  <si>
    <t>2019년 문경지사 사옥위탁관리 청소용역</t>
    <phoneticPr fontId="6" type="noConversion"/>
  </si>
  <si>
    <t>김준섭</t>
    <phoneticPr fontId="6" type="noConversion"/>
  </si>
  <si>
    <t>054-550-2216</t>
    <phoneticPr fontId="6" type="noConversion"/>
  </si>
  <si>
    <t>상주지사 배전설비 초음파진단용역</t>
    <phoneticPr fontId="6" type="noConversion"/>
  </si>
  <si>
    <t>류영림</t>
    <phoneticPr fontId="6" type="noConversion"/>
  </si>
  <si>
    <t>054-530-2274</t>
    <phoneticPr fontId="6" type="noConversion"/>
  </si>
  <si>
    <t>상주지사 배전설비 광학카메라 진단용역</t>
    <phoneticPr fontId="6" type="noConversion"/>
  </si>
  <si>
    <t>상주S/S 용담D/L 신재생 접속보장 대용량회선신설공사 감리용역</t>
    <phoneticPr fontId="6" type="noConversion"/>
  </si>
  <si>
    <t>이태희</t>
    <phoneticPr fontId="6" type="noConversion"/>
  </si>
  <si>
    <t>054-530-2234</t>
    <phoneticPr fontId="6" type="noConversion"/>
  </si>
  <si>
    <t>영양지사청소용역</t>
    <phoneticPr fontId="6" type="noConversion"/>
  </si>
  <si>
    <t>이정헌</t>
    <phoneticPr fontId="6" type="noConversion"/>
  </si>
  <si>
    <t>054-680-4247</t>
    <phoneticPr fontId="6" type="noConversion"/>
  </si>
  <si>
    <t>영양 신재생연계 2회선 인출공사 감리용역</t>
    <phoneticPr fontId="6" type="noConversion"/>
  </si>
  <si>
    <t>영양 신재생연계 2회선 인출공사 폐기물처리용역</t>
    <phoneticPr fontId="6" type="noConversion"/>
  </si>
  <si>
    <t>2019년 영주전력지사 사옥 청소용역</t>
    <phoneticPr fontId="6" type="noConversion"/>
  </si>
  <si>
    <t>이문호</t>
    <phoneticPr fontId="6" type="noConversion"/>
  </si>
  <si>
    <t>054-630-3315</t>
    <phoneticPr fontId="6" type="noConversion"/>
  </si>
  <si>
    <t>2019년 영주전력지사 관내 변전소 청소용역</t>
    <phoneticPr fontId="6" type="noConversion"/>
  </si>
  <si>
    <t>김윤찬</t>
    <phoneticPr fontId="6" type="noConversion"/>
  </si>
  <si>
    <t>054-630-3371</t>
    <phoneticPr fontId="6" type="noConversion"/>
  </si>
  <si>
    <t>용궁-개포 국도건설 부산지방국토 지장주이설공사 감리</t>
    <phoneticPr fontId="6" type="noConversion"/>
  </si>
  <si>
    <t>예천S/S 화지D/L,점촌S/S 산양D/L간 연계력 확보공사 감리</t>
    <phoneticPr fontId="6" type="noConversion"/>
  </si>
  <si>
    <t>노용환</t>
    <phoneticPr fontId="6" type="noConversion"/>
  </si>
  <si>
    <t>054-650-2276</t>
    <phoneticPr fontId="6" type="noConversion"/>
  </si>
  <si>
    <t>울진지사</t>
    <phoneticPr fontId="6" type="noConversion"/>
  </si>
  <si>
    <t>2019년 사옥위탁관리용역</t>
    <phoneticPr fontId="6" type="noConversion"/>
  </si>
  <si>
    <t>최성욱</t>
    <phoneticPr fontId="6" type="noConversion"/>
  </si>
  <si>
    <t>054-780-3232</t>
    <phoneticPr fontId="6" type="noConversion"/>
  </si>
  <si>
    <t>문경지사</t>
    <phoneticPr fontId="6" type="noConversion"/>
  </si>
  <si>
    <t>2019년 문경지사 고객수전설비 열화상 진단용역</t>
    <phoneticPr fontId="6" type="noConversion"/>
  </si>
  <si>
    <t>성영민</t>
    <phoneticPr fontId="6" type="noConversion"/>
  </si>
  <si>
    <t>054-550-2272</t>
    <phoneticPr fontId="6" type="noConversion"/>
  </si>
  <si>
    <t>상주지사</t>
    <phoneticPr fontId="6" type="noConversion"/>
  </si>
  <si>
    <t>상주S/S 화서D/L 2차 신재생 접속보장 회선신설공사 감리용역</t>
    <phoneticPr fontId="6" type="noConversion"/>
  </si>
  <si>
    <t>예동경</t>
    <phoneticPr fontId="6" type="noConversion"/>
  </si>
  <si>
    <t>청리S/S 양촌 D/L 신재생 접속보장 회선신설 공사 감리용역</t>
    <phoneticPr fontId="6" type="noConversion"/>
  </si>
  <si>
    <t>김동진</t>
    <phoneticPr fontId="6" type="noConversion"/>
  </si>
  <si>
    <t>054-530-2236</t>
    <phoneticPr fontId="6" type="noConversion"/>
  </si>
  <si>
    <t>2019년 지자체요청 삼상화공사 감리용역</t>
    <phoneticPr fontId="6" type="noConversion"/>
  </si>
  <si>
    <t>김남현</t>
    <phoneticPr fontId="6" type="noConversion"/>
  </si>
  <si>
    <t>054-530-2237</t>
  </si>
  <si>
    <t>예천지사</t>
    <phoneticPr fontId="6" type="noConversion"/>
  </si>
  <si>
    <t>풍산S/S 풍호D/L 신재생연계 일반 2회선 신설 감리</t>
    <phoneticPr fontId="6" type="noConversion"/>
  </si>
  <si>
    <t>신종수</t>
    <phoneticPr fontId="6" type="noConversion"/>
  </si>
  <si>
    <t>054-650-2274</t>
    <phoneticPr fontId="6" type="noConversion"/>
  </si>
  <si>
    <t>X</t>
    <phoneticPr fontId="6" type="noConversion"/>
  </si>
  <si>
    <t>직할</t>
    <phoneticPr fontId="6" type="noConversion"/>
  </si>
  <si>
    <t>문경리모델링 용역</t>
    <phoneticPr fontId="6" type="noConversion"/>
  </si>
  <si>
    <t>김순재</t>
    <phoneticPr fontId="6" type="noConversion"/>
  </si>
  <si>
    <t>054-805-6744</t>
    <phoneticPr fontId="6" type="noConversion"/>
  </si>
  <si>
    <t>직할(배전운영)</t>
    <phoneticPr fontId="6" type="noConversion"/>
  </si>
  <si>
    <t>'19년 경북지역본부 지중케이블 VLF진단용역(동부권)</t>
    <phoneticPr fontId="6" type="noConversion"/>
  </si>
  <si>
    <t>황성호</t>
    <phoneticPr fontId="6" type="noConversion"/>
  </si>
  <si>
    <t>054-850-2272</t>
    <phoneticPr fontId="6" type="noConversion"/>
  </si>
  <si>
    <t>'19년 경북지역본부 지중케이블 VLF진단용역(서부권)</t>
    <phoneticPr fontId="6" type="noConversion"/>
  </si>
  <si>
    <t>'19년 경북 직할 배전선로 열화상 진단용역</t>
    <phoneticPr fontId="6" type="noConversion"/>
  </si>
  <si>
    <t>청리S/S 청상D/L, 청하D/L 신재생 접속보장 대용량 2회선 신설공사 감리용역</t>
    <phoneticPr fontId="6" type="noConversion"/>
  </si>
  <si>
    <t>054-530-2236</t>
  </si>
  <si>
    <t>직할(전력공급)</t>
    <phoneticPr fontId="6" type="noConversion"/>
  </si>
  <si>
    <t>영양 중앙로 지중화공사 위치탐사 용역</t>
    <phoneticPr fontId="6" type="noConversion"/>
  </si>
  <si>
    <t>강석봉</t>
    <phoneticPr fontId="6" type="noConversion"/>
  </si>
  <si>
    <t>054-850-2240</t>
    <phoneticPr fontId="6" type="noConversion"/>
  </si>
  <si>
    <t>직할(전력공급)</t>
    <phoneticPr fontId="6" type="noConversion"/>
  </si>
  <si>
    <t>분천 능호마을 지중화사업 기초자료 조사용역</t>
    <phoneticPr fontId="6" type="noConversion"/>
  </si>
  <si>
    <t>안동시 퇴계로 지중화사업 기초자료 조사용역</t>
    <phoneticPr fontId="6" type="noConversion"/>
  </si>
  <si>
    <t>의성군 도리원길 지중화사업 기초자료 조사용역</t>
    <phoneticPr fontId="6" type="noConversion"/>
  </si>
  <si>
    <t>점촌 근대화거리 지중화사업 기초자료 조사용역</t>
    <phoneticPr fontId="6" type="noConversion"/>
  </si>
  <si>
    <t>19년 구미지사 광학카메라 진단용역</t>
    <phoneticPr fontId="6" type="noConversion"/>
  </si>
  <si>
    <t>김준영</t>
    <phoneticPr fontId="6" type="noConversion"/>
  </si>
  <si>
    <t>054-450-2176</t>
    <phoneticPr fontId="6" type="noConversion"/>
  </si>
  <si>
    <t>영양 신재생연계 1회선 인출공사 감리용역</t>
    <phoneticPr fontId="6" type="noConversion"/>
  </si>
  <si>
    <t>감리</t>
    <phoneticPr fontId="6" type="noConversion"/>
  </si>
  <si>
    <t>황희연</t>
    <phoneticPr fontId="6" type="noConversion"/>
  </si>
  <si>
    <t>054-680-4272</t>
    <phoneticPr fontId="6" type="noConversion"/>
  </si>
  <si>
    <t>영양 신재생연계 1회선 인출공사 폐기물처리용역</t>
    <phoneticPr fontId="6" type="noConversion"/>
  </si>
  <si>
    <t>구미전력지사</t>
  </si>
  <si>
    <t>소방설비 점검 및 보수용역</t>
  </si>
  <si>
    <t>조호윤</t>
  </si>
  <si>
    <t>054-479-9334</t>
  </si>
  <si>
    <t>영주지사</t>
    <phoneticPr fontId="6" type="noConversion"/>
  </si>
  <si>
    <t>2019년 영주지사 시설용역</t>
    <phoneticPr fontId="6" type="noConversion"/>
  </si>
  <si>
    <t>강영은</t>
    <phoneticPr fontId="6" type="noConversion"/>
  </si>
  <si>
    <t>054-630-2248</t>
    <phoneticPr fontId="6" type="noConversion"/>
  </si>
  <si>
    <t>사옥/부동산</t>
    <phoneticPr fontId="6" type="noConversion"/>
  </si>
  <si>
    <t>예천지사</t>
    <phoneticPr fontId="6" type="noConversion"/>
  </si>
  <si>
    <t>예천S/S 예천선동D/L 신재생연계 일반 1회선 신설 감리</t>
    <phoneticPr fontId="6" type="noConversion"/>
  </si>
  <si>
    <t>민광기</t>
    <phoneticPr fontId="6" type="noConversion"/>
  </si>
  <si>
    <t>054-650-2277</t>
    <phoneticPr fontId="6" type="noConversion"/>
  </si>
  <si>
    <t>직할(배전운영)</t>
    <phoneticPr fontId="6" type="noConversion"/>
  </si>
  <si>
    <t>7월</t>
    <phoneticPr fontId="6" type="noConversion"/>
  </si>
  <si>
    <t>'19년도 경북 직할 지상개폐기 PD진단 공사</t>
    <phoneticPr fontId="6" type="noConversion"/>
  </si>
  <si>
    <t>김주근</t>
    <phoneticPr fontId="6" type="noConversion"/>
  </si>
  <si>
    <t>054-850-2256</t>
    <phoneticPr fontId="6" type="noConversion"/>
  </si>
  <si>
    <t>2019년 영주지사 청소용역</t>
    <phoneticPr fontId="6" type="noConversion"/>
  </si>
  <si>
    <t>직할</t>
    <phoneticPr fontId="6" type="noConversion"/>
  </si>
  <si>
    <t>기설선하지 지적도면 작성 용역</t>
    <phoneticPr fontId="6" type="noConversion"/>
  </si>
  <si>
    <t>최남식</t>
    <phoneticPr fontId="6" type="noConversion"/>
  </si>
  <si>
    <t>054-805-6726</t>
    <phoneticPr fontId="6" type="noConversion"/>
  </si>
  <si>
    <t>2020-21년 구미관할 무인변전소 경비용역</t>
  </si>
  <si>
    <t>황수민</t>
  </si>
  <si>
    <t>054-479-9335</t>
  </si>
  <si>
    <t>신태규</t>
    <phoneticPr fontId="6" type="noConversion"/>
  </si>
  <si>
    <t>054-450-2292</t>
    <phoneticPr fontId="6" type="noConversion"/>
  </si>
  <si>
    <t>김선도</t>
    <phoneticPr fontId="6" type="noConversion"/>
  </si>
  <si>
    <t>054-380-2275</t>
    <phoneticPr fontId="6" type="noConversion"/>
  </si>
  <si>
    <t>상주S/S 중동D/L 신재생연계 대용량1회선 신설공사</t>
    <phoneticPr fontId="6" type="noConversion"/>
  </si>
  <si>
    <t>청리S/S 산현D/L 신재생 접속보장 회선신설공사</t>
    <phoneticPr fontId="6" type="noConversion"/>
  </si>
  <si>
    <t>상주지사 가로수 수목전지공사</t>
    <phoneticPr fontId="6" type="noConversion"/>
  </si>
  <si>
    <t>김성현</t>
    <phoneticPr fontId="6" type="noConversion"/>
  </si>
  <si>
    <t>054-530-2277</t>
    <phoneticPr fontId="6" type="noConversion"/>
  </si>
  <si>
    <t>울진지사</t>
    <phoneticPr fontId="6" type="noConversion"/>
  </si>
  <si>
    <t>삼근리 부산지방국토관리청 신규공사</t>
    <phoneticPr fontId="6" type="noConversion"/>
  </si>
  <si>
    <t>황성목</t>
    <phoneticPr fontId="6" type="noConversion"/>
  </si>
  <si>
    <t>054-780-3278</t>
    <phoneticPr fontId="6" type="noConversion"/>
  </si>
  <si>
    <t>도개, 신곡 최종공급방안에 따른 보강공사</t>
    <phoneticPr fontId="6" type="noConversion"/>
  </si>
  <si>
    <t>이상목</t>
    <phoneticPr fontId="6" type="noConversion"/>
  </si>
  <si>
    <t>054-450-2232</t>
    <phoneticPr fontId="6" type="noConversion"/>
  </si>
  <si>
    <t>박경용</t>
    <phoneticPr fontId="6" type="noConversion"/>
  </si>
  <si>
    <t>054-450-2233</t>
    <phoneticPr fontId="6" type="noConversion"/>
  </si>
  <si>
    <t>군위SS 고로DL 공급능력 부족해소 보강공사</t>
    <phoneticPr fontId="6" type="noConversion"/>
  </si>
  <si>
    <t>상주S/S 용담D/L 신재생 접속보장 대용량회선신설공사</t>
    <phoneticPr fontId="6" type="noConversion"/>
  </si>
  <si>
    <t>상주지사 배전설비 열화상 진단</t>
    <phoneticPr fontId="6" type="noConversion"/>
  </si>
  <si>
    <t>영양 신재생연계 2회선 인출공사</t>
    <phoneticPr fontId="6" type="noConversion"/>
  </si>
  <si>
    <t>영양 신재생연계 2회선 인출공사 도통시험</t>
    <phoneticPr fontId="6" type="noConversion"/>
  </si>
  <si>
    <t>345kV 신영주-한울NP2 T/L 접속전력선 교체</t>
    <phoneticPr fontId="6" type="noConversion"/>
  </si>
  <si>
    <t>박상철</t>
    <phoneticPr fontId="6" type="noConversion"/>
  </si>
  <si>
    <t>054-630-3353</t>
    <phoneticPr fontId="6" type="noConversion"/>
  </si>
  <si>
    <t>2019년 OPGW 항공장애표시구 정비공사</t>
    <phoneticPr fontId="6" type="noConversion"/>
  </si>
  <si>
    <t>백대열</t>
    <phoneticPr fontId="6" type="noConversion"/>
  </si>
  <si>
    <t>054-630-3394</t>
    <phoneticPr fontId="6" type="noConversion"/>
  </si>
  <si>
    <t>용궁-개포 국도건설 부산지방국토 지장주이설공사</t>
    <phoneticPr fontId="6" type="noConversion"/>
  </si>
  <si>
    <t>예천S/S 화지D/L,점촌S/S 산양D/L간 연계력 확보공사</t>
    <phoneticPr fontId="6" type="noConversion"/>
  </si>
  <si>
    <t>노용환</t>
    <phoneticPr fontId="6" type="noConversion"/>
  </si>
  <si>
    <t>054-650-2276</t>
    <phoneticPr fontId="6" type="noConversion"/>
  </si>
  <si>
    <t>상주전력구 운영시스템 설치</t>
    <phoneticPr fontId="6" type="noConversion"/>
  </si>
  <si>
    <t>154kV 평해S/S GIS화 제어동 신축공사</t>
    <phoneticPr fontId="6" type="noConversion"/>
  </si>
  <si>
    <t>154kV 평해S/S GIS화 일반전기공사 및 기타 기전공사</t>
    <phoneticPr fontId="6" type="noConversion"/>
  </si>
  <si>
    <t>항공장애표시등 구조개선</t>
    <phoneticPr fontId="6" type="noConversion"/>
  </si>
  <si>
    <t>강태권</t>
    <phoneticPr fontId="6" type="noConversion"/>
  </si>
  <si>
    <t>054-805-6736</t>
    <phoneticPr fontId="6" type="noConversion"/>
  </si>
  <si>
    <t>345kV 신영주-한울NP2 전선접속개소 전선교체공사</t>
    <phoneticPr fontId="6" type="noConversion"/>
  </si>
  <si>
    <t>박주성</t>
    <phoneticPr fontId="6" type="noConversion"/>
  </si>
  <si>
    <t>054-805-6727</t>
    <phoneticPr fontId="6" type="noConversion"/>
  </si>
  <si>
    <t>본부 사옥 조경공사</t>
    <phoneticPr fontId="6" type="noConversion"/>
  </si>
  <si>
    <t>김승룡</t>
    <phoneticPr fontId="6" type="noConversion"/>
  </si>
  <si>
    <t>054-805-6741</t>
    <phoneticPr fontId="6" type="noConversion"/>
  </si>
  <si>
    <t>관내 변전소 토목설비 취약개소 보수공사</t>
    <phoneticPr fontId="6" type="noConversion"/>
  </si>
  <si>
    <t>직할(배전운영부)</t>
    <phoneticPr fontId="6" type="noConversion"/>
  </si>
  <si>
    <t>용상-교리 국도대체 우회도로 건설공사 지장전주</t>
    <phoneticPr fontId="6" type="noConversion"/>
  </si>
  <si>
    <t>김경환</t>
    <phoneticPr fontId="6" type="noConversion"/>
  </si>
  <si>
    <t>054-850-2261</t>
    <phoneticPr fontId="6" type="noConversion"/>
  </si>
  <si>
    <t>청송지사</t>
    <phoneticPr fontId="6" type="noConversion"/>
  </si>
  <si>
    <t>안동-영덕 국도건설공사 지장전주 이설공사</t>
    <phoneticPr fontId="6" type="noConversion"/>
  </si>
  <si>
    <t>조성문</t>
    <phoneticPr fontId="6" type="noConversion"/>
  </si>
  <si>
    <t>054-870-4235</t>
    <phoneticPr fontId="6" type="noConversion"/>
  </si>
  <si>
    <t>안동-영덕 국도건설공사 지장전주 이설공사 감리</t>
    <phoneticPr fontId="6" type="noConversion"/>
  </si>
  <si>
    <t>2019년 남인동S/S 23kV GIS대체공사(일반도급)</t>
    <phoneticPr fontId="6" type="noConversion"/>
  </si>
  <si>
    <t>변찬송</t>
    <phoneticPr fontId="6" type="noConversion"/>
  </si>
  <si>
    <t>054-479-9364</t>
    <phoneticPr fontId="6" type="noConversion"/>
  </si>
  <si>
    <t>2019년 남인동S/S 23kV GIS대체공사(전문)</t>
    <phoneticPr fontId="6" type="noConversion"/>
  </si>
  <si>
    <t>2019년 남인동S/S 23kV GIS대체공사(케이블)</t>
    <phoneticPr fontId="6" type="noConversion"/>
  </si>
  <si>
    <t>상주S/S 화서D/L 2차 신재생 접속보장 회선신설공사</t>
    <phoneticPr fontId="6" type="noConversion"/>
  </si>
  <si>
    <t>청리S/S 양촌 D/L 신재생 접속보장 회선신설 공사</t>
    <phoneticPr fontId="6" type="noConversion"/>
  </si>
  <si>
    <t>2019년 지자체요청 삼상화공사</t>
    <phoneticPr fontId="6" type="noConversion"/>
  </si>
  <si>
    <t>345kV 신영주-한울NP2 등 4개 T/L 항공장애등 구조개선</t>
    <phoneticPr fontId="6" type="noConversion"/>
  </si>
  <si>
    <t>345kV 신영주-예천PP  항공장애등 구조개선</t>
    <phoneticPr fontId="6" type="noConversion"/>
  </si>
  <si>
    <t>이종헌</t>
    <phoneticPr fontId="6" type="noConversion"/>
  </si>
  <si>
    <t>2019년 영주전력지사 주변압기 정밀점검공사</t>
    <phoneticPr fontId="6" type="noConversion"/>
  </si>
  <si>
    <t>김도영</t>
    <phoneticPr fontId="6" type="noConversion"/>
  </si>
  <si>
    <t>054-630-3365</t>
    <phoneticPr fontId="6" type="noConversion"/>
  </si>
  <si>
    <t>2019년 영주전력지사 170kV 차단기 정밀점검공사</t>
    <phoneticPr fontId="6" type="noConversion"/>
  </si>
  <si>
    <t>박보은</t>
    <phoneticPr fontId="6" type="noConversion"/>
  </si>
  <si>
    <t>054-630-3381</t>
    <phoneticPr fontId="6" type="noConversion"/>
  </si>
  <si>
    <t>풍산S/S 풍호D/L 신재생연계 일반 2회선 신설</t>
    <phoneticPr fontId="6" type="noConversion"/>
  </si>
  <si>
    <t>신종수</t>
    <phoneticPr fontId="6" type="noConversion"/>
  </si>
  <si>
    <t>054-650-2274</t>
    <phoneticPr fontId="6" type="noConversion"/>
  </si>
  <si>
    <t>안계S/S 다인D/L 신재생연계 대용량 2회선 신설공사</t>
    <phoneticPr fontId="6" type="noConversion"/>
  </si>
  <si>
    <t>구현수</t>
    <phoneticPr fontId="6" type="noConversion"/>
  </si>
  <si>
    <t>054-805-6723</t>
    <phoneticPr fontId="6" type="noConversion"/>
  </si>
  <si>
    <t>안동S/S 예안D/L 228~229호 노후설비 보강공사</t>
    <phoneticPr fontId="6" type="noConversion"/>
  </si>
  <si>
    <t>김종언</t>
    <phoneticPr fontId="6" type="noConversion"/>
  </si>
  <si>
    <t>054-850-2255</t>
    <phoneticPr fontId="6" type="noConversion"/>
  </si>
  <si>
    <t>154kV산동-군위T/L 안전이격확보공사</t>
    <phoneticPr fontId="6" type="noConversion"/>
  </si>
  <si>
    <t>김용환</t>
    <phoneticPr fontId="6" type="noConversion"/>
  </si>
  <si>
    <t>054-479-9354</t>
    <phoneticPr fontId="6" type="noConversion"/>
  </si>
  <si>
    <t>2019년 구미전력지사 170kV GIS 정밀점검</t>
    <phoneticPr fontId="6" type="noConversion"/>
  </si>
  <si>
    <t>도개간 신재생 접속보장 회선신설공사(2차)</t>
    <phoneticPr fontId="6" type="noConversion"/>
  </si>
  <si>
    <t>영양 신재생연계 1회선 인출공사</t>
    <phoneticPr fontId="6" type="noConversion"/>
  </si>
  <si>
    <t>미정</t>
    <phoneticPr fontId="6" type="noConversion"/>
  </si>
  <si>
    <t xml:space="preserve">안동시 퇴계로 지중화사업 </t>
    <phoneticPr fontId="6" type="noConversion"/>
  </si>
  <si>
    <t xml:space="preserve">의성군 도리원길 지중화사업 </t>
    <phoneticPr fontId="6" type="noConversion"/>
  </si>
  <si>
    <t xml:space="preserve">점촌 근대화거리 지중화사업 </t>
    <phoneticPr fontId="6" type="noConversion"/>
  </si>
  <si>
    <t>2018년 신한울S/S 800kV 개폐장치 보통점검공사</t>
    <phoneticPr fontId="6" type="noConversion"/>
  </si>
  <si>
    <t>054-630-3383</t>
    <phoneticPr fontId="6" type="noConversion"/>
  </si>
  <si>
    <t>평해S/S 154kV M.Tr 설치 및 이설공사</t>
    <phoneticPr fontId="6" type="noConversion"/>
  </si>
  <si>
    <t>2020~21년 경북직할 변전정비회사 총액공사</t>
    <phoneticPr fontId="6" type="noConversion"/>
  </si>
  <si>
    <t>이성우</t>
    <phoneticPr fontId="6" type="noConversion"/>
  </si>
  <si>
    <t>054-805-6761</t>
    <phoneticPr fontId="6" type="noConversion"/>
  </si>
  <si>
    <t>20-21년 구미전력지사 가공송전 정비 협력회사 공사</t>
    <phoneticPr fontId="6" type="noConversion"/>
  </si>
  <si>
    <t>김대열</t>
    <phoneticPr fontId="6" type="noConversion"/>
  </si>
  <si>
    <t>054-479-9352</t>
    <phoneticPr fontId="6" type="noConversion"/>
  </si>
  <si>
    <t>경남본부</t>
    <phoneticPr fontId="6" type="noConversion"/>
  </si>
  <si>
    <t>통영지사</t>
    <phoneticPr fontId="6" type="noConversion"/>
  </si>
  <si>
    <t>삼천포S/S 사량D/L 공급능력 부족해소 선로보강 공사</t>
    <phoneticPr fontId="6" type="noConversion"/>
  </si>
  <si>
    <t>전현우</t>
    <phoneticPr fontId="6" type="noConversion"/>
  </si>
  <si>
    <t>055-640-2237</t>
    <phoneticPr fontId="6" type="noConversion"/>
  </si>
  <si>
    <t>경남본부</t>
  </si>
  <si>
    <t>산청지사</t>
  </si>
  <si>
    <t>산청S/S 가회D/L 신재생 접속보장 회선신설 공사</t>
  </si>
  <si>
    <t>황태승</t>
  </si>
  <si>
    <t>055-970-4233</t>
  </si>
  <si>
    <t>진주전력지사</t>
    <phoneticPr fontId="6" type="noConversion"/>
  </si>
  <si>
    <t>154kV 하동-개양T/L 19~20호 안전이격확보공사</t>
    <phoneticPr fontId="6" type="noConversion"/>
  </si>
  <si>
    <t>팽진환</t>
    <phoneticPr fontId="6" type="noConversion"/>
  </si>
  <si>
    <t>055-760-6352</t>
    <phoneticPr fontId="6" type="noConversion"/>
  </si>
  <si>
    <t>345kV 의령-하동화력 등 3개T/L 항공장애표지 구조개선공사</t>
    <phoneticPr fontId="6" type="noConversion"/>
  </si>
  <si>
    <t>김광운</t>
    <phoneticPr fontId="6" type="noConversion"/>
  </si>
  <si>
    <t>055-760-6329</t>
    <phoneticPr fontId="6" type="noConversion"/>
  </si>
  <si>
    <t>19년 진주전력지사 소방시설 점검용역 및 보수</t>
    <phoneticPr fontId="6" type="noConversion"/>
  </si>
  <si>
    <t>배기원</t>
    <phoneticPr fontId="6" type="noConversion"/>
  </si>
  <si>
    <t>055-760-6379</t>
    <phoneticPr fontId="6" type="noConversion"/>
  </si>
  <si>
    <t>하동S/S 옥종D/L 신재생접속보장 회선신설공사</t>
    <phoneticPr fontId="6" type="noConversion"/>
  </si>
  <si>
    <t>김진환</t>
    <phoneticPr fontId="6" type="noConversion"/>
  </si>
  <si>
    <t>055-717-2833</t>
    <phoneticPr fontId="6" type="noConversion"/>
  </si>
  <si>
    <t>진주지사</t>
    <phoneticPr fontId="6" type="noConversion"/>
  </si>
  <si>
    <t>삼전D/L 과부하 해소공사</t>
    <phoneticPr fontId="6" type="noConversion"/>
  </si>
  <si>
    <t>안민종</t>
    <phoneticPr fontId="6" type="noConversion"/>
  </si>
  <si>
    <t>055-750-3234</t>
    <phoneticPr fontId="6" type="noConversion"/>
  </si>
  <si>
    <t>정촌D/L 과부하 해소공사</t>
    <phoneticPr fontId="6" type="noConversion"/>
  </si>
  <si>
    <t>최병선</t>
    <phoneticPr fontId="6" type="noConversion"/>
  </si>
  <si>
    <t>055-750-3233</t>
    <phoneticPr fontId="6" type="noConversion"/>
  </si>
  <si>
    <t>거제지사</t>
    <phoneticPr fontId="6" type="noConversion"/>
  </si>
  <si>
    <t>둔덕학산 서한일 농)19kW 신설공사</t>
    <phoneticPr fontId="6" type="noConversion"/>
  </si>
  <si>
    <t>주우형</t>
    <phoneticPr fontId="6" type="noConversion"/>
  </si>
  <si>
    <t>055-630-2232</t>
    <phoneticPr fontId="6" type="noConversion"/>
  </si>
  <si>
    <t>함안지사</t>
    <phoneticPr fontId="6" type="noConversion"/>
  </si>
  <si>
    <t>구룡S/S용량부족선로확충공사</t>
    <phoneticPr fontId="6" type="noConversion"/>
  </si>
  <si>
    <t>강대덕</t>
    <phoneticPr fontId="6" type="noConversion"/>
  </si>
  <si>
    <t>055-580-4234</t>
    <phoneticPr fontId="6" type="noConversion"/>
  </si>
  <si>
    <t>구룡S/S황사D/L용량부족선로확충공사</t>
    <phoneticPr fontId="6" type="noConversion"/>
  </si>
  <si>
    <t>창녕지사</t>
    <phoneticPr fontId="6" type="noConversion"/>
  </si>
  <si>
    <t>창녕SS 남지DL 노후설비 계획교체 선로보강</t>
    <phoneticPr fontId="6" type="noConversion"/>
  </si>
  <si>
    <t>심현곤</t>
    <phoneticPr fontId="6" type="noConversion"/>
  </si>
  <si>
    <t>055-530-3236</t>
    <phoneticPr fontId="6" type="noConversion"/>
  </si>
  <si>
    <t>하동지사</t>
    <phoneticPr fontId="6" type="noConversion"/>
  </si>
  <si>
    <t>하동S/S 양천D/L 신재생 접속보장 회선신설 공사</t>
    <phoneticPr fontId="6" type="noConversion"/>
  </si>
  <si>
    <t>박수범</t>
    <phoneticPr fontId="6" type="noConversion"/>
  </si>
  <si>
    <t>055-880-5236</t>
    <phoneticPr fontId="6" type="noConversion"/>
  </si>
  <si>
    <t>사량D/L-고성D/L간 연계력확보공사</t>
    <phoneticPr fontId="6" type="noConversion"/>
  </si>
  <si>
    <t>조현동</t>
    <phoneticPr fontId="6" type="noConversion"/>
  </si>
  <si>
    <t>055-670-3239</t>
    <phoneticPr fontId="6" type="noConversion"/>
  </si>
  <si>
    <t>산청지사</t>
    <phoneticPr fontId="6" type="noConversion"/>
  </si>
  <si>
    <t>이교펌퍼장신규공급</t>
    <phoneticPr fontId="6" type="noConversion"/>
  </si>
  <si>
    <t>정원석</t>
    <phoneticPr fontId="6" type="noConversion"/>
  </si>
  <si>
    <t>055-970-4232</t>
    <phoneticPr fontId="6" type="noConversion"/>
  </si>
  <si>
    <t>의령지사</t>
    <phoneticPr fontId="6" type="noConversion"/>
  </si>
  <si>
    <t>지정성산 성산리태양광 499kW 연계공사</t>
    <phoneticPr fontId="6" type="noConversion"/>
  </si>
  <si>
    <t>박재환</t>
    <phoneticPr fontId="6" type="noConversion"/>
  </si>
  <si>
    <t>055-570-3234</t>
    <phoneticPr fontId="6" type="noConversion"/>
  </si>
  <si>
    <t>함안전력지사</t>
    <phoneticPr fontId="6" type="noConversion"/>
  </si>
  <si>
    <t>154kV 한림정-삼계T/L 6호 안전이격거리 확보공사</t>
    <phoneticPr fontId="6" type="noConversion"/>
  </si>
  <si>
    <t>이진준</t>
    <phoneticPr fontId="6" type="noConversion"/>
  </si>
  <si>
    <t>055-589-5354</t>
    <phoneticPr fontId="6" type="noConversion"/>
  </si>
  <si>
    <t>154kV 사천-개양T/L 8~12호 안전이격확보공사</t>
    <phoneticPr fontId="6" type="noConversion"/>
  </si>
  <si>
    <t>산청양수 예방진단시스템 업그레이드 공사</t>
    <phoneticPr fontId="6" type="noConversion"/>
  </si>
  <si>
    <t>손상영</t>
    <phoneticPr fontId="6" type="noConversion"/>
  </si>
  <si>
    <t>055-760-6337</t>
    <phoneticPr fontId="6" type="noConversion"/>
  </si>
  <si>
    <t>통영전력지사</t>
    <phoneticPr fontId="6" type="noConversion"/>
  </si>
  <si>
    <t>항공장애표시등 구조개선 공사</t>
    <phoneticPr fontId="6" type="noConversion"/>
  </si>
  <si>
    <t>박현지</t>
    <phoneticPr fontId="6" type="noConversion"/>
  </si>
  <si>
    <t>055-650-7354</t>
    <phoneticPr fontId="6" type="noConversion"/>
  </si>
  <si>
    <t>345kV 창원-삼천포화력T/L 접속개소 전선교체공사</t>
    <phoneticPr fontId="6" type="noConversion"/>
  </si>
  <si>
    <t>하동군 시가지 4구간 지중화공사</t>
    <phoneticPr fontId="6" type="noConversion"/>
  </si>
  <si>
    <t>황재순</t>
    <phoneticPr fontId="6" type="noConversion"/>
  </si>
  <si>
    <t>055-717-2758</t>
    <phoneticPr fontId="6" type="noConversion"/>
  </si>
  <si>
    <t>하동군 시가지 4구간 지중화공사 포장공사</t>
    <phoneticPr fontId="6" type="noConversion"/>
  </si>
  <si>
    <t>345kV 창원-삼천포화력T/L 전력선 교체공사</t>
    <phoneticPr fontId="6" type="noConversion"/>
  </si>
  <si>
    <t>성진웅</t>
    <phoneticPr fontId="6" type="noConversion"/>
  </si>
  <si>
    <t>055-717-2662</t>
    <phoneticPr fontId="6" type="noConversion"/>
  </si>
  <si>
    <t>345kV 창원-삼천포화력 등 5개T/L 헬기애자 세정공사</t>
    <phoneticPr fontId="6" type="noConversion"/>
  </si>
  <si>
    <t>우민경</t>
    <phoneticPr fontId="6" type="noConversion"/>
  </si>
  <si>
    <t>055-717-2663</t>
    <phoneticPr fontId="6" type="noConversion"/>
  </si>
  <si>
    <t>154kV 신월-동읍 등 2개T/L 옥외 압력유조 소방설비 설치공사</t>
    <phoneticPr fontId="6" type="noConversion"/>
  </si>
  <si>
    <t>강승묵</t>
    <phoneticPr fontId="6" type="noConversion"/>
  </si>
  <si>
    <t>055-717-2568</t>
    <phoneticPr fontId="6" type="noConversion"/>
  </si>
  <si>
    <t>2019년 경남직할 변전소 170kV GIS 정밀점검</t>
    <phoneticPr fontId="6" type="noConversion"/>
  </si>
  <si>
    <t>주찬호</t>
    <phoneticPr fontId="6" type="noConversion"/>
  </si>
  <si>
    <t>055-717-2689</t>
    <phoneticPr fontId="6" type="noConversion"/>
  </si>
  <si>
    <t>거제S/S 동부D/L 계통보강공사</t>
    <phoneticPr fontId="6" type="noConversion"/>
  </si>
  <si>
    <t>여호수아</t>
    <phoneticPr fontId="6" type="noConversion"/>
  </si>
  <si>
    <t>055-630-2273</t>
    <phoneticPr fontId="6" type="noConversion"/>
  </si>
  <si>
    <t>합천지사</t>
    <phoneticPr fontId="6" type="noConversion"/>
  </si>
  <si>
    <t>합천S/S 삼가D/L 신재생연계 회선신설공사</t>
    <phoneticPr fontId="6" type="noConversion"/>
  </si>
  <si>
    <t>김민철</t>
    <phoneticPr fontId="6" type="noConversion"/>
  </si>
  <si>
    <t>055-930-2234</t>
    <phoneticPr fontId="6" type="noConversion"/>
  </si>
  <si>
    <t>합천S/S 해인D/L 신재생연계 회선신설공사</t>
    <phoneticPr fontId="6" type="noConversion"/>
  </si>
  <si>
    <t>변종하</t>
    <phoneticPr fontId="6" type="noConversion"/>
  </si>
  <si>
    <t>055-930-2232</t>
    <phoneticPr fontId="6" type="noConversion"/>
  </si>
  <si>
    <t>합천S/S 초계D/L 인근선로연계공사</t>
    <phoneticPr fontId="6" type="noConversion"/>
  </si>
  <si>
    <t>오경지</t>
    <phoneticPr fontId="6" type="noConversion"/>
  </si>
  <si>
    <t>055-930-2237</t>
    <phoneticPr fontId="6" type="noConversion"/>
  </si>
  <si>
    <t>태양광발전 신규공사</t>
    <phoneticPr fontId="6" type="noConversion"/>
  </si>
  <si>
    <t>남해지사</t>
    <phoneticPr fontId="6" type="noConversion"/>
  </si>
  <si>
    <t>남해S/S 남면D/L 연계력 확보를 위한 선로보강공사</t>
    <phoneticPr fontId="6" type="noConversion"/>
  </si>
  <si>
    <t>강혜미</t>
    <phoneticPr fontId="6" type="noConversion"/>
  </si>
  <si>
    <t>055-860-2232</t>
    <phoneticPr fontId="6" type="noConversion"/>
  </si>
  <si>
    <t>함양지사</t>
    <phoneticPr fontId="6" type="noConversion"/>
  </si>
  <si>
    <t>함양SS 현대화에 따른 배전선로 인출정비공사</t>
    <phoneticPr fontId="6" type="noConversion"/>
  </si>
  <si>
    <t>곽  열</t>
    <phoneticPr fontId="6" type="noConversion"/>
  </si>
  <si>
    <t>055-960-2235</t>
    <phoneticPr fontId="6" type="noConversion"/>
  </si>
  <si>
    <t>2019년 함안전력 154kV M.Tr 정밀점검공사</t>
    <phoneticPr fontId="6" type="noConversion"/>
  </si>
  <si>
    <t>정영석</t>
    <phoneticPr fontId="6" type="noConversion"/>
  </si>
  <si>
    <t>055-589-5374</t>
    <phoneticPr fontId="6" type="noConversion"/>
  </si>
  <si>
    <t>154kV 진영-수산T/L 44-50호 안전이격확보관련 OPGW 이설공사</t>
    <phoneticPr fontId="6" type="noConversion"/>
  </si>
  <si>
    <t>공입규</t>
    <phoneticPr fontId="6" type="noConversion"/>
  </si>
  <si>
    <t>055-589-5394</t>
    <phoneticPr fontId="6" type="noConversion"/>
  </si>
  <si>
    <t>345kV GIS 정밀점검공사</t>
    <phoneticPr fontId="6" type="noConversion"/>
  </si>
  <si>
    <t>055-760-6331</t>
    <phoneticPr fontId="6" type="noConversion"/>
  </si>
  <si>
    <t>154kV 개폐장치 정밀점검공사</t>
    <phoneticPr fontId="6" type="noConversion"/>
  </si>
  <si>
    <t>삼정S/S현대화에 따른 배전선로 정비공사</t>
    <phoneticPr fontId="6" type="noConversion"/>
  </si>
  <si>
    <t>심영진</t>
    <phoneticPr fontId="6" type="noConversion"/>
  </si>
  <si>
    <t>055-717-2436</t>
    <phoneticPr fontId="6" type="noConversion"/>
  </si>
  <si>
    <t>2019년 경남본부 지중선로 순시위탁공사</t>
    <phoneticPr fontId="6" type="noConversion"/>
  </si>
  <si>
    <t>유효운</t>
    <phoneticPr fontId="6" type="noConversion"/>
  </si>
  <si>
    <t>055-717-2484</t>
    <phoneticPr fontId="6" type="noConversion"/>
  </si>
  <si>
    <t xml:space="preserve">2019년 경남본부 맨홀뚜껑 보수공사 </t>
    <phoneticPr fontId="6" type="noConversion"/>
  </si>
  <si>
    <t>김현우</t>
    <phoneticPr fontId="6" type="noConversion"/>
  </si>
  <si>
    <t>055-717-2438</t>
    <phoneticPr fontId="6" type="noConversion"/>
  </si>
  <si>
    <t>하동S/S 고전지역 신재생 연계공사</t>
    <phoneticPr fontId="6" type="noConversion"/>
  </si>
  <si>
    <t>황보준웅</t>
    <phoneticPr fontId="6" type="noConversion"/>
  </si>
  <si>
    <t>055-717-2759</t>
    <phoneticPr fontId="6" type="noConversion"/>
  </si>
  <si>
    <t>하동S/S 고전지역 신재생 연계공사 포장공사</t>
    <phoneticPr fontId="6" type="noConversion"/>
  </si>
  <si>
    <t>신진주역세권 도시개발사업 간선설치(2차분)</t>
    <phoneticPr fontId="6" type="noConversion"/>
  </si>
  <si>
    <t>154kV 차룡-창공T/L 지장송전선로 지중화공사</t>
    <phoneticPr fontId="6" type="noConversion"/>
  </si>
  <si>
    <t>154kV 수출-월림 등 7개T/L 병행지선 설치공사</t>
    <phoneticPr fontId="6" type="noConversion"/>
  </si>
  <si>
    <t>허범준</t>
    <phoneticPr fontId="6" type="noConversion"/>
  </si>
  <si>
    <t>055-717-2673</t>
    <phoneticPr fontId="6" type="noConversion"/>
  </si>
  <si>
    <t>154kV 신마산-차룡T/L OPGW 교체공사</t>
    <phoneticPr fontId="6" type="noConversion"/>
  </si>
  <si>
    <t>박용훈</t>
    <phoneticPr fontId="6" type="noConversion"/>
  </si>
  <si>
    <t>055-717-2694</t>
    <phoneticPr fontId="6" type="noConversion"/>
  </si>
  <si>
    <t>345kV 신김해변전소 성토사면 S/C 타설공사</t>
    <phoneticPr fontId="6" type="noConversion"/>
  </si>
  <si>
    <t>서호영</t>
    <phoneticPr fontId="6" type="noConversion"/>
  </si>
  <si>
    <t>055-717-2554</t>
    <phoneticPr fontId="6" type="noConversion"/>
  </si>
  <si>
    <t>경남본부 사옥 1호기 보일러 교체공사</t>
    <phoneticPr fontId="6" type="noConversion"/>
  </si>
  <si>
    <t>하효종</t>
    <phoneticPr fontId="6" type="noConversion"/>
  </si>
  <si>
    <t>055-717-2565</t>
    <phoneticPr fontId="6" type="noConversion"/>
  </si>
  <si>
    <t>경남본부 사옥 2호기 냉동기 교체공사</t>
    <phoneticPr fontId="6" type="noConversion"/>
  </si>
  <si>
    <t>경남본부, 창녕지사 사옥 내진보강공사</t>
    <phoneticPr fontId="6" type="noConversion"/>
  </si>
  <si>
    <t>이유관</t>
    <phoneticPr fontId="6" type="noConversion"/>
  </si>
  <si>
    <t>055-717-2210</t>
    <phoneticPr fontId="6" type="noConversion"/>
  </si>
  <si>
    <t>경남본부 설비자동제어시스템 교체공사</t>
    <phoneticPr fontId="6" type="noConversion"/>
  </si>
  <si>
    <t>사천지사</t>
    <phoneticPr fontId="6" type="noConversion"/>
  </si>
  <si>
    <t xml:space="preserve">종포dl-용현선진dl 간 연계력 확보를 위한
선로보강공사 </t>
    <phoneticPr fontId="6" type="noConversion"/>
  </si>
  <si>
    <t>손준상</t>
    <phoneticPr fontId="6" type="noConversion"/>
  </si>
  <si>
    <t>055-830-3273</t>
    <phoneticPr fontId="6" type="noConversion"/>
  </si>
  <si>
    <t>사남S/S덕곡D/L 신재생연계 회선신설 공사</t>
    <phoneticPr fontId="6" type="noConversion"/>
  </si>
  <si>
    <t>신승원</t>
    <phoneticPr fontId="6" type="noConversion"/>
  </si>
  <si>
    <t>055-830-3233</t>
    <phoneticPr fontId="6" type="noConversion"/>
  </si>
  <si>
    <t>거창지사</t>
    <phoneticPr fontId="6" type="noConversion"/>
  </si>
  <si>
    <t>거창S/S 가조D/L 신재생연계 회선신설공사</t>
    <phoneticPr fontId="6" type="noConversion"/>
  </si>
  <si>
    <t>전수현</t>
    <phoneticPr fontId="6" type="noConversion"/>
  </si>
  <si>
    <t>055-940-2233</t>
    <phoneticPr fontId="6" type="noConversion"/>
  </si>
  <si>
    <t>거창S/S 웅양D/L 신재생연계 회선신설공사</t>
    <phoneticPr fontId="6" type="noConversion"/>
  </si>
  <si>
    <t>거창S/S 위천D/L 신재생연계 회선신설공사</t>
    <phoneticPr fontId="6" type="noConversion"/>
  </si>
  <si>
    <t>154kV 중리-가야 등 2개T/L 이도조정공사</t>
    <phoneticPr fontId="6" type="noConversion"/>
  </si>
  <si>
    <t>김욱재</t>
    <phoneticPr fontId="6" type="noConversion"/>
  </si>
  <si>
    <t>055-589-5352</t>
    <phoneticPr fontId="6" type="noConversion"/>
  </si>
  <si>
    <t>2019년 상반기 통영전력지사 170kV GIS 정밀점검 공사</t>
    <phoneticPr fontId="6" type="noConversion"/>
  </si>
  <si>
    <t>이성경</t>
    <phoneticPr fontId="6" type="noConversion"/>
  </si>
  <si>
    <t>055-650-7362</t>
    <phoneticPr fontId="6" type="noConversion"/>
  </si>
  <si>
    <t>거제 고현항 항만재개발사업단지(2공구) 간선설치공사</t>
    <phoneticPr fontId="6" type="noConversion"/>
  </si>
  <si>
    <t>이윤경</t>
    <phoneticPr fontId="6" type="noConversion"/>
  </si>
  <si>
    <t>055-717-2754</t>
    <phoneticPr fontId="6" type="noConversion"/>
  </si>
  <si>
    <t>거제 고현항 항만재개발사업단지(2공구) 관로공사</t>
    <phoneticPr fontId="6" type="noConversion"/>
  </si>
  <si>
    <t>신동홍</t>
    <phoneticPr fontId="6" type="noConversion"/>
  </si>
  <si>
    <t>055-717-2543</t>
    <phoneticPr fontId="6" type="noConversion"/>
  </si>
  <si>
    <t>345kV 주변압기 정밀점검공사</t>
    <phoneticPr fontId="6" type="noConversion"/>
  </si>
  <si>
    <t>강선진</t>
    <phoneticPr fontId="6" type="noConversion"/>
  </si>
  <si>
    <t>055-760-6332</t>
    <phoneticPr fontId="6" type="noConversion"/>
  </si>
  <si>
    <t>154kV 주변압기 정밀점검공사</t>
    <phoneticPr fontId="6" type="noConversion"/>
  </si>
  <si>
    <t>신고성S/S 170kV GIS 신규수용공사</t>
    <phoneticPr fontId="6" type="noConversion"/>
  </si>
  <si>
    <t>김종국</t>
    <phoneticPr fontId="6" type="noConversion"/>
  </si>
  <si>
    <t>055-650-7371</t>
    <phoneticPr fontId="6" type="noConversion"/>
  </si>
  <si>
    <t>창원-월림 등 5개 전력구 운영시스템 설치공사</t>
    <phoneticPr fontId="6" type="noConversion"/>
  </si>
  <si>
    <t>함양S/S 현대화 사업 170kV GIS 설치공사</t>
    <phoneticPr fontId="6" type="noConversion"/>
  </si>
  <si>
    <t>임현석</t>
    <phoneticPr fontId="6" type="noConversion"/>
  </si>
  <si>
    <t>055-717-2536</t>
    <phoneticPr fontId="6" type="noConversion"/>
  </si>
  <si>
    <t>함양S/S 현대화 사업 25.8kV GIS 설치공사</t>
    <phoneticPr fontId="6" type="noConversion"/>
  </si>
  <si>
    <t>삼정S/S 현대화 사업 170kV GIS 설치공사</t>
    <phoneticPr fontId="6" type="noConversion"/>
  </si>
  <si>
    <t>하정준</t>
    <phoneticPr fontId="6" type="noConversion"/>
  </si>
  <si>
    <t>055-717-2535</t>
    <phoneticPr fontId="6" type="noConversion"/>
  </si>
  <si>
    <t>삼정S/S 현대화 사업 25.8kV GIS 설치공사</t>
    <phoneticPr fontId="6" type="noConversion"/>
  </si>
  <si>
    <t>월림,산청변전소 재포장 공사</t>
    <phoneticPr fontId="6" type="noConversion"/>
  </si>
  <si>
    <t>김용헌</t>
    <phoneticPr fontId="6" type="noConversion"/>
  </si>
  <si>
    <t>055-717-2555</t>
    <phoneticPr fontId="6" type="noConversion"/>
  </si>
  <si>
    <t>BHI 바이오매스연료전지20MW신설공사</t>
    <phoneticPr fontId="6" type="noConversion"/>
  </si>
  <si>
    <t>2019년 북경남S/S 800kV GIS 보통점검 공사</t>
    <phoneticPr fontId="6" type="noConversion"/>
  </si>
  <si>
    <t>최용환</t>
    <phoneticPr fontId="6" type="noConversion"/>
  </si>
  <si>
    <t>055-589-5383</t>
    <phoneticPr fontId="6" type="noConversion"/>
  </si>
  <si>
    <t>2019년 북경남S/S 765kV 주변압기 보통점검 공사</t>
    <phoneticPr fontId="6" type="noConversion"/>
  </si>
  <si>
    <t>진해 여좌지구 도시개발사업지구 간선설치공사</t>
    <phoneticPr fontId="6" type="noConversion"/>
  </si>
  <si>
    <t>154kV 거창-합천TL 74-1~77호 지장이설공사</t>
    <phoneticPr fontId="6" type="noConversion"/>
  </si>
  <si>
    <t>055-717-2661</t>
    <phoneticPr fontId="6" type="noConversion"/>
  </si>
  <si>
    <t>무인변전소보안시스템 시설공사</t>
    <phoneticPr fontId="6" type="noConversion"/>
  </si>
  <si>
    <t>삼천포변전소 주변압기실 오버헤드도어 교체공사</t>
    <phoneticPr fontId="6" type="noConversion"/>
  </si>
  <si>
    <t>김영학</t>
    <phoneticPr fontId="6" type="noConversion"/>
  </si>
  <si>
    <t>055-717-2564</t>
    <phoneticPr fontId="6" type="noConversion"/>
  </si>
  <si>
    <t>구룡S/S 신반D/L외 1개D/L 신재생연계 회선신설공사</t>
    <phoneticPr fontId="6" type="noConversion"/>
  </si>
  <si>
    <t>2019년 칠서S/S 23kV 장기사용 GIS 대체공사</t>
    <phoneticPr fontId="6" type="noConversion"/>
  </si>
  <si>
    <t>김준엽</t>
    <phoneticPr fontId="6" type="noConversion"/>
  </si>
  <si>
    <t>055-589-5365</t>
    <phoneticPr fontId="6" type="noConversion"/>
  </si>
  <si>
    <t>2019년 칠서S/S 154kV장기사용 GIS 대체공사</t>
    <phoneticPr fontId="6" type="noConversion"/>
  </si>
  <si>
    <t>154kV 완암-안민T/L OPGW 시설공사</t>
    <phoneticPr fontId="6" type="noConversion"/>
  </si>
  <si>
    <t>154kV 한림정-삼계T/L 6호 안전이격확보관련 OPGW 이설공사</t>
    <phoneticPr fontId="6" type="noConversion"/>
  </si>
  <si>
    <t>삼정S/S 인출정비 지중화공사</t>
    <phoneticPr fontId="6" type="noConversion"/>
  </si>
  <si>
    <t>2019년 경남직할 변전소 154kV 주변압기 및 OLTC 정밀점검</t>
    <phoneticPr fontId="6" type="noConversion"/>
  </si>
  <si>
    <t>김호원</t>
    <phoneticPr fontId="6" type="noConversion"/>
  </si>
  <si>
    <t>055-717-2687</t>
    <phoneticPr fontId="6" type="noConversion"/>
  </si>
  <si>
    <t>2020~21년도 함안전력지사 송전정비회사 총액공사</t>
    <phoneticPr fontId="6" type="noConversion"/>
  </si>
  <si>
    <t>진동S/S 170kV 모선구분차단기 설치공사</t>
    <phoneticPr fontId="6" type="noConversion"/>
  </si>
  <si>
    <t>경남본부</t>
    <phoneticPr fontId="6" type="noConversion"/>
  </si>
  <si>
    <t>마산지사</t>
    <phoneticPr fontId="6" type="noConversion"/>
  </si>
  <si>
    <t>2019년 마산지사 배전선로 열화상진단용역</t>
    <phoneticPr fontId="6" type="noConversion"/>
  </si>
  <si>
    <t>정승민</t>
    <phoneticPr fontId="6" type="noConversion"/>
  </si>
  <si>
    <t>055-290-2283</t>
    <phoneticPr fontId="6" type="noConversion"/>
  </si>
  <si>
    <t>2019년 마산지사 지중배전선로 순시위탁용역</t>
    <phoneticPr fontId="6" type="noConversion"/>
  </si>
  <si>
    <t>강효성</t>
    <phoneticPr fontId="6" type="noConversion"/>
  </si>
  <si>
    <t>055-290-2287</t>
    <phoneticPr fontId="6" type="noConversion"/>
  </si>
  <si>
    <t>밀양지사</t>
    <phoneticPr fontId="6" type="noConversion"/>
  </si>
  <si>
    <t>2019년 밀양지사 배전선로 열화상진단</t>
    <phoneticPr fontId="6" type="noConversion"/>
  </si>
  <si>
    <t>김원기</t>
    <phoneticPr fontId="6" type="noConversion"/>
  </si>
  <si>
    <t>055-350-2273</t>
    <phoneticPr fontId="6" type="noConversion"/>
  </si>
  <si>
    <t>2019년 밀양지사 배전선로광학카메라 진단</t>
    <phoneticPr fontId="6" type="noConversion"/>
  </si>
  <si>
    <t>김원기</t>
    <phoneticPr fontId="6" type="noConversion"/>
  </si>
  <si>
    <t>055-350-2273</t>
    <phoneticPr fontId="6" type="noConversion"/>
  </si>
  <si>
    <t>2019년 통영지사 배전선로 열화상 진단용역</t>
    <phoneticPr fontId="6" type="noConversion"/>
  </si>
  <si>
    <t>김경수</t>
    <phoneticPr fontId="6" type="noConversion"/>
  </si>
  <si>
    <t>055-640-2275</t>
    <phoneticPr fontId="6" type="noConversion"/>
  </si>
  <si>
    <t>2019년 통영지사 배전선로 광학카메라 진단용역</t>
    <phoneticPr fontId="6" type="noConversion"/>
  </si>
  <si>
    <t>2019년 내륙계통연계 도서 전력서비스센터 위탁(한산)</t>
    <phoneticPr fontId="6" type="noConversion"/>
  </si>
  <si>
    <t>한성부</t>
    <phoneticPr fontId="6" type="noConversion"/>
  </si>
  <si>
    <t>055-640-2274</t>
    <phoneticPr fontId="6" type="noConversion"/>
  </si>
  <si>
    <t>2019년 내륙계통연계 도서 전력서비스센터 위탁(사량)</t>
    <phoneticPr fontId="6" type="noConversion"/>
  </si>
  <si>
    <t>2019년 내륙계통연계 도서 전력서비스센터 위탁(욕지)</t>
    <phoneticPr fontId="6" type="noConversion"/>
  </si>
  <si>
    <t>거창S/S 신재생연계 회선신설공사 실시설계 용역</t>
    <phoneticPr fontId="6" type="noConversion"/>
  </si>
  <si>
    <t>조진상</t>
    <phoneticPr fontId="6" type="noConversion"/>
  </si>
  <si>
    <t>055-940-2232</t>
    <phoneticPr fontId="6" type="noConversion"/>
  </si>
  <si>
    <t>2019년 함안지사 배전설비 열화상 진단용역</t>
  </si>
  <si>
    <t>손경주</t>
    <phoneticPr fontId="6" type="noConversion"/>
  </si>
  <si>
    <t>055-580-4276</t>
    <phoneticPr fontId="6" type="noConversion"/>
  </si>
  <si>
    <t>2019년 함안지사 배전설비 광학카메라 진단용역</t>
    <phoneticPr fontId="6" type="noConversion"/>
  </si>
  <si>
    <t>고성지사 배전설비 열화상 진단용역</t>
    <phoneticPr fontId="6" type="noConversion"/>
  </si>
  <si>
    <t>고성지사 배전설비 광학 진단용역</t>
    <phoneticPr fontId="6" type="noConversion"/>
  </si>
  <si>
    <t>2019년 산청지사 기자재 광학카메라 진단</t>
    <phoneticPr fontId="6" type="noConversion"/>
  </si>
  <si>
    <t>문현우</t>
    <phoneticPr fontId="6" type="noConversion"/>
  </si>
  <si>
    <t>055-970-4234</t>
    <phoneticPr fontId="6" type="noConversion"/>
  </si>
  <si>
    <t>2019년 산청지사 기자재 열화상진단</t>
    <phoneticPr fontId="6" type="noConversion"/>
  </si>
  <si>
    <t>2019년 배전선로 광학카메라 진단용역</t>
    <phoneticPr fontId="6" type="noConversion"/>
  </si>
  <si>
    <t>조희제</t>
    <phoneticPr fontId="6" type="noConversion"/>
  </si>
  <si>
    <t>055-960-2233</t>
    <phoneticPr fontId="6" type="noConversion"/>
  </si>
  <si>
    <t>2019년도 의령지사 고압수전설비 열화상 진단용역</t>
    <phoneticPr fontId="6" type="noConversion"/>
  </si>
  <si>
    <t>방신효</t>
    <phoneticPr fontId="6" type="noConversion"/>
  </si>
  <si>
    <t>055-570-3236</t>
    <phoneticPr fontId="6" type="noConversion"/>
  </si>
  <si>
    <t>2019 사옥시설 관리용역</t>
    <phoneticPr fontId="6" type="noConversion"/>
  </si>
  <si>
    <t>이종근</t>
    <phoneticPr fontId="6" type="noConversion"/>
  </si>
  <si>
    <t>055-589-5312</t>
    <phoneticPr fontId="6" type="noConversion"/>
  </si>
  <si>
    <t>154kV 사천-개양T/L 11호 인클로징 검토용역</t>
    <phoneticPr fontId="6" type="noConversion"/>
  </si>
  <si>
    <t>진주전력지사 관내변전소 건물청소용역</t>
    <phoneticPr fontId="6" type="noConversion"/>
  </si>
  <si>
    <t>하동S/S 옥종D/L 신재생 접속보장 회선신설공사 감리용역</t>
    <phoneticPr fontId="6" type="noConversion"/>
  </si>
  <si>
    <t>하동S/S 옥종D/L 신재생 접속보장 회선신설공사 포장복구공사</t>
    <phoneticPr fontId="6" type="noConversion"/>
  </si>
  <si>
    <t>하동S/S 옥종D/L 신재생 접속보장 회선신설공사 위치탐사용역</t>
    <phoneticPr fontId="6" type="noConversion"/>
  </si>
  <si>
    <t>하동S/S 옥종D/L 신재생 접속보장 회선신설공사 도통시험</t>
    <phoneticPr fontId="6" type="noConversion"/>
  </si>
  <si>
    <t>하동S/S 옥종D/L 신재생 접속보장 회선신설공사 VLF진단 용역</t>
    <phoneticPr fontId="6" type="noConversion"/>
  </si>
  <si>
    <t>하동S/S 옥종D/L 신재생 접속보장 회선신설공사 폐기물처리용역</t>
    <phoneticPr fontId="6" type="noConversion"/>
  </si>
  <si>
    <t>19년 배전공가순시 위탁 A지역</t>
    <phoneticPr fontId="6" type="noConversion"/>
  </si>
  <si>
    <t>박용흠</t>
    <phoneticPr fontId="6" type="noConversion"/>
  </si>
  <si>
    <t>055-717-2726</t>
    <phoneticPr fontId="6" type="noConversion"/>
  </si>
  <si>
    <t>19년 배전공가순시 위탁 B지역</t>
    <phoneticPr fontId="6" type="noConversion"/>
  </si>
  <si>
    <t>19년 배전공가순시 위탁 C지역</t>
    <phoneticPr fontId="6" type="noConversion"/>
  </si>
  <si>
    <t>19년 배전공가순시 위탁 D지역</t>
    <phoneticPr fontId="6" type="noConversion"/>
  </si>
  <si>
    <t>산청군 산청읍 시가지 지중화공사 VLF내전압 진단 용역</t>
    <phoneticPr fontId="6" type="noConversion"/>
  </si>
  <si>
    <t>민홍규</t>
    <phoneticPr fontId="6" type="noConversion"/>
  </si>
  <si>
    <t>055-717-2756</t>
    <phoneticPr fontId="6" type="noConversion"/>
  </si>
  <si>
    <t>철탑승강기 점검용역</t>
    <phoneticPr fontId="6" type="noConversion"/>
  </si>
  <si>
    <t>강성호</t>
    <phoneticPr fontId="6" type="noConversion"/>
  </si>
  <si>
    <t>055-717-2664</t>
    <phoneticPr fontId="6" type="noConversion"/>
  </si>
  <si>
    <t>2019년도 직할 변전소 및 배전전력구 소방시설 점검용역</t>
    <phoneticPr fontId="6" type="noConversion"/>
  </si>
  <si>
    <t>강기욱</t>
    <phoneticPr fontId="6" type="noConversion"/>
  </si>
  <si>
    <t>055-717-2632</t>
    <phoneticPr fontId="6" type="noConversion"/>
  </si>
  <si>
    <t>삼전D/L 과부하 해소공사 감리용역</t>
    <phoneticPr fontId="6" type="noConversion"/>
  </si>
  <si>
    <t>정촌D/L 과부하 해소공사 감리용역</t>
    <phoneticPr fontId="6" type="noConversion"/>
  </si>
  <si>
    <t>마산지사</t>
    <phoneticPr fontId="6" type="noConversion"/>
  </si>
  <si>
    <t>2019년 마산지사 고압수전설비 열화상진단 용역</t>
    <phoneticPr fontId="6" type="noConversion"/>
  </si>
  <si>
    <t>박정진</t>
    <phoneticPr fontId="6" type="noConversion"/>
  </si>
  <si>
    <t>055-290-2239</t>
    <phoneticPr fontId="6" type="noConversion"/>
  </si>
  <si>
    <t>2019년 하동지사 배전선로 열화상진단용역</t>
    <phoneticPr fontId="6" type="noConversion"/>
  </si>
  <si>
    <t>임한수</t>
    <phoneticPr fontId="6" type="noConversion"/>
  </si>
  <si>
    <t>055-880-5244</t>
    <phoneticPr fontId="6" type="noConversion"/>
  </si>
  <si>
    <t>2019년 하동지사 배전선로 광학카메라진단용역</t>
    <phoneticPr fontId="6" type="noConversion"/>
  </si>
  <si>
    <t>사량D/L-고성D/L간 연계력확보공사 감리용역</t>
    <phoneticPr fontId="6" type="noConversion"/>
  </si>
  <si>
    <t>154kV 한림정-삼계T/L 6호 안전이격거리 확보공사 책임감리용역</t>
    <phoneticPr fontId="6" type="noConversion"/>
  </si>
  <si>
    <t>하동군 시가지 4구간 지중화공사 감리용역</t>
    <phoneticPr fontId="6" type="noConversion"/>
  </si>
  <si>
    <t>하동군 시가지 4구간 지중화공사 도통시험</t>
    <phoneticPr fontId="6" type="noConversion"/>
  </si>
  <si>
    <t>하동군 시가지 4구간 지중화공사 폐기물처리용역</t>
    <phoneticPr fontId="6" type="noConversion"/>
  </si>
  <si>
    <t>하동군 시가지 4구간 지중화공사 위치탐사용역</t>
    <phoneticPr fontId="6" type="noConversion"/>
  </si>
  <si>
    <t>통영지사 등 4개 사옥 내진성능평가 및 보강방안 용역</t>
    <phoneticPr fontId="6" type="noConversion"/>
  </si>
  <si>
    <t>김정훈</t>
    <phoneticPr fontId="6" type="noConversion"/>
  </si>
  <si>
    <t>055-717-2558</t>
    <phoneticPr fontId="6" type="noConversion"/>
  </si>
  <si>
    <t>19년도 경남함안 고객 수전설비 열화상진단 위탁용역</t>
    <phoneticPr fontId="6" type="noConversion"/>
  </si>
  <si>
    <t>백치욱</t>
    <phoneticPr fontId="6" type="noConversion"/>
  </si>
  <si>
    <t>055-580-4237</t>
    <phoneticPr fontId="6" type="noConversion"/>
  </si>
  <si>
    <t>합천S/S 삼가D/L 신재생연계 회선신설공사 감리용역</t>
    <phoneticPr fontId="6" type="noConversion"/>
  </si>
  <si>
    <t>합천S/S 해인D/L 신재생연계 회선신설공사 감리용역</t>
    <phoneticPr fontId="6" type="noConversion"/>
  </si>
  <si>
    <t>합천S/S 초계D/L 인근선로연계공사 감리용역</t>
    <phoneticPr fontId="6" type="noConversion"/>
  </si>
  <si>
    <t>남해S/S 남면D/L 연계력 확보를 위한 선로보강공사 감리용역</t>
    <phoneticPr fontId="6" type="noConversion"/>
  </si>
  <si>
    <t>2019년 통영전력지사 청소 및 시설관리용역</t>
    <phoneticPr fontId="6" type="noConversion"/>
  </si>
  <si>
    <t>공선희</t>
    <phoneticPr fontId="6" type="noConversion"/>
  </si>
  <si>
    <t>055-650-7313</t>
    <phoneticPr fontId="6" type="noConversion"/>
  </si>
  <si>
    <t>삼정S/S현대화에 따른 배전선로 정비공사 감리용역</t>
    <phoneticPr fontId="6" type="noConversion"/>
  </si>
  <si>
    <t>하동S/S 고전지역 신재생 연계공사 감리용역</t>
    <phoneticPr fontId="6" type="noConversion"/>
  </si>
  <si>
    <t>하동S/S 고전지역 신재생 연계공사 폐기물처리용역</t>
    <phoneticPr fontId="6" type="noConversion"/>
  </si>
  <si>
    <t>하동S/S 고전지역 신재생 연계공사 위치탐사용역</t>
    <phoneticPr fontId="6" type="noConversion"/>
  </si>
  <si>
    <t>하동S/S 고전지역 신재생 연계공사 도통시험용역</t>
    <phoneticPr fontId="6" type="noConversion"/>
  </si>
  <si>
    <t>신진주역세권 도시개발사업 간선설치(2차) 감리용역</t>
    <phoneticPr fontId="6" type="noConversion"/>
  </si>
  <si>
    <t>신진주역세권 도시개발사업 간선설치(2차) VLF 진단용역</t>
    <phoneticPr fontId="6" type="noConversion"/>
  </si>
  <si>
    <t>154kV 거창-합천TL 74-1~77호 지장이설공사 실시설계용역</t>
    <phoneticPr fontId="6" type="noConversion"/>
  </si>
  <si>
    <t>154kV 차룡-창공T/L 지중송전선로 이설공사 책임감리용역</t>
    <phoneticPr fontId="6" type="noConversion"/>
  </si>
  <si>
    <t>2019년 수전설비 열화상 진단용역</t>
    <phoneticPr fontId="6" type="noConversion"/>
  </si>
  <si>
    <t>거제 고현항 항만재개발사업단지(2공구) 간선설치 VLF 진단용역</t>
    <phoneticPr fontId="6" type="noConversion"/>
  </si>
  <si>
    <t>거제 고현항 항만재개발사업단지(2공구) 간선설치 위치탐사용역</t>
    <phoneticPr fontId="6" type="noConversion"/>
  </si>
  <si>
    <t>거제 고현항 항만재개발사업단지(2공구) 간선설치 도통시험용역</t>
    <phoneticPr fontId="6" type="noConversion"/>
  </si>
  <si>
    <t>거제 고현항 항만재개발사업단지(2공구) 간선설치 통합감리용역</t>
    <phoneticPr fontId="6" type="noConversion"/>
  </si>
  <si>
    <t>밀양지사</t>
    <phoneticPr fontId="6" type="noConversion"/>
  </si>
  <si>
    <t>2019년 밀양지사 수전설비 열화상진단</t>
    <phoneticPr fontId="6" type="noConversion"/>
  </si>
  <si>
    <t>박현호</t>
    <phoneticPr fontId="6" type="noConversion"/>
  </si>
  <si>
    <t>055-350-2235</t>
    <phoneticPr fontId="6" type="noConversion"/>
  </si>
  <si>
    <t>2019년 마산지사 사옥청소 위탁관리용역</t>
    <phoneticPr fontId="6" type="noConversion"/>
  </si>
  <si>
    <t>진봉용</t>
    <phoneticPr fontId="6" type="noConversion"/>
  </si>
  <si>
    <t>055-290-2229</t>
    <phoneticPr fontId="6" type="noConversion"/>
  </si>
  <si>
    <t>사옥청소용역</t>
    <phoneticPr fontId="6" type="noConversion"/>
  </si>
  <si>
    <t>최희동</t>
    <phoneticPr fontId="6" type="noConversion"/>
  </si>
  <si>
    <t>055-970-4216</t>
    <phoneticPr fontId="6" type="noConversion"/>
  </si>
  <si>
    <t>2019 사옥 청소용역</t>
    <phoneticPr fontId="6" type="noConversion"/>
  </si>
  <si>
    <t>2019년 함안전력 관내변전소 건물청소 용역</t>
    <phoneticPr fontId="6" type="noConversion"/>
  </si>
  <si>
    <t>김유림</t>
    <phoneticPr fontId="6" type="noConversion"/>
  </si>
  <si>
    <t>0580-377</t>
    <phoneticPr fontId="6" type="noConversion"/>
  </si>
  <si>
    <t>진주전력지사 사옥청소용역</t>
    <phoneticPr fontId="6" type="noConversion"/>
  </si>
  <si>
    <t>이도진</t>
    <phoneticPr fontId="6" type="noConversion"/>
  </si>
  <si>
    <t>055-760-6318</t>
    <phoneticPr fontId="6" type="noConversion"/>
  </si>
  <si>
    <t>진해 여좌지구 도시개발사업지구 간선설치 감리용역</t>
    <phoneticPr fontId="6" type="noConversion"/>
  </si>
  <si>
    <t>154kV 거창-합천TL 74-1~77호 지장이설공사 책임감리용역</t>
    <phoneticPr fontId="6" type="noConversion"/>
  </si>
  <si>
    <t>2019년 경남본부 사옥시설 관리용역</t>
    <phoneticPr fontId="6" type="noConversion"/>
  </si>
  <si>
    <t>함양변전소 철탑 인출변경 설계용역</t>
    <phoneticPr fontId="6" type="noConversion"/>
  </si>
  <si>
    <t>2019년도 배전선로 보호기기 위탁점검 용역</t>
    <phoneticPr fontId="6" type="noConversion"/>
  </si>
  <si>
    <t>박재환</t>
    <phoneticPr fontId="6" type="noConversion"/>
  </si>
  <si>
    <t>055-570-3234</t>
    <phoneticPr fontId="6" type="noConversion"/>
  </si>
  <si>
    <t>의령지사</t>
    <phoneticPr fontId="6" type="noConversion"/>
  </si>
  <si>
    <t>9월</t>
    <phoneticPr fontId="6" type="noConversion"/>
  </si>
  <si>
    <t>2019년도 한전 의령지사 사옥 청소용역</t>
    <phoneticPr fontId="6" type="noConversion"/>
  </si>
  <si>
    <t>김석만</t>
    <phoneticPr fontId="6" type="noConversion"/>
  </si>
  <si>
    <t>055-570-3215</t>
    <phoneticPr fontId="6" type="noConversion"/>
  </si>
  <si>
    <t>11월</t>
    <phoneticPr fontId="6" type="noConversion"/>
  </si>
  <si>
    <t>청구서 운송용역</t>
    <phoneticPr fontId="6" type="noConversion"/>
  </si>
  <si>
    <t>채명은</t>
    <phoneticPr fontId="6" type="noConversion"/>
  </si>
  <si>
    <t>055-717-2445</t>
    <phoneticPr fontId="6" type="noConversion"/>
  </si>
  <si>
    <t>영업요수금</t>
    <phoneticPr fontId="6" type="noConversion"/>
  </si>
  <si>
    <t>변전운영부</t>
    <phoneticPr fontId="6" type="noConversion"/>
  </si>
  <si>
    <t>2020년 경남지역본부 직할변전소 건물청소용역</t>
    <phoneticPr fontId="6" type="noConversion"/>
  </si>
  <si>
    <t>박운기</t>
    <phoneticPr fontId="6" type="noConversion"/>
  </si>
  <si>
    <t>055-717-2618</t>
    <phoneticPr fontId="6" type="noConversion"/>
  </si>
  <si>
    <t>함안전력지사</t>
    <phoneticPr fontId="6" type="noConversion"/>
  </si>
  <si>
    <t>12월</t>
    <phoneticPr fontId="6" type="noConversion"/>
  </si>
  <si>
    <t>2020~2021년 함안전력 관내무인변전소 경비용역</t>
    <phoneticPr fontId="6" type="noConversion"/>
  </si>
  <si>
    <t>김유림</t>
    <phoneticPr fontId="6" type="noConversion"/>
  </si>
  <si>
    <t>0580-377</t>
    <phoneticPr fontId="6" type="noConversion"/>
  </si>
  <si>
    <t>부산울산본부</t>
  </si>
  <si>
    <t>북부산전력지사</t>
  </si>
  <si>
    <t>154㎸ 북부산-미남T/L 14~18호 안전이격확보공사</t>
  </si>
  <si>
    <t>강명수</t>
    <phoneticPr fontId="6" type="noConversion"/>
  </si>
  <si>
    <t>051-330-2342</t>
  </si>
  <si>
    <t>서부산-북부산 #3T/L 누기정비공사</t>
  </si>
  <si>
    <t>이재상</t>
    <phoneticPr fontId="6" type="noConversion"/>
  </si>
  <si>
    <t>051-330-2334</t>
  </si>
  <si>
    <t>물금-삼랑진등 5개 T/L 자기애관 교체공사</t>
  </si>
  <si>
    <t>부산울산본부</t>
    <phoneticPr fontId="6" type="noConversion"/>
  </si>
  <si>
    <t>동울산지사</t>
  </si>
  <si>
    <t>천곡동 한국농어촌공사 247kW 신설</t>
    <phoneticPr fontId="6" type="noConversion"/>
  </si>
  <si>
    <t>장영태</t>
    <phoneticPr fontId="6" type="noConversion"/>
  </si>
  <si>
    <t>052-219-8234</t>
    <phoneticPr fontId="6" type="noConversion"/>
  </si>
  <si>
    <t>부산울산본부</t>
    <phoneticPr fontId="6" type="noConversion"/>
  </si>
  <si>
    <t>울산전력지사</t>
    <phoneticPr fontId="6" type="noConversion"/>
  </si>
  <si>
    <t>울산전력지사 송전철탑 항공시설물 설치공사</t>
    <phoneticPr fontId="6" type="noConversion"/>
  </si>
  <si>
    <t>송전</t>
    <phoneticPr fontId="6" type="noConversion"/>
  </si>
  <si>
    <t>남기윤</t>
    <phoneticPr fontId="6" type="noConversion"/>
  </si>
  <si>
    <t>052-270-4353</t>
    <phoneticPr fontId="6" type="noConversion"/>
  </si>
  <si>
    <t>울산전력지사</t>
  </si>
  <si>
    <t>2019년 170kV 장기사용 GIS 대체공사</t>
  </si>
  <si>
    <t>최지성</t>
  </si>
  <si>
    <t>052-270-4374</t>
  </si>
  <si>
    <t>서부산전력지사</t>
    <phoneticPr fontId="6" type="noConversion"/>
  </si>
  <si>
    <t>154kV 부민-영도T/L 철거공사</t>
    <phoneticPr fontId="6" type="noConversion"/>
  </si>
  <si>
    <t>황승우</t>
    <phoneticPr fontId="6" type="noConversion"/>
  </si>
  <si>
    <t>051-794-8355</t>
    <phoneticPr fontId="6" type="noConversion"/>
  </si>
  <si>
    <t>전력사업처</t>
    <phoneticPr fontId="6" type="noConversion"/>
  </si>
  <si>
    <t>2019년 상반기 지상변압기 활선엘보분리연결공사</t>
    <phoneticPr fontId="6" type="noConversion"/>
  </si>
  <si>
    <t>김창묵</t>
    <phoneticPr fontId="6" type="noConversion"/>
  </si>
  <si>
    <t>051-604-5283</t>
    <phoneticPr fontId="6" type="noConversion"/>
  </si>
  <si>
    <t>김해지사</t>
    <phoneticPr fontId="6" type="noConversion"/>
  </si>
  <si>
    <t>주촌내삼 부경양돈조합 16800kW증설공사</t>
  </si>
  <si>
    <t>이홍직</t>
  </si>
  <si>
    <t>055-330-2235</t>
  </si>
  <si>
    <t>남부산지사</t>
    <phoneticPr fontId="6" type="noConversion"/>
  </si>
  <si>
    <t>2019년 남부산지사 맨홀 청소점검공사</t>
    <phoneticPr fontId="6" type="noConversion"/>
  </si>
  <si>
    <t>하용수</t>
    <phoneticPr fontId="6" type="noConversion"/>
  </si>
  <si>
    <t>051-740-1286</t>
    <phoneticPr fontId="6" type="noConversion"/>
  </si>
  <si>
    <t>민락동 (주)삼호 전력1,500㎾ 외 7 신설공사</t>
  </si>
  <si>
    <t>김지원</t>
    <phoneticPr fontId="6" type="noConversion"/>
  </si>
  <si>
    <t>051-740-1234</t>
    <phoneticPr fontId="6" type="noConversion"/>
  </si>
  <si>
    <t>문현동 문전교차로 지하차도건설 지중설비 이설공사</t>
    <phoneticPr fontId="6" type="noConversion"/>
  </si>
  <si>
    <t>김종효</t>
    <phoneticPr fontId="6" type="noConversion"/>
  </si>
  <si>
    <t>051-740-1284</t>
    <phoneticPr fontId="6" type="noConversion"/>
  </si>
  <si>
    <t xml:space="preserve">민수1P2T1 등 16개소 지중저압 경로 및 회선탐사 </t>
    <phoneticPr fontId="6" type="noConversion"/>
  </si>
  <si>
    <t>19년도 VLF진단에 따른 활선엘보분리연결공사</t>
    <phoneticPr fontId="6" type="noConversion"/>
  </si>
  <si>
    <t>황창훈</t>
    <phoneticPr fontId="6" type="noConversion"/>
  </si>
  <si>
    <t>051-740-1288</t>
    <phoneticPr fontId="6" type="noConversion"/>
  </si>
  <si>
    <t>2019년 상반기 지상변압기 활선엘보 분리연결공사</t>
    <phoneticPr fontId="6" type="noConversion"/>
  </si>
  <si>
    <t>윤영민</t>
    <phoneticPr fontId="6" type="noConversion"/>
  </si>
  <si>
    <t>051-740-1287</t>
    <phoneticPr fontId="6" type="noConversion"/>
  </si>
  <si>
    <t>동부산전력지사</t>
  </si>
  <si>
    <t>효성제23kV GIS 1세대 메커니즘 점검공사</t>
  </si>
  <si>
    <t>김태우</t>
  </si>
  <si>
    <t>051-559-4380</t>
  </si>
  <si>
    <t>국제물류 1-2단계 간선설치공사[8공구, 전기]</t>
    <phoneticPr fontId="6" type="noConversion"/>
  </si>
  <si>
    <t>김봉제</t>
    <phoneticPr fontId="6" type="noConversion"/>
  </si>
  <si>
    <t>051-801-2418</t>
    <phoneticPr fontId="6" type="noConversion"/>
  </si>
  <si>
    <t>북부산지사</t>
    <phoneticPr fontId="6" type="noConversion"/>
  </si>
  <si>
    <t>학장동 지하철 2공구 지장전주 이설공사(2차)</t>
    <phoneticPr fontId="6" type="noConversion"/>
  </si>
  <si>
    <t>이주학</t>
    <phoneticPr fontId="6" type="noConversion"/>
  </si>
  <si>
    <t>051-309-2272</t>
    <phoneticPr fontId="6" type="noConversion"/>
  </si>
  <si>
    <t>19년 북부산지사 지상기기 보수보강 공사</t>
    <phoneticPr fontId="6" type="noConversion"/>
  </si>
  <si>
    <t>기타</t>
    <phoneticPr fontId="6" type="noConversion"/>
  </si>
  <si>
    <t>오장화</t>
    <phoneticPr fontId="6" type="noConversion"/>
  </si>
  <si>
    <t>051-309-2282</t>
    <phoneticPr fontId="6" type="noConversion"/>
  </si>
  <si>
    <t>19년 북부산지사 배전지능화기기대상 다목적차폐막 설치공사</t>
    <phoneticPr fontId="6" type="noConversion"/>
  </si>
  <si>
    <t>서부산지사</t>
    <phoneticPr fontId="6" type="noConversion"/>
  </si>
  <si>
    <t>19년 가덕S/C 수행업무 위탁공사</t>
  </si>
  <si>
    <t>이홍기</t>
  </si>
  <si>
    <t>051-250-9278</t>
  </si>
  <si>
    <t>2019년 북부산전력지사 345kV 주변압기 정밀점검</t>
  </si>
  <si>
    <t>이진호</t>
    <phoneticPr fontId="6" type="noConversion"/>
  </si>
  <si>
    <t>051-330-2374</t>
  </si>
  <si>
    <t>2019년 북부산전력지사 154kV 주변압기 정밀점검</t>
  </si>
  <si>
    <t>류재현</t>
    <phoneticPr fontId="6" type="noConversion"/>
  </si>
  <si>
    <t>051-330-2372</t>
  </si>
  <si>
    <t>전력관리처</t>
    <phoneticPr fontId="6" type="noConversion"/>
  </si>
  <si>
    <t>2019년 상반기 송변전광단말장치 시설공사</t>
    <phoneticPr fontId="6" type="noConversion"/>
  </si>
  <si>
    <t>이준호</t>
    <phoneticPr fontId="6" type="noConversion"/>
  </si>
  <si>
    <t>051-604-5642</t>
    <phoneticPr fontId="6" type="noConversion"/>
  </si>
  <si>
    <t>양산S/S 무인보안시스템 시설공사</t>
    <phoneticPr fontId="6" type="noConversion"/>
  </si>
  <si>
    <t>박지홍</t>
    <phoneticPr fontId="6" type="noConversion"/>
  </si>
  <si>
    <t>051-604-5643</t>
    <phoneticPr fontId="6" type="noConversion"/>
  </si>
  <si>
    <t>154kV 서부산-다대T/L 지장이설공사</t>
    <phoneticPr fontId="6" type="noConversion"/>
  </si>
  <si>
    <t>수의</t>
    <phoneticPr fontId="6" type="noConversion"/>
  </si>
  <si>
    <t>하태우</t>
    <phoneticPr fontId="6" type="noConversion"/>
  </si>
  <si>
    <t>051-604-5626</t>
    <phoneticPr fontId="6" type="noConversion"/>
  </si>
  <si>
    <t>직할 관내 170kV GIS 정밀점검</t>
    <phoneticPr fontId="6" type="noConversion"/>
  </si>
  <si>
    <t>변전</t>
    <phoneticPr fontId="6" type="noConversion"/>
  </si>
  <si>
    <t>하헌우</t>
    <phoneticPr fontId="6" type="noConversion"/>
  </si>
  <si>
    <t>051-604-5832</t>
    <phoneticPr fontId="6" type="noConversion"/>
  </si>
  <si>
    <t>삼랑진S/Y 154kV GIS 설치공사</t>
    <phoneticPr fontId="6" type="noConversion"/>
  </si>
  <si>
    <t>윤현덕</t>
    <phoneticPr fontId="6" type="noConversion"/>
  </si>
  <si>
    <t>051-604-5632</t>
    <phoneticPr fontId="6" type="noConversion"/>
  </si>
  <si>
    <t>부산울산본부</t>
    <phoneticPr fontId="6" type="noConversion"/>
  </si>
  <si>
    <t>전력관리처</t>
    <phoneticPr fontId="6" type="noConversion"/>
  </si>
  <si>
    <t>양산S/S 전력케이블 설치공사</t>
    <phoneticPr fontId="6" type="noConversion"/>
  </si>
  <si>
    <t>심철훈</t>
    <phoneticPr fontId="6" type="noConversion"/>
  </si>
  <si>
    <t>051-604-5634</t>
    <phoneticPr fontId="6" type="noConversion"/>
  </si>
  <si>
    <t>154kV 양산S/S 제각공사</t>
    <phoneticPr fontId="6" type="noConversion"/>
  </si>
  <si>
    <t>도경목</t>
    <phoneticPr fontId="6" type="noConversion"/>
  </si>
  <si>
    <t>051-604-5830</t>
    <phoneticPr fontId="6" type="noConversion"/>
  </si>
  <si>
    <t>부산울산지역본부 사옥 내진보강공사</t>
  </si>
  <si>
    <t>신도연</t>
  </si>
  <si>
    <t>051-604-5555</t>
  </si>
  <si>
    <t>울산지사</t>
    <phoneticPr fontId="6" type="noConversion"/>
  </si>
  <si>
    <t>'19년도 울산지사 지중순시 위탁공사</t>
    <phoneticPr fontId="6" type="noConversion"/>
  </si>
  <si>
    <t>홍정수</t>
    <phoneticPr fontId="6" type="noConversion"/>
  </si>
  <si>
    <t>052-270-3278</t>
    <phoneticPr fontId="6" type="noConversion"/>
  </si>
  <si>
    <t>2019년 170kV 개폐장치 정밀점검공사</t>
  </si>
  <si>
    <t>지태훈</t>
  </si>
  <si>
    <t>052-270-4389</t>
  </si>
  <si>
    <t>서부산전력지사</t>
    <phoneticPr fontId="6" type="noConversion"/>
  </si>
  <si>
    <t>362,170kV GIS 정밀점검 공사</t>
    <phoneticPr fontId="6" type="noConversion"/>
  </si>
  <si>
    <t>김세윤</t>
    <phoneticPr fontId="6" type="noConversion"/>
  </si>
  <si>
    <t>051-794-8377</t>
    <phoneticPr fontId="6" type="noConversion"/>
  </si>
  <si>
    <t>154kV M.Tr 정밀점검</t>
    <phoneticPr fontId="6" type="noConversion"/>
  </si>
  <si>
    <t>최진호</t>
    <phoneticPr fontId="6" type="noConversion"/>
  </si>
  <si>
    <t>051-794-8378</t>
    <phoneticPr fontId="6" type="noConversion"/>
  </si>
  <si>
    <t>154kV 다대-신평T/L 등
3개T/L 이설공사</t>
    <phoneticPr fontId="6" type="noConversion"/>
  </si>
  <si>
    <t>정의철</t>
    <phoneticPr fontId="6" type="noConversion"/>
  </si>
  <si>
    <t>051-794-8353</t>
    <phoneticPr fontId="6" type="noConversion"/>
  </si>
  <si>
    <t>전력사업처</t>
    <phoneticPr fontId="6" type="noConversion"/>
  </si>
  <si>
    <t>2019년 지중선로 순시위탁공사</t>
  </si>
  <si>
    <t>전성욱</t>
  </si>
  <si>
    <t>051-604-5281</t>
  </si>
  <si>
    <t>동래지사</t>
    <phoneticPr fontId="6" type="noConversion"/>
  </si>
  <si>
    <t>동래SS 미남SS 과부하해소 1회선 신설공사</t>
    <phoneticPr fontId="6" type="noConversion"/>
  </si>
  <si>
    <t>설계</t>
    <phoneticPr fontId="6" type="noConversion"/>
  </si>
  <si>
    <t xml:space="preserve"> 서영수</t>
    <phoneticPr fontId="6" type="noConversion"/>
  </si>
  <si>
    <t>051-520-2232</t>
    <phoneticPr fontId="6" type="noConversion"/>
  </si>
  <si>
    <t>동래SS 연산SS 과부하해소 1회선 신설공사</t>
    <phoneticPr fontId="6" type="noConversion"/>
  </si>
  <si>
    <t>정민승</t>
    <phoneticPr fontId="6" type="noConversion"/>
  </si>
  <si>
    <t>051-520-2233</t>
    <phoneticPr fontId="6" type="noConversion"/>
  </si>
  <si>
    <t>연산6구역 주택재개발 도로개설 지장전주 이설공사</t>
    <phoneticPr fontId="6" type="noConversion"/>
  </si>
  <si>
    <t>류상준</t>
    <phoneticPr fontId="6" type="noConversion"/>
  </si>
  <si>
    <t>051-520-2272</t>
    <phoneticPr fontId="6" type="noConversion"/>
  </si>
  <si>
    <t>부산울산본부</t>
    <phoneticPr fontId="6" type="noConversion"/>
  </si>
  <si>
    <t>중부산지사</t>
  </si>
  <si>
    <t>동광동1가 ㈜희남 구내활용 지장 이설공사</t>
    <phoneticPr fontId="6" type="noConversion"/>
  </si>
  <si>
    <t>정동일</t>
    <phoneticPr fontId="6" type="noConversion"/>
  </si>
  <si>
    <t>051-240-3232</t>
    <phoneticPr fontId="6" type="noConversion"/>
  </si>
  <si>
    <t>양산지사</t>
    <phoneticPr fontId="6" type="noConversion"/>
  </si>
  <si>
    <t>원동면 재약산터널 12,303kW 신설공사(주/예비)</t>
    <phoneticPr fontId="6" type="noConversion"/>
  </si>
  <si>
    <t>이해광</t>
    <phoneticPr fontId="6" type="noConversion"/>
  </si>
  <si>
    <t>055-380-3237</t>
    <phoneticPr fontId="6" type="noConversion"/>
  </si>
  <si>
    <t>김해지사</t>
    <phoneticPr fontId="6" type="noConversion"/>
  </si>
  <si>
    <t>장유S/S 삼문,장곡D/L 용량부족 선로확충공사</t>
  </si>
  <si>
    <t>최현철</t>
  </si>
  <si>
    <t>055-330-2238</t>
  </si>
  <si>
    <t>울산 에너지융합 단지내 배전간선 설치공사</t>
    <phoneticPr fontId="6" type="noConversion"/>
  </si>
  <si>
    <t>한우리</t>
    <phoneticPr fontId="6" type="noConversion"/>
  </si>
  <si>
    <t>051-801-2486</t>
    <phoneticPr fontId="6" type="noConversion"/>
  </si>
  <si>
    <t>울산 에너지융합 단지외 배전간선 설치공사</t>
    <phoneticPr fontId="6" type="noConversion"/>
  </si>
  <si>
    <t>2019년 북부산전력지사 345kV GIS 정밀점검</t>
  </si>
  <si>
    <t>진호경</t>
    <phoneticPr fontId="6" type="noConversion"/>
  </si>
  <si>
    <t>051-330-2377</t>
  </si>
  <si>
    <t>2019년 북부산전력지사 154kV GIS 정밀점검</t>
  </si>
  <si>
    <t>장시원</t>
    <phoneticPr fontId="6" type="noConversion"/>
  </si>
  <si>
    <t>051-330-2375</t>
  </si>
  <si>
    <t>범천S/S SA운영장치 설치공사</t>
    <phoneticPr fontId="6" type="noConversion"/>
  </si>
  <si>
    <t>강태우</t>
    <phoneticPr fontId="6" type="noConversion"/>
  </si>
  <si>
    <t>051-604-5834</t>
    <phoneticPr fontId="6" type="noConversion"/>
  </si>
  <si>
    <t>신대연E/C 362kV GIS 정밀점검</t>
    <phoneticPr fontId="6" type="noConversion"/>
  </si>
  <si>
    <t>안창수</t>
    <phoneticPr fontId="6" type="noConversion"/>
  </si>
  <si>
    <t>051-604-5735</t>
    <phoneticPr fontId="6" type="noConversion"/>
  </si>
  <si>
    <t>345kV 신양산S/S 현대화 예방진단 설치공사</t>
    <phoneticPr fontId="6" type="noConversion"/>
  </si>
  <si>
    <t>이성원</t>
    <phoneticPr fontId="6" type="noConversion"/>
  </si>
  <si>
    <t>051-604-5631</t>
    <phoneticPr fontId="6" type="noConversion"/>
  </si>
  <si>
    <t>신평변전소 SEMI-옥내화 조경공사</t>
    <phoneticPr fontId="28" type="noConversion"/>
  </si>
  <si>
    <t>정가윤</t>
    <phoneticPr fontId="6" type="noConversion"/>
  </si>
  <si>
    <t>051-604-5653</t>
    <phoneticPr fontId="6" type="noConversion"/>
  </si>
  <si>
    <t>변전소 외벽 리모델링공사</t>
  </si>
  <si>
    <t>변전소 옥상방수공사</t>
  </si>
  <si>
    <t>김태완</t>
  </si>
  <si>
    <t>051-604-5657</t>
  </si>
  <si>
    <t>온양 망양 (주)더블제이디앤씨 3,250kW신설공사</t>
    <phoneticPr fontId="6" type="noConversion"/>
  </si>
  <si>
    <t>전종훈</t>
    <phoneticPr fontId="6" type="noConversion"/>
  </si>
  <si>
    <t>052-270-3237</t>
    <phoneticPr fontId="6" type="noConversion"/>
  </si>
  <si>
    <t>온산읍 ㈜코리아에어텍 20MW 신설공사</t>
    <phoneticPr fontId="6" type="noConversion"/>
  </si>
  <si>
    <t>황근태</t>
    <phoneticPr fontId="6" type="noConversion"/>
  </si>
  <si>
    <t>052-270-3233</t>
    <phoneticPr fontId="6" type="noConversion"/>
  </si>
  <si>
    <t>2019년 154kV 주변압기 및 OLTC 정밀점검공사</t>
  </si>
  <si>
    <t>박범용</t>
  </si>
  <si>
    <t>052-270-4376</t>
  </si>
  <si>
    <t>양산지사</t>
    <phoneticPr fontId="6" type="noConversion"/>
  </si>
  <si>
    <t>19년 지중선로 순시위탁공사</t>
    <phoneticPr fontId="6" type="noConversion"/>
  </si>
  <si>
    <t>이수보</t>
    <phoneticPr fontId="6" type="noConversion"/>
  </si>
  <si>
    <t>055-380-3272</t>
    <phoneticPr fontId="6" type="noConversion"/>
  </si>
  <si>
    <t>덕계동 노상현(두산위브1차) 주택용 5,750kW 신설공사 도통시험</t>
    <phoneticPr fontId="6" type="noConversion"/>
  </si>
  <si>
    <t>김애녹</t>
    <phoneticPr fontId="6" type="noConversion"/>
  </si>
  <si>
    <t>055-380-3238</t>
    <phoneticPr fontId="6" type="noConversion"/>
  </si>
  <si>
    <t>덕계동 노상현(두산위브1차) 주택용 5,750kW 신설공사 내전압시험</t>
    <phoneticPr fontId="6" type="noConversion"/>
  </si>
  <si>
    <t>2019년 신고리S/S 765kV GIS 점검공사</t>
  </si>
  <si>
    <t>황민아</t>
  </si>
  <si>
    <t>051-559-4234</t>
  </si>
  <si>
    <t>양산 사송 공공주택지구 간선설치공사</t>
  </si>
  <si>
    <t>강병춘</t>
    <phoneticPr fontId="6" type="noConversion"/>
  </si>
  <si>
    <t>051-801-2417</t>
    <phoneticPr fontId="6" type="noConversion"/>
  </si>
  <si>
    <t>부산에코델타시티 1단계 간선설치</t>
  </si>
  <si>
    <t>051-801-2417</t>
  </si>
  <si>
    <t>서부산지사</t>
    <phoneticPr fontId="6" type="noConversion"/>
  </si>
  <si>
    <t>미음동 MS데이터센터 40MW 신설공사</t>
    <phoneticPr fontId="6" type="noConversion"/>
  </si>
  <si>
    <t>김정화</t>
    <phoneticPr fontId="6" type="noConversion"/>
  </si>
  <si>
    <t>051-250-9233</t>
    <phoneticPr fontId="6" type="noConversion"/>
  </si>
  <si>
    <t>용량부족구간 지중광케이블 증설공사</t>
    <phoneticPr fontId="6" type="noConversion"/>
  </si>
  <si>
    <t>김택수</t>
  </si>
  <si>
    <t>051-604-5641</t>
  </si>
  <si>
    <t>자기애관 교체공사</t>
    <phoneticPr fontId="6" type="noConversion"/>
  </si>
  <si>
    <t>김민석</t>
    <phoneticPr fontId="6" type="noConversion"/>
  </si>
  <si>
    <t>051-604-5625</t>
    <phoneticPr fontId="6" type="noConversion"/>
  </si>
  <si>
    <t>2019년도 관내변전소 조경수목 유지관리공사</t>
    <phoneticPr fontId="28" type="noConversion"/>
  </si>
  <si>
    <t>민혜숙</t>
    <phoneticPr fontId="28" type="noConversion"/>
  </si>
  <si>
    <t>051-604-5651</t>
    <phoneticPr fontId="28" type="noConversion"/>
  </si>
  <si>
    <t>울산지사</t>
    <phoneticPr fontId="6" type="noConversion"/>
  </si>
  <si>
    <t>서생면 서생역 4,000kW 신설공사(주, 예비)</t>
    <phoneticPr fontId="6" type="noConversion"/>
  </si>
  <si>
    <t>박수홍</t>
    <phoneticPr fontId="6" type="noConversion"/>
  </si>
  <si>
    <t>052-270-3234</t>
    <phoneticPr fontId="6" type="noConversion"/>
  </si>
  <si>
    <t>옥동S/S 용량부족 선로확충공사</t>
    <phoneticPr fontId="6" type="noConversion"/>
  </si>
  <si>
    <t>황근태</t>
    <phoneticPr fontId="6" type="noConversion"/>
  </si>
  <si>
    <t>052-270-3233</t>
    <phoneticPr fontId="6" type="noConversion"/>
  </si>
  <si>
    <t xml:space="preserve">하단동 태원주택 전력600kW 신설공사 </t>
    <phoneticPr fontId="6" type="noConversion"/>
  </si>
  <si>
    <t>이재방</t>
    <phoneticPr fontId="6" type="noConversion"/>
  </si>
  <si>
    <t>051-240-3233</t>
  </si>
  <si>
    <t>북부산지사</t>
    <phoneticPr fontId="6" type="noConversion"/>
  </si>
  <si>
    <t>북구 구포만세길 지중화공사</t>
  </si>
  <si>
    <t>김수진</t>
    <phoneticPr fontId="6" type="noConversion"/>
  </si>
  <si>
    <t>051-309-2234</t>
    <phoneticPr fontId="6" type="noConversion"/>
  </si>
  <si>
    <t>북구 화명신도시로 지중화공사</t>
  </si>
  <si>
    <t>구랑동 한국회가내스㈜ 9,950kW 신설공사</t>
    <phoneticPr fontId="6" type="noConversion"/>
  </si>
  <si>
    <t>2019년도 관내변전소 포장보수공사</t>
    <phoneticPr fontId="28" type="noConversion"/>
  </si>
  <si>
    <t>청량 덕하 ㈜포스코건설 예비 4,000kW 신설공사</t>
    <phoneticPr fontId="6" type="noConversion"/>
  </si>
  <si>
    <t>전종훈</t>
    <phoneticPr fontId="6" type="noConversion"/>
  </si>
  <si>
    <t>052-270-3237</t>
    <phoneticPr fontId="6" type="noConversion"/>
  </si>
  <si>
    <t>2019년 불량맨홀뚜껑 교체공사</t>
    <phoneticPr fontId="6" type="noConversion"/>
  </si>
  <si>
    <t>김도관</t>
  </si>
  <si>
    <t>052-219-8275</t>
  </si>
  <si>
    <t>고리S/S 362kV GIS 정밀점검공사</t>
  </si>
  <si>
    <t>서동현</t>
  </si>
  <si>
    <t>051-559-4376</t>
  </si>
  <si>
    <t>울산 남산로2차 지중화공사</t>
    <phoneticPr fontId="6" type="noConversion"/>
  </si>
  <si>
    <t>울산 화합로1차 지중화공사</t>
    <phoneticPr fontId="6" type="noConversion"/>
  </si>
  <si>
    <t xml:space="preserve">북부산S/S 인출 Bay 정비공사 </t>
  </si>
  <si>
    <t>유용선</t>
    <phoneticPr fontId="6" type="noConversion"/>
  </si>
  <si>
    <t>051-330-2333</t>
  </si>
  <si>
    <t>2019년 하반기 송변전광단말장치 시설공사</t>
    <phoneticPr fontId="6" type="noConversion"/>
  </si>
  <si>
    <t>051-604-5642</t>
    <phoneticPr fontId="6" type="noConversion"/>
  </si>
  <si>
    <t>345kV 신양산S/S 현대화 M.Tr 이설공사</t>
    <phoneticPr fontId="6" type="noConversion"/>
  </si>
  <si>
    <t>이성원</t>
    <phoneticPr fontId="6" type="noConversion"/>
  </si>
  <si>
    <t>051-604-5631</t>
    <phoneticPr fontId="6" type="noConversion"/>
  </si>
  <si>
    <t>345kV 신양산S/S 현대화 전력케이블 설치공사</t>
    <phoneticPr fontId="6" type="noConversion"/>
  </si>
  <si>
    <t>2019년도 송전전력구 보수공사</t>
    <phoneticPr fontId="28" type="noConversion"/>
  </si>
  <si>
    <t>전력관리처 사택 5세대 리모델링공사</t>
  </si>
  <si>
    <t>관내변전소 노후화재 수신반 교체</t>
    <phoneticPr fontId="28" type="noConversion"/>
  </si>
  <si>
    <t>하성민</t>
    <phoneticPr fontId="6" type="noConversion"/>
  </si>
  <si>
    <t>051-604-5659</t>
    <phoneticPr fontId="6" type="noConversion"/>
  </si>
  <si>
    <t>서부산전력지사</t>
    <phoneticPr fontId="6" type="noConversion"/>
  </si>
  <si>
    <t>명지S/S 154kV 모선구분차단기 설치공사</t>
    <phoneticPr fontId="6" type="noConversion"/>
  </si>
  <si>
    <t>황희승</t>
    <phoneticPr fontId="6" type="noConversion"/>
  </si>
  <si>
    <t>051-794-8376</t>
    <phoneticPr fontId="6" type="noConversion"/>
  </si>
  <si>
    <t>동부산관내 170kV GIS 정밀점검공사</t>
  </si>
  <si>
    <t>오태곤</t>
  </si>
  <si>
    <t>051-559-4377</t>
  </si>
  <si>
    <t>사상구 부산도서관 지중화공사</t>
    <phoneticPr fontId="6" type="noConversion"/>
  </si>
  <si>
    <t>최은하</t>
    <phoneticPr fontId="6" type="noConversion"/>
  </si>
  <si>
    <t>051-309-2237</t>
    <phoneticPr fontId="6" type="noConversion"/>
  </si>
  <si>
    <t>345kV 신울산S/S 현대화 일반공사</t>
    <phoneticPr fontId="6" type="noConversion"/>
  </si>
  <si>
    <t>이병삼</t>
    <phoneticPr fontId="6" type="noConversion"/>
  </si>
  <si>
    <t>051-604-5633</t>
    <phoneticPr fontId="6" type="noConversion"/>
  </si>
  <si>
    <t>범천S/S 170kV GIS 대체공사</t>
    <phoneticPr fontId="6" type="noConversion"/>
  </si>
  <si>
    <t>강태우</t>
    <phoneticPr fontId="6" type="noConversion"/>
  </si>
  <si>
    <t>051-604-5834</t>
    <phoneticPr fontId="6" type="noConversion"/>
  </si>
  <si>
    <t>직할 관내 장기사용 변압기 대체공사</t>
    <phoneticPr fontId="6" type="noConversion"/>
  </si>
  <si>
    <t>하헌우</t>
    <phoneticPr fontId="6" type="noConversion"/>
  </si>
  <si>
    <t>051-604-5832</t>
    <phoneticPr fontId="6" type="noConversion"/>
  </si>
  <si>
    <t>직할 관내 154kV 변압기 정밀점검</t>
    <phoneticPr fontId="6" type="noConversion"/>
  </si>
  <si>
    <t>서호준</t>
    <phoneticPr fontId="6" type="noConversion"/>
  </si>
  <si>
    <t>051-604-5734</t>
    <phoneticPr fontId="6" type="noConversion"/>
  </si>
  <si>
    <t>울산전력지사</t>
    <phoneticPr fontId="6" type="noConversion"/>
  </si>
  <si>
    <t>154kV 신울산-울산 등 2개 T/L 지장송전선로 이설공사</t>
    <phoneticPr fontId="6" type="noConversion"/>
  </si>
  <si>
    <t>김원표</t>
    <phoneticPr fontId="6" type="noConversion"/>
  </si>
  <si>
    <t>052-270-4343</t>
    <phoneticPr fontId="6" type="noConversion"/>
  </si>
  <si>
    <t>2019년 하반기 지상변압기 활선엘보분리연결공사</t>
    <phoneticPr fontId="6" type="noConversion"/>
  </si>
  <si>
    <t>김창묵</t>
    <phoneticPr fontId="6" type="noConversion"/>
  </si>
  <si>
    <t>051-604-5283</t>
    <phoneticPr fontId="6" type="noConversion"/>
  </si>
  <si>
    <t>물금S/S 154kV 모선분리공사</t>
  </si>
  <si>
    <t>이진호</t>
    <phoneticPr fontId="6" type="noConversion"/>
  </si>
  <si>
    <t>모라S/S #4M.Tr 교체공사</t>
  </si>
  <si>
    <t>진호경</t>
    <phoneticPr fontId="6" type="noConversion"/>
  </si>
  <si>
    <t>삼랑진S/Y 무인보안시스템 시설공사</t>
    <phoneticPr fontId="6" type="noConversion"/>
  </si>
  <si>
    <t>박지홍</t>
    <phoneticPr fontId="6" type="noConversion"/>
  </si>
  <si>
    <t>051-604-5643</t>
    <phoneticPr fontId="6" type="noConversion"/>
  </si>
  <si>
    <t>우동S/S 154kV 변압기 대체공사(전문)</t>
  </si>
  <si>
    <t>윤성준</t>
  </si>
  <si>
    <t>051-559-4375</t>
  </si>
  <si>
    <t>북부산S/S 154kV 송전선로 인출변경공사</t>
  </si>
  <si>
    <t>류재현</t>
    <phoneticPr fontId="6" type="noConversion"/>
  </si>
  <si>
    <t>345㎸ 신양산-고리NPT/L OPGW 증설공사</t>
    <phoneticPr fontId="6" type="noConversion"/>
  </si>
  <si>
    <t>범천S/S 23kV GIS 대체</t>
    <phoneticPr fontId="6" type="noConversion"/>
  </si>
  <si>
    <t>변전소 여자화장실 설치공사</t>
  </si>
  <si>
    <t>변전소 석면 교체공사</t>
  </si>
  <si>
    <t>최주희</t>
  </si>
  <si>
    <t>051-604-5656</t>
  </si>
  <si>
    <t>변전소 일괄 환경개선공사</t>
  </si>
  <si>
    <t>20-21년 협력회사 총액공사</t>
  </si>
  <si>
    <t>2020-2021년 가공송전 정비회사 총액공사</t>
  </si>
  <si>
    <t>이경태</t>
    <phoneticPr fontId="6" type="noConversion"/>
  </si>
  <si>
    <t>051-330-2352</t>
  </si>
  <si>
    <t>삼랑진S/Y 예방진단 시스템 설치공사</t>
    <phoneticPr fontId="6" type="noConversion"/>
  </si>
  <si>
    <t>윤현덕</t>
    <phoneticPr fontId="6" type="noConversion"/>
  </si>
  <si>
    <t>051-604-5632</t>
    <phoneticPr fontId="6" type="noConversion"/>
  </si>
  <si>
    <t>변전소 전동식 대문 교체공사</t>
  </si>
  <si>
    <t>동부산관내 154kV 주변압기 정밀점검공사</t>
  </si>
  <si>
    <t>직할 지중송전 협력총액공사</t>
    <phoneticPr fontId="6" type="noConversion"/>
  </si>
  <si>
    <t>김상호</t>
    <phoneticPr fontId="6" type="noConversion"/>
  </si>
  <si>
    <t>051-604-5629</t>
    <phoneticPr fontId="6" type="noConversion"/>
  </si>
  <si>
    <t>2020~21년 동부산변전협력회사 총액공사</t>
  </si>
  <si>
    <t>정효준</t>
  </si>
  <si>
    <t>051-559-4373</t>
  </si>
  <si>
    <t>345kV 신울산S/S 현대화 개폐장치 설치공사</t>
    <phoneticPr fontId="6" type="noConversion"/>
  </si>
  <si>
    <t>동부산전력지사</t>
    <phoneticPr fontId="6" type="noConversion"/>
  </si>
  <si>
    <t>'20-21년 동부산전력지사 송전정비 협력회사 총액공사</t>
    <phoneticPr fontId="6" type="noConversion"/>
  </si>
  <si>
    <t>안욱일</t>
    <phoneticPr fontId="6" type="noConversion"/>
  </si>
  <si>
    <t>051-559-4352</t>
    <phoneticPr fontId="6" type="noConversion"/>
  </si>
  <si>
    <t>전력구내 소방설비 점검용역</t>
  </si>
  <si>
    <t>유용선</t>
    <phoneticPr fontId="6" type="noConversion"/>
  </si>
  <si>
    <t>양산S/S 현대화 감리용역</t>
  </si>
  <si>
    <t>황다소미</t>
    <phoneticPr fontId="6" type="noConversion"/>
  </si>
  <si>
    <t>051-330-2332</t>
  </si>
  <si>
    <t>19년 기설 선하지 및 철탑부지 지적도면 작성용역</t>
    <phoneticPr fontId="6" type="noConversion"/>
  </si>
  <si>
    <t>안승호</t>
    <phoneticPr fontId="6" type="noConversion"/>
  </si>
  <si>
    <t>051-604-8525</t>
    <phoneticPr fontId="6" type="noConversion"/>
  </si>
  <si>
    <t>울산지사</t>
    <phoneticPr fontId="6" type="noConversion"/>
  </si>
  <si>
    <t>온양 내광 GW 산단조성 진입도로 개설 지장전주</t>
    <phoneticPr fontId="6" type="noConversion"/>
  </si>
  <si>
    <t>박성주</t>
    <phoneticPr fontId="6" type="noConversion"/>
  </si>
  <si>
    <t>052-270-3273</t>
    <phoneticPr fontId="6" type="noConversion"/>
  </si>
  <si>
    <t>2019년 특고압 배전설비 광학진단 용역</t>
    <phoneticPr fontId="6" type="noConversion"/>
  </si>
  <si>
    <t>서울산지사</t>
    <phoneticPr fontId="6" type="noConversion"/>
  </si>
  <si>
    <t>2019년 서울산지사 광학카메라 진단용역</t>
    <phoneticPr fontId="6" type="noConversion"/>
  </si>
  <si>
    <t>주민석</t>
    <phoneticPr fontId="6" type="noConversion"/>
  </si>
  <si>
    <t>052-255-4238</t>
    <phoneticPr fontId="6" type="noConversion"/>
  </si>
  <si>
    <t>19년 서부산 관내 소방설비
점검 및 보수용역</t>
    <phoneticPr fontId="6" type="noConversion"/>
  </si>
  <si>
    <t>김인현</t>
    <phoneticPr fontId="6" type="noConversion"/>
  </si>
  <si>
    <t>051-794-8356</t>
    <phoneticPr fontId="6" type="noConversion"/>
  </si>
  <si>
    <t>'19년 공가순시 위탁용역</t>
    <phoneticPr fontId="6" type="noConversion"/>
  </si>
  <si>
    <t>김대룡</t>
    <phoneticPr fontId="6" type="noConversion"/>
  </si>
  <si>
    <t>051-604-5287</t>
    <phoneticPr fontId="6" type="noConversion"/>
  </si>
  <si>
    <t>'19년 광학카메라 진단 용역</t>
    <phoneticPr fontId="6" type="noConversion"/>
  </si>
  <si>
    <t>최원섭</t>
    <phoneticPr fontId="6" type="noConversion"/>
  </si>
  <si>
    <t>051-304-5284</t>
    <phoneticPr fontId="6" type="noConversion"/>
  </si>
  <si>
    <t>열화상 진단용역</t>
    <phoneticPr fontId="6" type="noConversion"/>
  </si>
  <si>
    <t>김경곤</t>
    <phoneticPr fontId="6" type="noConversion"/>
  </si>
  <si>
    <t>055-380-3247</t>
    <phoneticPr fontId="6" type="noConversion"/>
  </si>
  <si>
    <t>김해지사</t>
    <phoneticPr fontId="6" type="noConversion"/>
  </si>
  <si>
    <t>주촌내삼 부경양돈조합 16800kW증설공사 감리용역</t>
    <phoneticPr fontId="6" type="noConversion"/>
  </si>
  <si>
    <t>남부산지사</t>
    <phoneticPr fontId="6" type="noConversion"/>
  </si>
  <si>
    <t>문현동 문전교차로 지하차도건설 지중설비 이설공사 감리용역</t>
    <phoneticPr fontId="6" type="noConversion"/>
  </si>
  <si>
    <t>김종효</t>
    <phoneticPr fontId="6" type="noConversion"/>
  </si>
  <si>
    <t>051-740-1284</t>
    <phoneticPr fontId="6" type="noConversion"/>
  </si>
  <si>
    <t>2019년 북부산지사 가공 배전선로 초음파진단 용역</t>
    <phoneticPr fontId="6" type="noConversion"/>
  </si>
  <si>
    <t>이주학</t>
    <phoneticPr fontId="6" type="noConversion"/>
  </si>
  <si>
    <t>051-309-2272</t>
    <phoneticPr fontId="6" type="noConversion"/>
  </si>
  <si>
    <t>2019년 북부산지사 지중설비 열화상진단 용역</t>
    <phoneticPr fontId="6" type="noConversion"/>
  </si>
  <si>
    <t>오장화</t>
    <phoneticPr fontId="6" type="noConversion"/>
  </si>
  <si>
    <t>051-309-2282</t>
    <phoneticPr fontId="6" type="noConversion"/>
  </si>
  <si>
    <t xml:space="preserve">154kV 양산S/S 취약설비 현대화 일반공사 폐기물처리 용역 </t>
    <phoneticPr fontId="6" type="noConversion"/>
  </si>
  <si>
    <t>도경목</t>
    <phoneticPr fontId="6" type="noConversion"/>
  </si>
  <si>
    <t>051-604-5830</t>
    <phoneticPr fontId="6" type="noConversion"/>
  </si>
  <si>
    <t>2019년 고객수전설비 열화상진단 용역</t>
    <phoneticPr fontId="6" type="noConversion"/>
  </si>
  <si>
    <t>정인교</t>
  </si>
  <si>
    <t>052-219-8277</t>
  </si>
  <si>
    <t>2019년 지상개폐기 PD진단 용역</t>
    <phoneticPr fontId="6" type="noConversion"/>
  </si>
  <si>
    <t>2019년 노후변압기 절연유 가스분석 용역</t>
    <phoneticPr fontId="6" type="noConversion"/>
  </si>
  <si>
    <t>2019년 본부직할 고압수전설비 열화상진단</t>
    <phoneticPr fontId="6" type="noConversion"/>
  </si>
  <si>
    <t>김기성</t>
    <phoneticPr fontId="6" type="noConversion"/>
  </si>
  <si>
    <t>051-604-5244</t>
    <phoneticPr fontId="6" type="noConversion"/>
  </si>
  <si>
    <t>'19년 지중케이블 VLF 진단 용역</t>
    <phoneticPr fontId="6" type="noConversion"/>
  </si>
  <si>
    <t>'19년 초음파 진단 용역</t>
    <phoneticPr fontId="6" type="noConversion"/>
  </si>
  <si>
    <t>동래지사</t>
    <phoneticPr fontId="6" type="noConversion"/>
  </si>
  <si>
    <t>18년 지중선로 순시위탁공사</t>
    <phoneticPr fontId="6" type="noConversion"/>
  </si>
  <si>
    <t>김수환</t>
    <phoneticPr fontId="6" type="noConversion"/>
  </si>
  <si>
    <t>051-520-2387</t>
    <phoneticPr fontId="6" type="noConversion"/>
  </si>
  <si>
    <t>동광동1가 ㈜희남 구내활용 지장 이설공사 감리용역</t>
    <phoneticPr fontId="6" type="noConversion"/>
  </si>
  <si>
    <t>정동일</t>
    <phoneticPr fontId="6" type="noConversion"/>
  </si>
  <si>
    <t>051-240-3232</t>
    <phoneticPr fontId="6" type="noConversion"/>
  </si>
  <si>
    <t>2019년 양산지사 고객수전설비 열화상진단 용역</t>
    <phoneticPr fontId="6" type="noConversion"/>
  </si>
  <si>
    <t>2019년 남부산지사 가공배전설비 초음파 진단용역</t>
    <phoneticPr fontId="6" type="noConversion"/>
  </si>
  <si>
    <t>성태용</t>
    <phoneticPr fontId="6" type="noConversion"/>
  </si>
  <si>
    <t>051-740-1276</t>
    <phoneticPr fontId="6" type="noConversion"/>
  </si>
  <si>
    <t>기장지사</t>
  </si>
  <si>
    <t>2017년도 기장지사 사옥 위탁관리용역</t>
  </si>
  <si>
    <t>이문숙</t>
  </si>
  <si>
    <t>051-720-3211</t>
    <phoneticPr fontId="6" type="noConversion"/>
  </si>
  <si>
    <t>울산 에너지융합 단지내 배전간선 설치공사 감리용역</t>
    <phoneticPr fontId="6" type="noConversion"/>
  </si>
  <si>
    <t>한우리</t>
    <phoneticPr fontId="6" type="noConversion"/>
  </si>
  <si>
    <t>051-801-2486</t>
    <phoneticPr fontId="6" type="noConversion"/>
  </si>
  <si>
    <t>울산 에너지융합 단지외 배전간선 설치공사 감리용역</t>
    <phoneticPr fontId="6" type="noConversion"/>
  </si>
  <si>
    <t>2019년 지중토목구조물 정밀안전점검용역</t>
    <phoneticPr fontId="6" type="noConversion"/>
  </si>
  <si>
    <t>민혜숙</t>
    <phoneticPr fontId="6" type="noConversion"/>
  </si>
  <si>
    <t>051-604-5651</t>
    <phoneticPr fontId="6" type="noConversion"/>
  </si>
  <si>
    <t>지상개폐기 PD진단용역</t>
  </si>
  <si>
    <t>연정민</t>
  </si>
  <si>
    <t>051-604-5282</t>
  </si>
  <si>
    <t>양산 사송 공공주택지구 간선설치공사 감리</t>
    <phoneticPr fontId="6" type="noConversion"/>
  </si>
  <si>
    <t>부산에코델타시티 1단계 간선설치 감리</t>
    <phoneticPr fontId="6" type="noConversion"/>
  </si>
  <si>
    <t>2019년 북부산지사 가공 배전선로 열화상진단 용역</t>
    <phoneticPr fontId="6" type="noConversion"/>
  </si>
  <si>
    <t>19년 지상개폐기 PD진단 용역</t>
    <phoneticPr fontId="6" type="noConversion"/>
  </si>
  <si>
    <t>2019년 맨홀청소 및 점검공사 용역</t>
    <phoneticPr fontId="6" type="noConversion"/>
  </si>
  <si>
    <t>전력사업처</t>
    <phoneticPr fontId="6" type="noConversion"/>
  </si>
  <si>
    <t>4월</t>
    <phoneticPr fontId="6" type="noConversion"/>
  </si>
  <si>
    <t>'19년 하계 대비 야간 열화상 진단 용역</t>
    <phoneticPr fontId="6" type="noConversion"/>
  </si>
  <si>
    <t>경쟁</t>
    <phoneticPr fontId="6" type="noConversion"/>
  </si>
  <si>
    <t>최원섭</t>
    <phoneticPr fontId="6" type="noConversion"/>
  </si>
  <si>
    <t>051-304-5284</t>
    <phoneticPr fontId="6" type="noConversion"/>
  </si>
  <si>
    <t>하단동 태원주택 전력600kW 신설공사 감리용역</t>
    <phoneticPr fontId="6" type="noConversion"/>
  </si>
  <si>
    <t>이재방</t>
    <phoneticPr fontId="6" type="noConversion"/>
  </si>
  <si>
    <t>양산지사</t>
    <phoneticPr fontId="6" type="noConversion"/>
  </si>
  <si>
    <t>19년 지상기기 PD진단 및 가스분석 용역</t>
    <phoneticPr fontId="6" type="noConversion"/>
  </si>
  <si>
    <t>이수보</t>
    <phoneticPr fontId="6" type="noConversion"/>
  </si>
  <si>
    <t>055-380-3272</t>
    <phoneticPr fontId="6" type="noConversion"/>
  </si>
  <si>
    <t>19년 지상기기 및 입상점 열화상진단 용역</t>
    <phoneticPr fontId="6" type="noConversion"/>
  </si>
  <si>
    <t>055-380-3273</t>
  </si>
  <si>
    <t>19년 양산지사 기설관로 위치탐사 용역</t>
    <phoneticPr fontId="6" type="noConversion"/>
  </si>
  <si>
    <t>055-380-3274</t>
  </si>
  <si>
    <t>남부산지사</t>
    <phoneticPr fontId="6" type="noConversion"/>
  </si>
  <si>
    <t>2019년 남부산지사 가공배전설비 열화상 진단용역</t>
    <phoneticPr fontId="6" type="noConversion"/>
  </si>
  <si>
    <t>기타</t>
    <phoneticPr fontId="6" type="noConversion"/>
  </si>
  <si>
    <t>성태용</t>
    <phoneticPr fontId="6" type="noConversion"/>
  </si>
  <si>
    <t>051-740-1276</t>
    <phoneticPr fontId="6" type="noConversion"/>
  </si>
  <si>
    <t>북부산지사</t>
    <phoneticPr fontId="6" type="noConversion"/>
  </si>
  <si>
    <t>북구 구포만세길 지중화공사 감리용역</t>
    <phoneticPr fontId="6" type="noConversion"/>
  </si>
  <si>
    <t>김수진</t>
    <phoneticPr fontId="6" type="noConversion"/>
  </si>
  <si>
    <t>051-309-2234</t>
    <phoneticPr fontId="6" type="noConversion"/>
  </si>
  <si>
    <t>북구 화명신도시로 지중화공사 감리용역</t>
    <phoneticPr fontId="6" type="noConversion"/>
  </si>
  <si>
    <t>울산지사</t>
    <phoneticPr fontId="6" type="noConversion"/>
  </si>
  <si>
    <t>5월</t>
    <phoneticPr fontId="6" type="noConversion"/>
  </si>
  <si>
    <t>서생 용리 에너지산단 진입도로 지장</t>
    <phoneticPr fontId="6" type="noConversion"/>
  </si>
  <si>
    <t>감리</t>
    <phoneticPr fontId="6" type="noConversion"/>
  </si>
  <si>
    <t>박성주</t>
    <phoneticPr fontId="6" type="noConversion"/>
  </si>
  <si>
    <t>052-270-3273</t>
    <phoneticPr fontId="6" type="noConversion"/>
  </si>
  <si>
    <t>동울산지사</t>
    <phoneticPr fontId="6" type="noConversion"/>
  </si>
  <si>
    <t>2019년도 동울산지사 사옥 청소용역</t>
    <phoneticPr fontId="6" type="noConversion"/>
  </si>
  <si>
    <t>최준식</t>
    <phoneticPr fontId="6" type="noConversion"/>
  </si>
  <si>
    <t>052-219-8217</t>
    <phoneticPr fontId="6" type="noConversion"/>
  </si>
  <si>
    <t>'19년 DAS 시공분야 연간 단가 용역</t>
    <phoneticPr fontId="6" type="noConversion"/>
  </si>
  <si>
    <t>정나희</t>
    <phoneticPr fontId="6" type="noConversion"/>
  </si>
  <si>
    <t>051-604-5286</t>
  </si>
  <si>
    <t>'19년 DAS 성능관리 위탁용역</t>
    <phoneticPr fontId="6" type="noConversion"/>
  </si>
  <si>
    <t>배병철</t>
    <phoneticPr fontId="6" type="noConversion"/>
  </si>
  <si>
    <t>051-604-5285</t>
    <phoneticPr fontId="6" type="noConversion"/>
  </si>
  <si>
    <t>동래지사</t>
    <phoneticPr fontId="6" type="noConversion"/>
  </si>
  <si>
    <t>지상개폐기 PD 정밀 진단 용역</t>
    <phoneticPr fontId="6" type="noConversion"/>
  </si>
  <si>
    <t>홍성혁</t>
    <phoneticPr fontId="6" type="noConversion"/>
  </si>
  <si>
    <t>051-520-2282</t>
    <phoneticPr fontId="6" type="noConversion"/>
  </si>
  <si>
    <t>울산 남산로2차 지중화공사 감리</t>
    <phoneticPr fontId="6" type="noConversion"/>
  </si>
  <si>
    <t>강병춘</t>
    <phoneticPr fontId="6" type="noConversion"/>
  </si>
  <si>
    <t>051-801-2417</t>
    <phoneticPr fontId="6" type="noConversion"/>
  </si>
  <si>
    <t>울산 화합로1차 지중화공사 감리</t>
    <phoneticPr fontId="6" type="noConversion"/>
  </si>
  <si>
    <t>2019년 북부산지사 가공 배전선로 광학카메라진단 용역</t>
    <phoneticPr fontId="6" type="noConversion"/>
  </si>
  <si>
    <t>이주학</t>
    <phoneticPr fontId="6" type="noConversion"/>
  </si>
  <si>
    <t>051-309-2272</t>
    <phoneticPr fontId="6" type="noConversion"/>
  </si>
  <si>
    <t>서부산전력지사</t>
    <phoneticPr fontId="6" type="noConversion"/>
  </si>
  <si>
    <t>154kV 다대-신평 등 3개T/L
이설공사 전면책임 감리용역</t>
    <phoneticPr fontId="6" type="noConversion"/>
  </si>
  <si>
    <t>정의철</t>
    <phoneticPr fontId="6" type="noConversion"/>
  </si>
  <si>
    <t>051-794-8353</t>
    <phoneticPr fontId="6" type="noConversion"/>
  </si>
  <si>
    <t>'19년 공가 기술업무 용역</t>
    <phoneticPr fontId="6" type="noConversion"/>
  </si>
  <si>
    <t>김대룡</t>
    <phoneticPr fontId="6" type="noConversion"/>
  </si>
  <si>
    <t>051-604-5287</t>
    <phoneticPr fontId="6" type="noConversion"/>
  </si>
  <si>
    <t>'19년 공가설비 시설내역조사 용역</t>
    <phoneticPr fontId="6" type="noConversion"/>
  </si>
  <si>
    <t>사상구 부산도서관 지중화공사 감리용역</t>
    <phoneticPr fontId="6" type="noConversion"/>
  </si>
  <si>
    <t>최은하</t>
    <phoneticPr fontId="6" type="noConversion"/>
  </si>
  <si>
    <t>051-309-2237</t>
    <phoneticPr fontId="6" type="noConversion"/>
  </si>
  <si>
    <t>7월</t>
    <phoneticPr fontId="6" type="noConversion"/>
  </si>
  <si>
    <t>2019년 특고압 배전설비 초음파진단 용역</t>
    <phoneticPr fontId="6" type="noConversion"/>
  </si>
  <si>
    <t>2019년 특고압 배전설비 열화상진단 용역</t>
    <phoneticPr fontId="6" type="noConversion"/>
  </si>
  <si>
    <t>18년 하반기 지상변압기 활선 엘보분리</t>
    <phoneticPr fontId="6" type="noConversion"/>
  </si>
  <si>
    <t>양산지사</t>
  </si>
  <si>
    <t>광학카메라 진단용역</t>
    <phoneticPr fontId="6" type="noConversion"/>
  </si>
  <si>
    <t>김경곤</t>
    <phoneticPr fontId="6" type="noConversion"/>
  </si>
  <si>
    <t>055-380-3247</t>
    <phoneticPr fontId="6" type="noConversion"/>
  </si>
  <si>
    <t>관내 소방시설 점검 및 보수 용역 시행</t>
    <phoneticPr fontId="6" type="noConversion"/>
  </si>
  <si>
    <t>최진호</t>
    <phoneticPr fontId="6" type="noConversion"/>
  </si>
  <si>
    <t>051-794-8378</t>
    <phoneticPr fontId="6" type="noConversion"/>
  </si>
  <si>
    <t>2020년 관내변전소 소방설비 점검용역</t>
  </si>
  <si>
    <t>김신욱</t>
    <phoneticPr fontId="6" type="noConversion"/>
  </si>
  <si>
    <t>051-330-2382</t>
  </si>
  <si>
    <t>2020년 관내변전소 청소용역</t>
  </si>
  <si>
    <t>송청수</t>
    <phoneticPr fontId="6" type="noConversion"/>
  </si>
  <si>
    <t>전력관리처</t>
    <phoneticPr fontId="6" type="noConversion"/>
  </si>
  <si>
    <t>12월</t>
    <phoneticPr fontId="6" type="noConversion"/>
  </si>
  <si>
    <t>직할 관내 전력구 소방설비 점검 및 보수용역</t>
    <phoneticPr fontId="6" type="noConversion"/>
  </si>
  <si>
    <t>이승우</t>
    <phoneticPr fontId="6" type="noConversion"/>
  </si>
  <si>
    <t>051-604-5629</t>
    <phoneticPr fontId="6" type="noConversion"/>
  </si>
  <si>
    <t>울산지사</t>
    <phoneticPr fontId="6" type="noConversion"/>
  </si>
  <si>
    <t>2020년 울산지사 사옥위탁관리용역</t>
    <phoneticPr fontId="6" type="noConversion"/>
  </si>
  <si>
    <t>이상록</t>
    <phoneticPr fontId="6" type="noConversion"/>
  </si>
  <si>
    <t>052-270-3216</t>
    <phoneticPr fontId="6" type="noConversion"/>
  </si>
  <si>
    <t>서울산지사</t>
    <phoneticPr fontId="6" type="noConversion"/>
  </si>
  <si>
    <t>2020년 사옥 청소용역</t>
    <phoneticPr fontId="6" type="noConversion"/>
  </si>
  <si>
    <t>이동정</t>
    <phoneticPr fontId="6" type="noConversion"/>
  </si>
  <si>
    <t>052-255-4211</t>
    <phoneticPr fontId="6" type="noConversion"/>
  </si>
  <si>
    <t>2020년 울산전력지사 관내 소방시설 점검 및 보수용역</t>
  </si>
  <si>
    <t xml:space="preserve"> 이영실</t>
  </si>
  <si>
    <t>052-270-4363</t>
  </si>
  <si>
    <t>서부산전력지사</t>
    <phoneticPr fontId="6" type="noConversion"/>
  </si>
  <si>
    <t>12월</t>
    <phoneticPr fontId="6" type="noConversion"/>
  </si>
  <si>
    <t>사옥 및 관내변전소 청소용역</t>
    <phoneticPr fontId="6" type="noConversion"/>
  </si>
  <si>
    <t>청소</t>
    <phoneticPr fontId="6" type="noConversion"/>
  </si>
  <si>
    <t>박창기</t>
    <phoneticPr fontId="6" type="noConversion"/>
  </si>
  <si>
    <t>051-794-8312</t>
    <phoneticPr fontId="6" type="noConversion"/>
  </si>
  <si>
    <t>동부산전력지사</t>
    <phoneticPr fontId="6" type="noConversion"/>
  </si>
  <si>
    <t>2020년 동부산전력지사 소방설비 점검보수용역 및 배전전력구 점검보수용역</t>
    <phoneticPr fontId="6" type="noConversion"/>
  </si>
  <si>
    <t>김보영</t>
    <phoneticPr fontId="6" type="noConversion"/>
  </si>
  <si>
    <t>051-559-4363</t>
    <phoneticPr fontId="6" type="noConversion"/>
  </si>
  <si>
    <t>제주지역본부</t>
    <phoneticPr fontId="6" type="noConversion"/>
  </si>
  <si>
    <t>전력공급부</t>
    <phoneticPr fontId="6" type="noConversion"/>
  </si>
  <si>
    <t>성판D/L-동광D/L 연계력확보 선로보강공사</t>
    <phoneticPr fontId="6" type="noConversion"/>
  </si>
  <si>
    <t>경쟁</t>
    <phoneticPr fontId="6" type="noConversion"/>
  </si>
  <si>
    <t>김경범</t>
    <phoneticPr fontId="6" type="noConversion"/>
  </si>
  <si>
    <t>064-740-3435</t>
    <phoneticPr fontId="6" type="noConversion"/>
  </si>
  <si>
    <t>송변전부</t>
    <phoneticPr fontId="6" type="noConversion"/>
  </si>
  <si>
    <t>이동식발전차량 차고 신축공사</t>
    <phoneticPr fontId="6" type="noConversion"/>
  </si>
  <si>
    <t>김보민</t>
    <phoneticPr fontId="6" type="noConversion"/>
  </si>
  <si>
    <t>064-740-3519</t>
    <phoneticPr fontId="6" type="noConversion"/>
  </si>
  <si>
    <t>제주지역본부</t>
    <phoneticPr fontId="6" type="noConversion"/>
  </si>
  <si>
    <t>송변전부</t>
    <phoneticPr fontId="6" type="noConversion"/>
  </si>
  <si>
    <t>서제주변환소 방수공사</t>
    <phoneticPr fontId="6" type="noConversion"/>
  </si>
  <si>
    <t>백건현</t>
    <phoneticPr fontId="6" type="noConversion"/>
  </si>
  <si>
    <t>064-740-3374</t>
    <phoneticPr fontId="6" type="noConversion"/>
  </si>
  <si>
    <t>조천S/S 23kV GIS 신규수용공사</t>
  </si>
  <si>
    <t>강명수</t>
  </si>
  <si>
    <t>064-740-3532</t>
  </si>
  <si>
    <t>제주지역본부</t>
  </si>
  <si>
    <t>조천S/S 노후 무인 화상감시설비 교체공사</t>
  </si>
  <si>
    <t>김준호</t>
  </si>
  <si>
    <t>064-740-3681</t>
  </si>
  <si>
    <t>성판D/L-동광D/L 연계력확보 선로보강공사 도로포장복구공사</t>
    <phoneticPr fontId="6" type="noConversion"/>
  </si>
  <si>
    <t>김경범</t>
    <phoneticPr fontId="6" type="noConversion"/>
  </si>
  <si>
    <t>064-740-3435</t>
    <phoneticPr fontId="6" type="noConversion"/>
  </si>
  <si>
    <t>제주도개발공사 공급변경 대비관로공사 도로포장복구공사</t>
    <phoneticPr fontId="6" type="noConversion"/>
  </si>
  <si>
    <t>그린랜드 제주 22,800kW 신규공사 도로포장복구공사</t>
    <phoneticPr fontId="6" type="noConversion"/>
  </si>
  <si>
    <t>한림S/S금악외신재생접속보장 회선신설공사</t>
    <phoneticPr fontId="6" type="noConversion"/>
  </si>
  <si>
    <t>임태건</t>
    <phoneticPr fontId="6" type="noConversion"/>
  </si>
  <si>
    <t>064-740-3444</t>
    <phoneticPr fontId="6" type="noConversion"/>
  </si>
  <si>
    <t>제주전력지사</t>
    <phoneticPr fontId="6" type="noConversion"/>
  </si>
  <si>
    <t>19년 제주전력지사 170kV GIS 정밀점검공사</t>
    <phoneticPr fontId="6" type="noConversion"/>
  </si>
  <si>
    <t>박래출</t>
    <phoneticPr fontId="6" type="noConversion"/>
  </si>
  <si>
    <t>064-729-3362</t>
    <phoneticPr fontId="6" type="noConversion"/>
  </si>
  <si>
    <t>서귀포지사</t>
    <phoneticPr fontId="6" type="noConversion"/>
  </si>
  <si>
    <t>감산,보성D/L 과부하 해소공사</t>
    <phoneticPr fontId="6" type="noConversion"/>
  </si>
  <si>
    <t>양대성</t>
    <phoneticPr fontId="6" type="noConversion"/>
  </si>
  <si>
    <t>064-730-2238</t>
    <phoneticPr fontId="6" type="noConversion"/>
  </si>
  <si>
    <t>감산,보성D/L 과부하 해소공사 감리용역</t>
    <phoneticPr fontId="6" type="noConversion"/>
  </si>
  <si>
    <t>태흥D/L 과부하 해소공사</t>
    <phoneticPr fontId="6" type="noConversion"/>
  </si>
  <si>
    <t>전성택</t>
    <phoneticPr fontId="6" type="noConversion"/>
  </si>
  <si>
    <t>064-730-2429</t>
    <phoneticPr fontId="6" type="noConversion"/>
  </si>
  <si>
    <t>태흥D/L 과부하 해소공사 감리용역</t>
    <phoneticPr fontId="6" type="noConversion"/>
  </si>
  <si>
    <t>정의D/L 신재생연계 회선신설공사</t>
    <phoneticPr fontId="6" type="noConversion"/>
  </si>
  <si>
    <t>좌기철</t>
    <phoneticPr fontId="6" type="noConversion"/>
  </si>
  <si>
    <t>064-730-2273</t>
    <phoneticPr fontId="6" type="noConversion"/>
  </si>
  <si>
    <t>정의D/L 신재생연계 회선신설공사 감리용역</t>
    <phoneticPr fontId="6" type="noConversion"/>
  </si>
  <si>
    <t>남제주화력 S/Y GIS동 증축공사</t>
    <phoneticPr fontId="6" type="noConversion"/>
  </si>
  <si>
    <t>한림C/C EBA 교체공사</t>
  </si>
  <si>
    <t>현경훈</t>
  </si>
  <si>
    <t>064-740-3515</t>
  </si>
  <si>
    <t>송변전용광단말장치 시설공사</t>
  </si>
  <si>
    <t>김진성</t>
  </si>
  <si>
    <t>064-740-3685</t>
  </si>
  <si>
    <t>동제주S/S SCADA 원격소장치 교체공사</t>
  </si>
  <si>
    <t>성산S/S송당외신재생접속보장 회선신설공사</t>
    <phoneticPr fontId="6" type="noConversion"/>
  </si>
  <si>
    <t>064-740-3445</t>
    <phoneticPr fontId="6" type="noConversion"/>
  </si>
  <si>
    <t>제주S/S 건설에 따른 3회선 인출</t>
    <phoneticPr fontId="6" type="noConversion"/>
  </si>
  <si>
    <t>고동현</t>
    <phoneticPr fontId="6" type="noConversion"/>
  </si>
  <si>
    <t>064-740-3436</t>
    <phoneticPr fontId="6" type="noConversion"/>
  </si>
  <si>
    <t>19년 제주전력지사 154kV 주변압기 정밀점검공사</t>
    <phoneticPr fontId="6" type="noConversion"/>
  </si>
  <si>
    <t>김승만</t>
    <phoneticPr fontId="6" type="noConversion"/>
  </si>
  <si>
    <t>064-729-3363</t>
  </si>
  <si>
    <t>HVDC부</t>
    <phoneticPr fontId="6" type="noConversion"/>
  </si>
  <si>
    <t>신제주, 한라S/S STATCOM 냉각배관 교체 등</t>
    <phoneticPr fontId="6" type="noConversion"/>
  </si>
  <si>
    <t>이선호</t>
    <phoneticPr fontId="6" type="noConversion"/>
  </si>
  <si>
    <t>064-740-3472</t>
    <phoneticPr fontId="6" type="noConversion"/>
  </si>
  <si>
    <t>신제주, 한라S/S STATCOM 보통점검</t>
    <phoneticPr fontId="6" type="noConversion"/>
  </si>
  <si>
    <t>김준범</t>
    <phoneticPr fontId="6" type="noConversion"/>
  </si>
  <si>
    <t>064-740-3475</t>
    <phoneticPr fontId="6" type="noConversion"/>
  </si>
  <si>
    <t>제주지역본부</t>
    <phoneticPr fontId="6" type="noConversion"/>
  </si>
  <si>
    <t>한림 및 산지변전소 옥상방수공사</t>
    <phoneticPr fontId="6" type="noConversion"/>
  </si>
  <si>
    <t>조천S/S #3M.Tr 증설공사(M.Tr설치)</t>
  </si>
  <si>
    <t>허민철</t>
  </si>
  <si>
    <t>064-740-3531</t>
  </si>
  <si>
    <t>조천S/S #3M.Tr 증설공사(GIS설치)</t>
  </si>
  <si>
    <t>조천S/S #3M.Tr 증설공사(일반도급)</t>
  </si>
  <si>
    <t>'19년 관내 노후 보호배전반 교체공사</t>
  </si>
  <si>
    <t>한승호</t>
  </si>
  <si>
    <t>064-740-3533</t>
  </si>
  <si>
    <t>제주 에너지센터 건설 토건공사</t>
    <phoneticPr fontId="6" type="noConversion"/>
  </si>
  <si>
    <t>문경철</t>
    <phoneticPr fontId="6" type="noConversion"/>
  </si>
  <si>
    <t>064-740-3375</t>
    <phoneticPr fontId="6" type="noConversion"/>
  </si>
  <si>
    <t>한라변전소 울타리 교체공사</t>
    <phoneticPr fontId="6" type="noConversion"/>
  </si>
  <si>
    <t>154kV 제주E/C 건설사업(일반도급)</t>
  </si>
  <si>
    <t>한림C/C 170kV 장기사용 GIS 대체공사(전문)</t>
  </si>
  <si>
    <t>한림C/C 170kV 장기사용 GIS 대체공사(일반)</t>
  </si>
  <si>
    <t>변전소 화장실 분리공사</t>
    <phoneticPr fontId="6" type="noConversion"/>
  </si>
  <si>
    <t>154kV 남제주-안덕 지중건설공사</t>
    <phoneticPr fontId="6" type="noConversion"/>
  </si>
  <si>
    <t>김성일</t>
    <phoneticPr fontId="6" type="noConversion"/>
  </si>
  <si>
    <t>064-740-3518</t>
    <phoneticPr fontId="6" type="noConversion"/>
  </si>
  <si>
    <t>표선S/S 23kV SIS 증설공사</t>
  </si>
  <si>
    <t>안덕S/S 23kV GIS 증설공사</t>
  </si>
  <si>
    <t>한림S/S 23kV GIS 신규수용공사</t>
  </si>
  <si>
    <t>무인변전소 출입리더기 교체공사</t>
  </si>
  <si>
    <t>제주화력-동제주 등 2개T/L ON-LINE PD진단 시스템 설치공사</t>
    <phoneticPr fontId="6" type="noConversion"/>
  </si>
  <si>
    <t>김샘</t>
    <phoneticPr fontId="6" type="noConversion"/>
  </si>
  <si>
    <t>064-729-3312</t>
    <phoneticPr fontId="6" type="noConversion"/>
  </si>
  <si>
    <t>한림S/S 23kV GIS 증설공사</t>
  </si>
  <si>
    <t>서제주변환소 C.Tr 정밀점검</t>
    <phoneticPr fontId="6" type="noConversion"/>
  </si>
  <si>
    <t>정진솔</t>
    <phoneticPr fontId="6" type="noConversion"/>
  </si>
  <si>
    <t>064-740-3474</t>
    <phoneticPr fontId="6" type="noConversion"/>
  </si>
  <si>
    <t>변전소 소방성능개선 사업</t>
    <phoneticPr fontId="6" type="noConversion"/>
  </si>
  <si>
    <t>추자 내연발전 유지창고 보수공사</t>
    <phoneticPr fontId="6" type="noConversion"/>
  </si>
  <si>
    <t>성산S/S 23kV GIS 증설공사</t>
  </si>
  <si>
    <t>남제주T/P 170kV GIS 증설공사(전문)</t>
  </si>
  <si>
    <t>남제주T/P 170kV GIS 증설공사(일반)</t>
  </si>
  <si>
    <t>비양도 내연발전 보수공사</t>
    <phoneticPr fontId="6" type="noConversion"/>
  </si>
  <si>
    <t>표선S/S #3M.Tr 증설공사(M.Tr설치)</t>
  </si>
  <si>
    <t>표선S/S #3M.Tr 증설공사(GIS설치)</t>
  </si>
  <si>
    <t>표선S/S #3M.Tr 증설공사(일반도급)</t>
  </si>
  <si>
    <t>지장송전선로 이설공사</t>
  </si>
  <si>
    <t>고봉환</t>
  </si>
  <si>
    <t>064-740-3516</t>
  </si>
  <si>
    <t>20~21년 #2 HVDC 변환설비 위탁정비공사</t>
    <phoneticPr fontId="6" type="noConversion"/>
  </si>
  <si>
    <t>제주시 한림로 지중화공사</t>
    <phoneticPr fontId="6" type="noConversion"/>
  </si>
  <si>
    <t>강태운</t>
    <phoneticPr fontId="6" type="noConversion"/>
  </si>
  <si>
    <t>064-740-3633</t>
    <phoneticPr fontId="6" type="noConversion"/>
  </si>
  <si>
    <t>제주시 관덕로8길 지중화공사</t>
    <phoneticPr fontId="6" type="noConversion"/>
  </si>
  <si>
    <t>김형석</t>
    <phoneticPr fontId="6" type="noConversion"/>
  </si>
  <si>
    <t>064-740-3634</t>
    <phoneticPr fontId="6" type="noConversion"/>
  </si>
  <si>
    <t>제주시 동광로 지중화공사</t>
    <phoneticPr fontId="6" type="noConversion"/>
  </si>
  <si>
    <t>서귀포시 중정로91번길 지중화공사</t>
    <phoneticPr fontId="6" type="noConversion"/>
  </si>
  <si>
    <t>홍준영</t>
    <phoneticPr fontId="6" type="noConversion"/>
  </si>
  <si>
    <t>064-740-3632</t>
    <phoneticPr fontId="6" type="noConversion"/>
  </si>
  <si>
    <t>서귀포시 동홍주공길 지중화공사</t>
    <phoneticPr fontId="6" type="noConversion"/>
  </si>
  <si>
    <t>'20-21년 제주전력지사 송전정비회사 총액공사</t>
    <phoneticPr fontId="6" type="noConversion"/>
  </si>
  <si>
    <t>김대신</t>
    <phoneticPr fontId="6" type="noConversion"/>
  </si>
  <si>
    <t>064-729-3352</t>
    <phoneticPr fontId="6" type="noConversion"/>
  </si>
  <si>
    <t>20년 가공송전선로 순시점검 위탁공사</t>
    <phoneticPr fontId="6" type="noConversion"/>
  </si>
  <si>
    <t>고경온</t>
    <phoneticPr fontId="6" type="noConversion"/>
  </si>
  <si>
    <t>064-729-3355</t>
    <phoneticPr fontId="6" type="noConversion"/>
  </si>
  <si>
    <t>'20-21년 제주전력지사 변전정비회사 총액공사</t>
    <phoneticPr fontId="6" type="noConversion"/>
  </si>
  <si>
    <t>서현석</t>
    <phoneticPr fontId="6" type="noConversion"/>
  </si>
  <si>
    <t>064-729-3364</t>
  </si>
  <si>
    <t>제주지역본부</t>
    <phoneticPr fontId="6" type="noConversion"/>
  </si>
  <si>
    <t>송변전부</t>
    <phoneticPr fontId="6" type="noConversion"/>
  </si>
  <si>
    <t>남제주화력 S/Y GIS동 증축</t>
    <phoneticPr fontId="6" type="noConversion"/>
  </si>
  <si>
    <t>백건현</t>
    <phoneticPr fontId="6" type="noConversion"/>
  </si>
  <si>
    <t>064-740-3374</t>
    <phoneticPr fontId="6" type="noConversion"/>
  </si>
  <si>
    <t>영업2부</t>
    <phoneticPr fontId="6" type="noConversion"/>
  </si>
  <si>
    <t>19년 청구서 운송용역</t>
    <phoneticPr fontId="6" type="noConversion"/>
  </si>
  <si>
    <t>김종인</t>
    <phoneticPr fontId="6" type="noConversion"/>
  </si>
  <si>
    <t>064-740-3446</t>
    <phoneticPr fontId="6" type="noConversion"/>
  </si>
  <si>
    <t>성판D/L-동광D/L 연계력확보 선로보강공사 감리용역</t>
    <phoneticPr fontId="6" type="noConversion"/>
  </si>
  <si>
    <t>한림S/S금악외신재생접속보장 회선신설공사 감리용역</t>
    <phoneticPr fontId="6" type="noConversion"/>
  </si>
  <si>
    <t>제주S/S 건설에 따른 3회선 인출공사 감리용역</t>
    <phoneticPr fontId="6" type="noConversion"/>
  </si>
  <si>
    <t>064-740-3346</t>
    <phoneticPr fontId="6" type="noConversion"/>
  </si>
  <si>
    <t>성산S/S송당외신재생접속보장 회선신설공사 감리용역</t>
    <phoneticPr fontId="6" type="noConversion"/>
  </si>
  <si>
    <t>19-20년 동제주 등 12개 변전소 실내 청소용역</t>
    <phoneticPr fontId="6" type="noConversion"/>
  </si>
  <si>
    <t>정명철</t>
    <phoneticPr fontId="6" type="noConversion"/>
  </si>
  <si>
    <t>064-729-3360</t>
  </si>
  <si>
    <t>제주시 한림로 지중화공사 감리용역</t>
    <phoneticPr fontId="6" type="noConversion"/>
  </si>
  <si>
    <t>제주시 관덕로8길 지중화공사 감리용역</t>
    <phoneticPr fontId="6" type="noConversion"/>
  </si>
  <si>
    <t>제주시 동광로 지중화공사 감리용역</t>
    <phoneticPr fontId="6" type="noConversion"/>
  </si>
  <si>
    <t>서귀포시 중정로91번길 지중화공사 감리용역</t>
    <phoneticPr fontId="6" type="noConversion"/>
  </si>
  <si>
    <t>서귀포시 동홍주공길 지중화공사 감리용역</t>
    <phoneticPr fontId="6" type="noConversion"/>
  </si>
  <si>
    <t>20년 기설 송전선로 지적도면 작성용역</t>
  </si>
  <si>
    <t>고희준</t>
  </si>
  <si>
    <t>064-740-3517</t>
  </si>
  <si>
    <t>2020년도 제주전력지사 소방설비점검 용역</t>
    <phoneticPr fontId="6" type="noConversion"/>
  </si>
  <si>
    <t>홍성남</t>
    <phoneticPr fontId="6" type="noConversion"/>
  </si>
  <si>
    <t>064-729-3346</t>
    <phoneticPr fontId="6" type="noConversion"/>
  </si>
  <si>
    <t>중부건설본부</t>
    <phoneticPr fontId="6" type="noConversion"/>
  </si>
  <si>
    <t>광주전남건설지사</t>
    <phoneticPr fontId="6" type="noConversion"/>
  </si>
  <si>
    <t>345kV 광양CC-신여수T/L 건설공사</t>
    <phoneticPr fontId="6" type="noConversion"/>
  </si>
  <si>
    <t>경쟁</t>
    <phoneticPr fontId="6" type="noConversion"/>
  </si>
  <si>
    <t>허종필</t>
    <phoneticPr fontId="6" type="noConversion"/>
  </si>
  <si>
    <t>062-720-4341</t>
    <phoneticPr fontId="6" type="noConversion"/>
  </si>
  <si>
    <t>송전</t>
    <phoneticPr fontId="6" type="noConversion"/>
  </si>
  <si>
    <t>중부건설본부</t>
    <phoneticPr fontId="6" type="noConversion"/>
  </si>
  <si>
    <t>광주전남건설지사</t>
    <phoneticPr fontId="6" type="noConversion"/>
  </si>
  <si>
    <t>154kV 왕곡E/C 건설 M.Tr 설치공사(전문)</t>
    <phoneticPr fontId="6" type="noConversion"/>
  </si>
  <si>
    <t>이병훈</t>
    <phoneticPr fontId="6" type="noConversion"/>
  </si>
  <si>
    <t>062-720-4356</t>
    <phoneticPr fontId="6" type="noConversion"/>
  </si>
  <si>
    <t>154kV 왕곡E/C 건설 GIS 설치공사(전문)</t>
    <phoneticPr fontId="6" type="noConversion"/>
  </si>
  <si>
    <t>345kV 신송산분기T/L</t>
    <phoneticPr fontId="6" type="noConversion"/>
  </si>
  <si>
    <t>이주학</t>
    <phoneticPr fontId="6" type="noConversion"/>
  </si>
  <si>
    <t>042-717-4584</t>
    <phoneticPr fontId="6" type="noConversion"/>
  </si>
  <si>
    <t>중부건설본부</t>
    <phoneticPr fontId="6" type="noConversion"/>
  </si>
  <si>
    <t>직할</t>
    <phoneticPr fontId="6" type="noConversion"/>
  </si>
  <si>
    <t>1월</t>
    <phoneticPr fontId="6" type="noConversion"/>
  </si>
  <si>
    <t>154kV 곡성E/C #4M.Tr 증설공사(도급)</t>
    <phoneticPr fontId="6" type="noConversion"/>
  </si>
  <si>
    <t>변전</t>
    <phoneticPr fontId="6" type="noConversion"/>
  </si>
  <si>
    <t>경쟁</t>
    <phoneticPr fontId="6" type="noConversion"/>
  </si>
  <si>
    <t>최범환</t>
    <phoneticPr fontId="6" type="noConversion"/>
  </si>
  <si>
    <t>042-717-4554</t>
    <phoneticPr fontId="6" type="noConversion"/>
  </si>
  <si>
    <t>154kV 곡성E/C #4M.Tr 설치공사</t>
    <phoneticPr fontId="6" type="noConversion"/>
  </si>
  <si>
    <t>154kV 곡성E/C #4M.Tr용 GIS 설치공사</t>
    <phoneticPr fontId="6" type="noConversion"/>
  </si>
  <si>
    <t>154kV 곡성E/C 23kV 전력케이블 설치공사</t>
    <phoneticPr fontId="6" type="noConversion"/>
  </si>
  <si>
    <t>신강진S/S 345kV #4M.Tr 증설공사(일반)</t>
    <phoneticPr fontId="6" type="noConversion"/>
  </si>
  <si>
    <t>배영식</t>
    <phoneticPr fontId="6" type="noConversion"/>
  </si>
  <si>
    <t>042-717-4545</t>
    <phoneticPr fontId="6" type="noConversion"/>
  </si>
  <si>
    <t>변전</t>
    <phoneticPr fontId="6" type="noConversion"/>
  </si>
  <si>
    <t>중부건설본부</t>
    <phoneticPr fontId="6" type="noConversion"/>
  </si>
  <si>
    <t>전북건설지사</t>
    <phoneticPr fontId="6" type="noConversion"/>
  </si>
  <si>
    <t>태평,서곡S/S 154kV SW 증설공사(전문)</t>
    <phoneticPr fontId="6" type="noConversion"/>
  </si>
  <si>
    <t>경쟁</t>
    <phoneticPr fontId="6" type="noConversion"/>
  </si>
  <si>
    <t>이성재</t>
    <phoneticPr fontId="6" type="noConversion"/>
  </si>
  <si>
    <t>063-240-5883</t>
    <phoneticPr fontId="6" type="noConversion"/>
  </si>
  <si>
    <t>직할</t>
    <phoneticPr fontId="6" type="noConversion"/>
  </si>
  <si>
    <t>유성지역 전기공급시설 전력구 추가구간 부대설비공사</t>
    <phoneticPr fontId="6" type="noConversion"/>
  </si>
  <si>
    <t>양기윤</t>
    <phoneticPr fontId="6" type="noConversion"/>
  </si>
  <si>
    <t>042-717-4454</t>
    <phoneticPr fontId="6" type="noConversion"/>
  </si>
  <si>
    <t>1월</t>
    <phoneticPr fontId="6" type="noConversion"/>
  </si>
  <si>
    <t>유성지역 전기공급시설 관로공사(둔곡-송강)</t>
    <phoneticPr fontId="6" type="noConversion"/>
  </si>
  <si>
    <t>이정한</t>
    <phoneticPr fontId="6" type="noConversion"/>
  </si>
  <si>
    <t>042-717-4464</t>
    <phoneticPr fontId="6" type="noConversion"/>
  </si>
  <si>
    <t>천안지역 전기공급시설 전력구공사(장재-천안T/L 지중화)</t>
    <phoneticPr fontId="6" type="noConversion"/>
  </si>
  <si>
    <t>문희강</t>
    <phoneticPr fontId="6" type="noConversion"/>
  </si>
  <si>
    <t>042-717-4367</t>
    <phoneticPr fontId="6" type="noConversion"/>
  </si>
  <si>
    <t>광주전남건설지사</t>
    <phoneticPr fontId="6" type="noConversion"/>
  </si>
  <si>
    <t>154kV 왕곡E/C 인출구간 지중C/H 건설공사</t>
    <phoneticPr fontId="6" type="noConversion"/>
  </si>
  <si>
    <t>송전</t>
    <phoneticPr fontId="6" type="noConversion"/>
  </si>
  <si>
    <t>윤순복</t>
    <phoneticPr fontId="6" type="noConversion"/>
  </si>
  <si>
    <t>062-720-4338</t>
    <phoneticPr fontId="6" type="noConversion"/>
  </si>
  <si>
    <t>2월</t>
    <phoneticPr fontId="6" type="noConversion"/>
  </si>
  <si>
    <t>154kV 승주S/S #3M.Tr 증설공사(일반)</t>
    <phoneticPr fontId="6" type="noConversion"/>
  </si>
  <si>
    <t>장영윤</t>
    <phoneticPr fontId="6" type="noConversion"/>
  </si>
  <si>
    <t>062-720-4358</t>
    <phoneticPr fontId="6" type="noConversion"/>
  </si>
  <si>
    <t>154kV 승주S/S #3M.Tr용 GIS 설치공사</t>
    <phoneticPr fontId="6" type="noConversion"/>
  </si>
  <si>
    <t>154kV 승주S/S #3M.Tr 설치공사</t>
    <phoneticPr fontId="6" type="noConversion"/>
  </si>
  <si>
    <t>154kV 금천S/S #3M.Tr 증설공사(일반)</t>
    <phoneticPr fontId="6" type="noConversion"/>
  </si>
  <si>
    <t>신영철</t>
    <phoneticPr fontId="6" type="noConversion"/>
  </si>
  <si>
    <t>062-720-4354</t>
    <phoneticPr fontId="6" type="noConversion"/>
  </si>
  <si>
    <t>154kV 금천S/S #3M.Tr용 GIS 설치공사</t>
    <phoneticPr fontId="6" type="noConversion"/>
  </si>
  <si>
    <t>154kV 금천S/S #3M.Tr 설치공사</t>
    <phoneticPr fontId="6" type="noConversion"/>
  </si>
  <si>
    <t>062-720-4354</t>
  </si>
  <si>
    <t>154kV 덕림S/S GIS 설치공사</t>
    <phoneticPr fontId="6" type="noConversion"/>
  </si>
  <si>
    <t>154kV 덕림S/S 설치공사</t>
    <phoneticPr fontId="6" type="noConversion"/>
  </si>
  <si>
    <t>154kV 왕곡E/C 건설 Cable Plug In공사(전문)</t>
    <phoneticPr fontId="6" type="noConversion"/>
  </si>
  <si>
    <t>이병훈</t>
    <phoneticPr fontId="6" type="noConversion"/>
  </si>
  <si>
    <t>062-720-4356</t>
    <phoneticPr fontId="6" type="noConversion"/>
  </si>
  <si>
    <t>광주지역 전기공급시설 전력구공사(신광주-일곡)</t>
    <phoneticPr fontId="6" type="noConversion"/>
  </si>
  <si>
    <t>박종주</t>
    <phoneticPr fontId="6" type="noConversion"/>
  </si>
  <si>
    <t>062-720-4379</t>
    <phoneticPr fontId="6" type="noConversion"/>
  </si>
  <si>
    <t>충북강원건설지사</t>
    <phoneticPr fontId="6" type="noConversion"/>
  </si>
  <si>
    <t>154kV 감곡S/S 감곡전철 신규수용공사(일반)</t>
    <phoneticPr fontId="6" type="noConversion"/>
  </si>
  <si>
    <t>정원석</t>
    <phoneticPr fontId="6" type="noConversion"/>
  </si>
  <si>
    <t>043-640-3355</t>
    <phoneticPr fontId="6" type="noConversion"/>
  </si>
  <si>
    <t>154kV 감곡S/S 감곡전철 GIS 설치공사(전문)</t>
    <phoneticPr fontId="6" type="noConversion"/>
  </si>
  <si>
    <t>154kV 서천E/C 154kV M.Tr 설치공사</t>
    <phoneticPr fontId="6" type="noConversion"/>
  </si>
  <si>
    <t>김병삼</t>
    <phoneticPr fontId="6" type="noConversion"/>
  </si>
  <si>
    <t>042-717-4557</t>
    <phoneticPr fontId="6" type="noConversion"/>
  </si>
  <si>
    <t>154kV 서천E/C 23kV 전력케이블 설치공사</t>
    <phoneticPr fontId="6" type="noConversion"/>
  </si>
  <si>
    <t>154kV 둔곡E/C GIS 설치공사</t>
    <phoneticPr fontId="6" type="noConversion"/>
  </si>
  <si>
    <t>이승철</t>
    <phoneticPr fontId="6" type="noConversion"/>
  </si>
  <si>
    <t>042-717-4546</t>
    <phoneticPr fontId="6" type="noConversion"/>
  </si>
  <si>
    <t>154kV 화순변전소 #4M.Tr 설치공사</t>
  </si>
  <si>
    <t>임홍순</t>
  </si>
  <si>
    <t>042-717-4551</t>
  </si>
  <si>
    <t>154kV 화순변전소 #4M.Tr용 GIS 설치공사</t>
  </si>
  <si>
    <t>154kV 안면변전소 서산태양광T/L용 SW 증설공사(도급)</t>
  </si>
  <si>
    <t>임정섭</t>
  </si>
  <si>
    <t>042-717-4553</t>
  </si>
  <si>
    <t>154kV 안면변전소 서산태양광T/L 용GIS 설치공사</t>
  </si>
  <si>
    <t>154kV 직산E/C GIS 설치공사</t>
    <phoneticPr fontId="6" type="noConversion"/>
  </si>
  <si>
    <t>배영식</t>
    <phoneticPr fontId="6" type="noConversion"/>
  </si>
  <si>
    <t>042-717-4545</t>
    <phoneticPr fontId="6" type="noConversion"/>
  </si>
  <si>
    <t>전북건설지사</t>
    <phoneticPr fontId="6" type="noConversion"/>
  </si>
  <si>
    <t>154kV 낭산S/S 건설공사(일반)</t>
    <phoneticPr fontId="6" type="noConversion"/>
  </si>
  <si>
    <t>왕형두</t>
    <phoneticPr fontId="6" type="noConversion"/>
  </si>
  <si>
    <t>063-240-5879</t>
    <phoneticPr fontId="6" type="noConversion"/>
  </si>
  <si>
    <t>154kV 신남원-남원T/L 송변전광단말 시설공사</t>
    <phoneticPr fontId="6" type="noConversion"/>
  </si>
  <si>
    <t>김지원</t>
    <phoneticPr fontId="6" type="noConversion"/>
  </si>
  <si>
    <t>042-717-4393</t>
    <phoneticPr fontId="6" type="noConversion"/>
  </si>
  <si>
    <t>송전</t>
    <phoneticPr fontId="6" type="noConversion"/>
  </si>
  <si>
    <t>중부건설본부</t>
    <phoneticPr fontId="6" type="noConversion"/>
  </si>
  <si>
    <t>직할</t>
    <phoneticPr fontId="6" type="noConversion"/>
  </si>
  <si>
    <t>천안아산지역 전기공급시설 전력구 부대설비공사</t>
    <phoneticPr fontId="6" type="noConversion"/>
  </si>
  <si>
    <t>전력구</t>
    <phoneticPr fontId="6" type="noConversion"/>
  </si>
  <si>
    <t>김상진</t>
    <phoneticPr fontId="6" type="noConversion"/>
  </si>
  <si>
    <t>042-717-4456</t>
    <phoneticPr fontId="6" type="noConversion"/>
  </si>
  <si>
    <t>광주전남건설지사</t>
    <phoneticPr fontId="6" type="noConversion"/>
  </si>
  <si>
    <t>3월</t>
    <phoneticPr fontId="6" type="noConversion"/>
  </si>
  <si>
    <t>154kV 세풍E/C 토건공사</t>
    <phoneticPr fontId="6" type="noConversion"/>
  </si>
  <si>
    <t>경쟁</t>
    <phoneticPr fontId="6" type="noConversion"/>
  </si>
  <si>
    <t>맹영휘</t>
    <phoneticPr fontId="6" type="noConversion"/>
  </si>
  <si>
    <t>062-720-4381</t>
    <phoneticPr fontId="6" type="noConversion"/>
  </si>
  <si>
    <t>충북강원건설지사</t>
    <phoneticPr fontId="6" type="noConversion"/>
  </si>
  <si>
    <t>154kV 철원S/S 비즌비츠로 신규수용공사(일반)</t>
    <phoneticPr fontId="6" type="noConversion"/>
  </si>
  <si>
    <t>변전</t>
    <phoneticPr fontId="6" type="noConversion"/>
  </si>
  <si>
    <t>노태균</t>
    <phoneticPr fontId="6" type="noConversion"/>
  </si>
  <si>
    <t>043-640-3362</t>
    <phoneticPr fontId="6" type="noConversion"/>
  </si>
  <si>
    <t>154kV 철원S/S 비즌비츠로 GIS 설치공사(전문)</t>
    <phoneticPr fontId="6" type="noConversion"/>
  </si>
  <si>
    <t>변전</t>
    <phoneticPr fontId="6" type="noConversion"/>
  </si>
  <si>
    <t>경쟁</t>
    <phoneticPr fontId="6" type="noConversion"/>
  </si>
  <si>
    <t>노태균</t>
    <phoneticPr fontId="6" type="noConversion"/>
  </si>
  <si>
    <t>043-640-3362</t>
    <phoneticPr fontId="6" type="noConversion"/>
  </si>
  <si>
    <t>중부건설본부</t>
    <phoneticPr fontId="6" type="noConversion"/>
  </si>
  <si>
    <t>충북강원건설지사</t>
    <phoneticPr fontId="6" type="noConversion"/>
  </si>
  <si>
    <t>3월</t>
    <phoneticPr fontId="6" type="noConversion"/>
  </si>
  <si>
    <t>154kV 왕암S/S 봉양전철 신규수용공사(일반)</t>
    <phoneticPr fontId="6" type="noConversion"/>
  </si>
  <si>
    <t>우진두</t>
    <phoneticPr fontId="6" type="noConversion"/>
  </si>
  <si>
    <t>043-640-3364</t>
    <phoneticPr fontId="6" type="noConversion"/>
  </si>
  <si>
    <t>154kV 왕암S/S 봉양전철 GIS 설치공사(전문)</t>
    <phoneticPr fontId="6" type="noConversion"/>
  </si>
  <si>
    <t>154kV 죽림S/S #4M.Tr 설치공사(일반)</t>
    <phoneticPr fontId="6" type="noConversion"/>
  </si>
  <si>
    <t>154kV 죽림S/S #4M.Tr 설치공사(전문)</t>
    <phoneticPr fontId="6" type="noConversion"/>
  </si>
  <si>
    <t>154kV 죽림S/S #4M.Tr용 GIS증설공사(일반)</t>
    <phoneticPr fontId="6" type="noConversion"/>
  </si>
  <si>
    <t>154kV 죽림S/S #4M.Tr용 전력케이블 설치공사(일반)</t>
    <phoneticPr fontId="6" type="noConversion"/>
  </si>
  <si>
    <t>154kV 국사S/S #1M.Tr 설치공사(일반)</t>
    <phoneticPr fontId="6" type="noConversion"/>
  </si>
  <si>
    <t>임재학</t>
    <phoneticPr fontId="6" type="noConversion"/>
  </si>
  <si>
    <t>043-640-3356</t>
    <phoneticPr fontId="6" type="noConversion"/>
  </si>
  <si>
    <t>154kV 국사S/S #1M.Tr 설치공사(전문)</t>
    <phoneticPr fontId="6" type="noConversion"/>
  </si>
  <si>
    <t>154kV 국사S/S #1M.Tr용 GIS증설공사(일반)</t>
    <phoneticPr fontId="6" type="noConversion"/>
  </si>
  <si>
    <t>154kV 국사S/S #1M.Tr용 전력케이블 설치공사(일반)</t>
    <phoneticPr fontId="6" type="noConversion"/>
  </si>
  <si>
    <t>직할</t>
    <phoneticPr fontId="6" type="noConversion"/>
  </si>
  <si>
    <t xml:space="preserve">신송산E/C 345kV M.Tr 설치공사 </t>
    <phoneticPr fontId="6" type="noConversion"/>
  </si>
  <si>
    <t>우성수</t>
    <phoneticPr fontId="6" type="noConversion"/>
  </si>
  <si>
    <t>042-717-4547</t>
    <phoneticPr fontId="6" type="noConversion"/>
  </si>
  <si>
    <t xml:space="preserve">신송산E/C 154kV M.Tr 설치공사 </t>
    <phoneticPr fontId="6" type="noConversion"/>
  </si>
  <si>
    <t xml:space="preserve">신송산E/C 전력케이블 설치공사 </t>
    <phoneticPr fontId="6" type="noConversion"/>
  </si>
  <si>
    <t>우성수</t>
    <phoneticPr fontId="6" type="noConversion"/>
  </si>
  <si>
    <t>042-717-4547</t>
    <phoneticPr fontId="6" type="noConversion"/>
  </si>
  <si>
    <t>154kV 신풍E/C #3M.Tr 증설공사(도급)</t>
    <phoneticPr fontId="6" type="noConversion"/>
  </si>
  <si>
    <t>154kV 신풍E/C #3M.Tr 설치공사</t>
    <phoneticPr fontId="6" type="noConversion"/>
  </si>
  <si>
    <t>154kV 신풍E/C #3M.Tr용 GIS 설치공사</t>
    <phoneticPr fontId="6" type="noConversion"/>
  </si>
  <si>
    <t>154kV 신풍E/C 23kV 전력케이블 설치공사</t>
    <phoneticPr fontId="6" type="noConversion"/>
  </si>
  <si>
    <t>154kV 불당E/C SW증설공사(도급)</t>
    <phoneticPr fontId="6" type="noConversion"/>
  </si>
  <si>
    <t>심규원</t>
    <phoneticPr fontId="6" type="noConversion"/>
  </si>
  <si>
    <t>042-717-4549</t>
    <phoneticPr fontId="6" type="noConversion"/>
  </si>
  <si>
    <t>154kV 가수원변전소 #4M.Tr 증설공사(도급)</t>
  </si>
  <si>
    <t>윤고산</t>
  </si>
  <si>
    <t>042-717-4556</t>
  </si>
  <si>
    <t>154kV 가수원변전소 #4M.Tr용 GIS 설치공사</t>
  </si>
  <si>
    <t>신강진S/S 345kV #4M.Tr용 170kV GIS 설치공사(전문)</t>
    <phoneticPr fontId="6" type="noConversion"/>
  </si>
  <si>
    <t>배영식</t>
    <phoneticPr fontId="6" type="noConversion"/>
  </si>
  <si>
    <t>042-717-4545</t>
    <phoneticPr fontId="6" type="noConversion"/>
  </si>
  <si>
    <t>154kV 서세종변전소 #4M.Tr 증설공사(도급)</t>
    <phoneticPr fontId="6" type="noConversion"/>
  </si>
  <si>
    <t>154kV 서세종변전소 #4M.Tr용 GIS 설치공사</t>
    <phoneticPr fontId="6" type="noConversion"/>
  </si>
  <si>
    <t>전북건설지사</t>
    <phoneticPr fontId="6" type="noConversion"/>
  </si>
  <si>
    <t>진안S/S 154kV #4M.Tr 증설공사(일반)</t>
    <phoneticPr fontId="6" type="noConversion"/>
  </si>
  <si>
    <t>왕형두</t>
    <phoneticPr fontId="6" type="noConversion"/>
  </si>
  <si>
    <t>063-240-5879</t>
    <phoneticPr fontId="6" type="noConversion"/>
  </si>
  <si>
    <t>진안S/S 154kV #4M.Tr 증설공사(전문)</t>
    <phoneticPr fontId="6" type="noConversion"/>
  </si>
  <si>
    <t>진안S/S 154kV #4M.Tr용 개폐장치 설치공사(전문)</t>
    <phoneticPr fontId="6" type="noConversion"/>
  </si>
  <si>
    <t>진안S/S 154kV #4M.Tr용 2차 전력케이블 설치공사(전문)</t>
    <phoneticPr fontId="6" type="noConversion"/>
  </si>
  <si>
    <t>154kV 탄소S/S 개폐장치 설치공사(전문)</t>
    <phoneticPr fontId="6" type="noConversion"/>
  </si>
  <si>
    <t>이성재</t>
    <phoneticPr fontId="6" type="noConversion"/>
  </si>
  <si>
    <t>063-240-5883</t>
    <phoneticPr fontId="6" type="noConversion"/>
  </si>
  <si>
    <t>154kV 탄소분기 지중T/L 건설공사</t>
    <phoneticPr fontId="6" type="noConversion"/>
  </si>
  <si>
    <t>정회근</t>
    <phoneticPr fontId="6" type="noConversion"/>
  </si>
  <si>
    <t>063-240-5878</t>
    <phoneticPr fontId="6" type="noConversion"/>
  </si>
  <si>
    <t>345kV 북당진-송악T/L OFC 시설공사</t>
    <phoneticPr fontId="6" type="noConversion"/>
  </si>
  <si>
    <t>김재우</t>
    <phoneticPr fontId="6" type="noConversion"/>
  </si>
  <si>
    <t>042-717-4397</t>
    <phoneticPr fontId="6" type="noConversion"/>
  </si>
  <si>
    <t>송전</t>
    <phoneticPr fontId="6" type="noConversion"/>
  </si>
  <si>
    <t>중부건설본부</t>
    <phoneticPr fontId="6" type="noConversion"/>
  </si>
  <si>
    <t>직할</t>
    <phoneticPr fontId="6" type="noConversion"/>
  </si>
  <si>
    <t>3월</t>
    <phoneticPr fontId="6" type="noConversion"/>
  </si>
  <si>
    <t>154kV 비응E/C OFC 시설공사</t>
    <phoneticPr fontId="6" type="noConversion"/>
  </si>
  <si>
    <t>변전</t>
    <phoneticPr fontId="6" type="noConversion"/>
  </si>
  <si>
    <t>154kV 서천-대천, 옥산T/L 전력통신설비 시설공사</t>
    <phoneticPr fontId="6" type="noConversion"/>
  </si>
  <si>
    <t>조한태</t>
    <phoneticPr fontId="6" type="noConversion"/>
  </si>
  <si>
    <t>042-717-4395</t>
    <phoneticPr fontId="6" type="noConversion"/>
  </si>
  <si>
    <t>광주전남건설지사</t>
    <phoneticPr fontId="6" type="noConversion"/>
  </si>
  <si>
    <t>4월</t>
    <phoneticPr fontId="6" type="noConversion"/>
  </si>
  <si>
    <t>154kV 광양항E/C 토건공사</t>
    <phoneticPr fontId="6" type="noConversion"/>
  </si>
  <si>
    <t>경쟁</t>
    <phoneticPr fontId="6" type="noConversion"/>
  </si>
  <si>
    <t>임재천</t>
    <phoneticPr fontId="6" type="noConversion"/>
  </si>
  <si>
    <t>062-720-4382</t>
    <phoneticPr fontId="6" type="noConversion"/>
  </si>
  <si>
    <t>345kV 신당진-북당진-신송산 계통보강</t>
    <phoneticPr fontId="6" type="noConversion"/>
  </si>
  <si>
    <t>이신권</t>
    <phoneticPr fontId="6" type="noConversion"/>
  </si>
  <si>
    <t>042-717-4588</t>
    <phoneticPr fontId="6" type="noConversion"/>
  </si>
  <si>
    <t>154kV 불당E/C GIS 설치공사</t>
    <phoneticPr fontId="6" type="noConversion"/>
  </si>
  <si>
    <t>심규원</t>
    <phoneticPr fontId="6" type="noConversion"/>
  </si>
  <si>
    <t>042-717-4549</t>
    <phoneticPr fontId="6" type="noConversion"/>
  </si>
  <si>
    <t>154kV 둔곡E/C M.Tr 설치공사</t>
    <phoneticPr fontId="6" type="noConversion"/>
  </si>
  <si>
    <t>이승철</t>
    <phoneticPr fontId="6" type="noConversion"/>
  </si>
  <si>
    <t>042-717-4546</t>
    <phoneticPr fontId="6" type="noConversion"/>
  </si>
  <si>
    <t>154kV 가수원변전소 #4M.Tr 설치공사</t>
  </si>
  <si>
    <t>154kV 직산E/C M.Tr 설치공사</t>
    <phoneticPr fontId="6" type="noConversion"/>
  </si>
  <si>
    <t>154kV 서세종변전소 #4M.Tr 설치공사</t>
    <phoneticPr fontId="6" type="noConversion"/>
  </si>
  <si>
    <t>154kV 탄소S/S M.Tr 설치공사(전문)</t>
    <phoneticPr fontId="6" type="noConversion"/>
  </si>
  <si>
    <t>154kV 낭산분기T/L 건설공사</t>
    <phoneticPr fontId="6" type="noConversion"/>
  </si>
  <si>
    <t>최찬흠</t>
    <phoneticPr fontId="6" type="noConversion"/>
  </si>
  <si>
    <t>063-240-5875</t>
    <phoneticPr fontId="6" type="noConversion"/>
  </si>
  <si>
    <t>154kV 왕곡E/C 인출구간 지중T/L 건설공사</t>
    <phoneticPr fontId="6" type="noConversion"/>
  </si>
  <si>
    <t>윤순복</t>
    <phoneticPr fontId="6" type="noConversion"/>
  </si>
  <si>
    <t>062-720-4338</t>
    <phoneticPr fontId="6" type="noConversion"/>
  </si>
  <si>
    <t>중부건설본부</t>
  </si>
  <si>
    <t>충북강원건설지사</t>
  </si>
  <si>
    <t>154kV 북오송E/C 토건공사</t>
    <phoneticPr fontId="6" type="noConversion"/>
  </si>
  <si>
    <t>임한솔</t>
    <phoneticPr fontId="6" type="noConversion"/>
  </si>
  <si>
    <t>043-640-3386</t>
    <phoneticPr fontId="6" type="noConversion"/>
  </si>
  <si>
    <t>신남원S/S 154kV #63D.Tr 증설공사(일반)</t>
    <phoneticPr fontId="6" type="noConversion"/>
  </si>
  <si>
    <t>안명철</t>
    <phoneticPr fontId="6" type="noConversion"/>
  </si>
  <si>
    <t>063-240-5881</t>
    <phoneticPr fontId="6" type="noConversion"/>
  </si>
  <si>
    <t>정공S/S 154kV #5M.Tr 증설공사(일반)</t>
    <phoneticPr fontId="6" type="noConversion"/>
  </si>
  <si>
    <t>154kV 직산분기T/L OPGW 시설공사</t>
    <phoneticPr fontId="6" type="noConversion"/>
  </si>
  <si>
    <t>조한태</t>
    <phoneticPr fontId="6" type="noConversion"/>
  </si>
  <si>
    <t>042-717-4395</t>
    <phoneticPr fontId="6" type="noConversion"/>
  </si>
  <si>
    <t>송전</t>
    <phoneticPr fontId="6" type="noConversion"/>
  </si>
  <si>
    <t>5월</t>
    <phoneticPr fontId="6" type="noConversion"/>
  </si>
  <si>
    <t>154kV 인주-불당T/L OFC 시설공사</t>
    <phoneticPr fontId="6" type="noConversion"/>
  </si>
  <si>
    <t>ICT</t>
    <phoneticPr fontId="6" type="noConversion"/>
  </si>
  <si>
    <t>154kV 북당진-송악 지중T/L 건설공사</t>
    <phoneticPr fontId="6" type="noConversion"/>
  </si>
  <si>
    <t>이석재</t>
    <phoneticPr fontId="6" type="noConversion"/>
  </si>
  <si>
    <t>042-717-4446</t>
    <phoneticPr fontId="6" type="noConversion"/>
  </si>
  <si>
    <t>군산-서군산 전력구공사</t>
  </si>
  <si>
    <t>김한규</t>
  </si>
  <si>
    <t>042-717-4366</t>
  </si>
  <si>
    <t>기본설계중으로 세부공사비 미산출</t>
  </si>
  <si>
    <t>154kV 남광주T/L 지중C/H 건설공사</t>
    <phoneticPr fontId="6" type="noConversion"/>
  </si>
  <si>
    <t>장재석</t>
    <phoneticPr fontId="6" type="noConversion"/>
  </si>
  <si>
    <t>062-720-4334</t>
    <phoneticPr fontId="6" type="noConversion"/>
  </si>
  <si>
    <t>154kV 영암개폐소 건설공사(일반)</t>
    <phoneticPr fontId="6" type="noConversion"/>
  </si>
  <si>
    <t>장영윤</t>
    <phoneticPr fontId="6" type="noConversion"/>
  </si>
  <si>
    <t>062-720-4358</t>
    <phoneticPr fontId="6" type="noConversion"/>
  </si>
  <si>
    <t>154kV 영암개폐소 GIS 설치공사(일반)</t>
    <phoneticPr fontId="6" type="noConversion"/>
  </si>
  <si>
    <t>변전기자재 실증시험장 (T-플랫폼) 신축공사</t>
    <phoneticPr fontId="6" type="noConversion"/>
  </si>
  <si>
    <t>맹영휘</t>
    <phoneticPr fontId="6" type="noConversion"/>
  </si>
  <si>
    <t>062-720-4381</t>
    <phoneticPr fontId="6" type="noConversion"/>
  </si>
  <si>
    <t>충북강원건설지사</t>
    <phoneticPr fontId="6" type="noConversion"/>
  </si>
  <si>
    <t>154kV 간성S/S #4M.Tr 설치공사(일반)</t>
    <phoneticPr fontId="6" type="noConversion"/>
  </si>
  <si>
    <t>우진두</t>
    <phoneticPr fontId="6" type="noConversion"/>
  </si>
  <si>
    <t>043-640-3364</t>
    <phoneticPr fontId="6" type="noConversion"/>
  </si>
  <si>
    <t>154kV 간성S/S #4M.Tr 설치공사(전문)</t>
    <phoneticPr fontId="6" type="noConversion"/>
  </si>
  <si>
    <t>154kV 간성S/S #4M.Tr용 GIS증설공사(일반)</t>
    <phoneticPr fontId="6" type="noConversion"/>
  </si>
  <si>
    <t>154kV 간성S/S #4M.Tr용 전력케이블 설치공사(일반)</t>
    <phoneticPr fontId="6" type="noConversion"/>
  </si>
  <si>
    <t>우진두</t>
    <phoneticPr fontId="6" type="noConversion"/>
  </si>
  <si>
    <t>043-640-3364</t>
    <phoneticPr fontId="6" type="noConversion"/>
  </si>
  <si>
    <t>옥천S/S 23kV Sh.C 설치공사(일반)</t>
    <phoneticPr fontId="6" type="noConversion"/>
  </si>
  <si>
    <t>정우연</t>
    <phoneticPr fontId="6" type="noConversion"/>
  </si>
  <si>
    <t>043-640-3361</t>
    <phoneticPr fontId="6" type="noConversion"/>
  </si>
  <si>
    <t>옥천S/S 23kV Sh.C용 GIS 설치공사(전문)</t>
    <phoneticPr fontId="6" type="noConversion"/>
  </si>
  <si>
    <t>평창S/S 154kV Sh.R 설치공사(일반)</t>
    <phoneticPr fontId="6" type="noConversion"/>
  </si>
  <si>
    <t>평창S/S 154kV Sh.R용 GIS 설치공사(전문)</t>
    <phoneticPr fontId="6" type="noConversion"/>
  </si>
  <si>
    <t>신남원S/S 154kV #63D.Tr 증설공사(전문)</t>
    <phoneticPr fontId="6" type="noConversion"/>
  </si>
  <si>
    <t>신남원S/S 154kV #63D.Tr용 개폐장치 증설공사(전문)</t>
    <phoneticPr fontId="6" type="noConversion"/>
  </si>
  <si>
    <t>063-240-5881</t>
  </si>
  <si>
    <t>신남원S/S #63D.Tr용 1차 전력케이블 설치공사(전문)</t>
    <phoneticPr fontId="6" type="noConversion"/>
  </si>
  <si>
    <t>신남원S/S #63D.Tr용 2차 전력케이블 설치공사(전문)</t>
  </si>
  <si>
    <t>정공S/S 154kV #5M.Tr 증설공사(전문)</t>
    <phoneticPr fontId="6" type="noConversion"/>
  </si>
  <si>
    <t>정공S/S 154kV #5M.Tr용 개폐장치 설치공사(전문)</t>
    <phoneticPr fontId="6" type="noConversion"/>
  </si>
  <si>
    <t>063-240-5879</t>
  </si>
  <si>
    <t>정공S/S 154kV #5M.Tr용 전력케이블 설치공사(전문)</t>
    <phoneticPr fontId="6" type="noConversion"/>
  </si>
  <si>
    <t>154kv 태평-서곡 지중T/L 건설공사</t>
    <phoneticPr fontId="6" type="noConversion"/>
  </si>
  <si>
    <t>송재광</t>
    <phoneticPr fontId="6" type="noConversion"/>
  </si>
  <si>
    <t>당진지역 전기공급시설 전력구 부대설비공사</t>
    <phoneticPr fontId="6" type="noConversion"/>
  </si>
  <si>
    <t>이석재</t>
    <phoneticPr fontId="6" type="noConversion"/>
  </si>
  <si>
    <t>042-717-4446</t>
    <phoneticPr fontId="6" type="noConversion"/>
  </si>
  <si>
    <t>154kV 둔곡분기 지중T/L 건설공사</t>
    <phoneticPr fontId="6" type="noConversion"/>
  </si>
  <si>
    <t>양기윤</t>
    <phoneticPr fontId="6" type="noConversion"/>
  </si>
  <si>
    <t>042-717-4454</t>
    <phoneticPr fontId="6" type="noConversion"/>
  </si>
  <si>
    <t>변전설비 실증시험 연구동 신축공사</t>
    <phoneticPr fontId="6" type="noConversion"/>
  </si>
  <si>
    <t>홍주영</t>
    <phoneticPr fontId="6" type="noConversion"/>
  </si>
  <si>
    <t>042-717-4574</t>
    <phoneticPr fontId="6" type="noConversion"/>
  </si>
  <si>
    <t>154kV 국사S/S #4M.Tr실 수선공사</t>
    <phoneticPr fontId="6" type="noConversion"/>
  </si>
  <si>
    <t>154kV 둔곡E/C 전력케이블 설치공사</t>
    <phoneticPr fontId="6" type="noConversion"/>
  </si>
  <si>
    <t>이승철</t>
    <phoneticPr fontId="6" type="noConversion"/>
  </si>
  <si>
    <t>042-717-4546</t>
    <phoneticPr fontId="6" type="noConversion"/>
  </si>
  <si>
    <t>154kV 직산E/C 전력케이블 설치공사</t>
    <phoneticPr fontId="6" type="noConversion"/>
  </si>
  <si>
    <t>154kV 순창S/S 건설공사(일반)</t>
    <phoneticPr fontId="6" type="noConversion"/>
  </si>
  <si>
    <t>345kV 신송산분기T/L OPGW 시설공사</t>
    <phoneticPr fontId="6" type="noConversion"/>
  </si>
  <si>
    <t>김재우</t>
    <phoneticPr fontId="6" type="noConversion"/>
  </si>
  <si>
    <t>042-717-4397</t>
    <phoneticPr fontId="6" type="noConversion"/>
  </si>
  <si>
    <t>154KV 태평-서곡T/L 광통신선로 시설공사</t>
    <phoneticPr fontId="6" type="noConversion"/>
  </si>
  <si>
    <t>154kV 탄소-전주, 이리T/L OFC 시설공사</t>
    <phoneticPr fontId="6" type="noConversion"/>
  </si>
  <si>
    <t>154kV 둔곡분기T/L OPGW 시설공사</t>
    <phoneticPr fontId="6" type="noConversion"/>
  </si>
  <si>
    <t>주재성</t>
    <phoneticPr fontId="6" type="noConversion"/>
  </si>
  <si>
    <t>042-717-4394</t>
    <phoneticPr fontId="6" type="noConversion"/>
  </si>
  <si>
    <t>154kV 탄소E/C 전력통신설비 시설공사</t>
    <phoneticPr fontId="6" type="noConversion"/>
  </si>
  <si>
    <t>042-717-4393</t>
    <phoneticPr fontId="6" type="noConversion"/>
  </si>
  <si>
    <t>345kV 신송산E/C 전력통신설비 시설공사</t>
    <phoneticPr fontId="6" type="noConversion"/>
  </si>
  <si>
    <t>154kV 직산E/C 전력통신설비 시설공사</t>
    <phoneticPr fontId="6" type="noConversion"/>
  </si>
  <si>
    <t>154kV 둔곡E/C 전력통신설비 시설공사</t>
    <phoneticPr fontId="6" type="noConversion"/>
  </si>
  <si>
    <t>조한태</t>
    <phoneticPr fontId="6" type="noConversion"/>
  </si>
  <si>
    <t>042-717-4395</t>
    <phoneticPr fontId="6" type="noConversion"/>
  </si>
  <si>
    <t>154kV 인주-불당#1,2T/L 송변전광단말 시설공사</t>
    <phoneticPr fontId="6" type="noConversion"/>
  </si>
  <si>
    <t>154kV 청주-상당 지중T/L 건설공사</t>
    <phoneticPr fontId="6" type="noConversion"/>
  </si>
  <si>
    <t>김상현</t>
    <phoneticPr fontId="6" type="noConversion"/>
  </si>
  <si>
    <t>042-717-4447</t>
    <phoneticPr fontId="6" type="noConversion"/>
  </si>
  <si>
    <t>70kV 안좌G/S M.Tr 설치공사(전문)</t>
    <phoneticPr fontId="6" type="noConversion"/>
  </si>
  <si>
    <t>70kV 안좌G/S GIS 설치공사(전문)</t>
    <phoneticPr fontId="6" type="noConversion"/>
  </si>
  <si>
    <t>70kV 안좌G/S 건설공사(일반)</t>
    <phoneticPr fontId="6" type="noConversion"/>
  </si>
  <si>
    <t>154kV 왕곡E/C 건설 방화구획재 설치공사</t>
    <phoneticPr fontId="6" type="noConversion"/>
  </si>
  <si>
    <t>154kV 운남S/S #4M.Tr 설치공사(전문)</t>
    <phoneticPr fontId="6" type="noConversion"/>
  </si>
  <si>
    <t>이준호</t>
    <phoneticPr fontId="6" type="noConversion"/>
  </si>
  <si>
    <t>062-720-4353</t>
    <phoneticPr fontId="6" type="noConversion"/>
  </si>
  <si>
    <t>광주전남건설지사</t>
    <phoneticPr fontId="6" type="noConversion"/>
  </si>
  <si>
    <t>154kV 운남S/S #4M.Tr 건설공사(일반)</t>
    <phoneticPr fontId="6" type="noConversion"/>
  </si>
  <si>
    <t>154kV 송정S/S #3M.Tr 설치공사(전문)</t>
    <phoneticPr fontId="6" type="noConversion"/>
  </si>
  <si>
    <t>154kV 송정S/S #3M.Tr용 GIS설치공사(전문)</t>
    <phoneticPr fontId="6" type="noConversion"/>
  </si>
  <si>
    <t>154kV 송정S/S #3M.Tr 증설공사(일반)</t>
    <phoneticPr fontId="6" type="noConversion"/>
  </si>
  <si>
    <t>154kV 송정S/S #3M.Tr Cable Plug In공사(전문)</t>
    <phoneticPr fontId="6" type="noConversion"/>
  </si>
  <si>
    <t>8월</t>
    <phoneticPr fontId="6" type="noConversion"/>
  </si>
  <si>
    <t>154kV 남광주C/H 이설 전력구공사</t>
    <phoneticPr fontId="6" type="noConversion"/>
  </si>
  <si>
    <t>박지형</t>
    <phoneticPr fontId="6" type="noConversion"/>
  </si>
  <si>
    <t>062-720-4377</t>
    <phoneticPr fontId="6" type="noConversion"/>
  </si>
  <si>
    <t>154kV 괴산S/S #1M.Tr실 수선공사</t>
    <phoneticPr fontId="6" type="noConversion"/>
  </si>
  <si>
    <t>임한솔</t>
    <phoneticPr fontId="6" type="noConversion"/>
  </si>
  <si>
    <t>043-640-3386</t>
    <phoneticPr fontId="6" type="noConversion"/>
  </si>
  <si>
    <t>충북강원건설지사</t>
    <phoneticPr fontId="6" type="noConversion"/>
  </si>
  <si>
    <t>154kV 서홍천S/S #2M.Tr 설치공사(일반)</t>
    <phoneticPr fontId="6" type="noConversion"/>
  </si>
  <si>
    <t>정원석</t>
    <phoneticPr fontId="6" type="noConversion"/>
  </si>
  <si>
    <t>043-640-3355</t>
    <phoneticPr fontId="6" type="noConversion"/>
  </si>
  <si>
    <t>154kV 서홍천S/S #2M.Tr 설치공사(전문)</t>
    <phoneticPr fontId="6" type="noConversion"/>
  </si>
  <si>
    <t>154kV 서홍천S/S #2M.Tr용 GIS증설공사(일반)</t>
    <phoneticPr fontId="6" type="noConversion"/>
  </si>
  <si>
    <t>154kV 서홍천S/S #2M.Tr용 전력케이블 설치공사(일반)</t>
    <phoneticPr fontId="6" type="noConversion"/>
  </si>
  <si>
    <t>154kV 부여E/C #4M.Tr 증설공사(도급)</t>
    <phoneticPr fontId="6" type="noConversion"/>
  </si>
  <si>
    <t>김병삼</t>
    <phoneticPr fontId="6" type="noConversion"/>
  </si>
  <si>
    <t>042-717-4557</t>
    <phoneticPr fontId="6" type="noConversion"/>
  </si>
  <si>
    <t>154kV 부여E/C #4M.Tr 설치공사</t>
    <phoneticPr fontId="6" type="noConversion"/>
  </si>
  <si>
    <t>154kV 부여E/C #4M.Tr용 GIS 설치공사</t>
    <phoneticPr fontId="6" type="noConversion"/>
  </si>
  <si>
    <t>154kV 부여E/C 23kV 전력케이블 설치공사</t>
    <phoneticPr fontId="6" type="noConversion"/>
  </si>
  <si>
    <t>9월</t>
    <phoneticPr fontId="6" type="noConversion"/>
  </si>
  <si>
    <t>154kV 보성S/S #4M.Tr 증설공사(일반)</t>
    <phoneticPr fontId="6" type="noConversion"/>
  </si>
  <si>
    <t>양훈석</t>
    <phoneticPr fontId="6" type="noConversion"/>
  </si>
  <si>
    <t>062-720-4355</t>
    <phoneticPr fontId="6" type="noConversion"/>
  </si>
  <si>
    <t>154kV 보성S/S #4M.Tr용 GIS 설치공사</t>
    <phoneticPr fontId="6" type="noConversion"/>
  </si>
  <si>
    <t>154kV 보성S/S #4M.Tr 설치공사</t>
    <phoneticPr fontId="6" type="noConversion"/>
  </si>
  <si>
    <t>154kV 보성S/S #4M.Tr 전력케이블 포설공사</t>
    <phoneticPr fontId="6" type="noConversion"/>
  </si>
  <si>
    <t>154kV 승주S/S #3M.Tr 전력케이블 포설공사</t>
    <phoneticPr fontId="6" type="noConversion"/>
  </si>
  <si>
    <t>변전</t>
    <phoneticPr fontId="6" type="noConversion"/>
  </si>
  <si>
    <t>경쟁</t>
    <phoneticPr fontId="6" type="noConversion"/>
  </si>
  <si>
    <t>장영윤</t>
    <phoneticPr fontId="6" type="noConversion"/>
  </si>
  <si>
    <t>062-720-4355</t>
    <phoneticPr fontId="6" type="noConversion"/>
  </si>
  <si>
    <t>중부건설본부</t>
    <phoneticPr fontId="6" type="noConversion"/>
  </si>
  <si>
    <t>광주전남건설지사</t>
    <phoneticPr fontId="6" type="noConversion"/>
  </si>
  <si>
    <t>9월</t>
    <phoneticPr fontId="6" type="noConversion"/>
  </si>
  <si>
    <t>154kV 금천S/S #3M.Tr 전력케이블 포설공사</t>
    <phoneticPr fontId="6" type="noConversion"/>
  </si>
  <si>
    <t>신영철</t>
    <phoneticPr fontId="6" type="noConversion"/>
  </si>
  <si>
    <t>154kV 덕림S/S 전력케이블 포설공사</t>
    <phoneticPr fontId="6" type="noConversion"/>
  </si>
  <si>
    <t>70kV 안좌G/S Cable Plug In공사(전문)</t>
    <phoneticPr fontId="6" type="noConversion"/>
  </si>
  <si>
    <t>이병훈</t>
    <phoneticPr fontId="6" type="noConversion"/>
  </si>
  <si>
    <t>062-720-4356</t>
    <phoneticPr fontId="6" type="noConversion"/>
  </si>
  <si>
    <t>70kV 안좌 자은주민 고객S/S 개폐장치 설치공사(전문)</t>
    <phoneticPr fontId="6" type="noConversion"/>
  </si>
  <si>
    <t>70kV 안좌 자은주민 고객S/S 개폐장치 설치공사(일반)</t>
    <phoneticPr fontId="6" type="noConversion"/>
  </si>
  <si>
    <t>154kV 안좌S/S 자은주민바람T/L 신규수용공사</t>
    <phoneticPr fontId="6" type="noConversion"/>
  </si>
  <si>
    <t>주영남</t>
    <phoneticPr fontId="6" type="noConversion"/>
  </si>
  <si>
    <t>062-720-4357</t>
    <phoneticPr fontId="6" type="noConversion"/>
  </si>
  <si>
    <t>154kV 운남S/S 자은주민바람T/L용 GIS 설치공사(전문)</t>
    <phoneticPr fontId="6" type="noConversion"/>
  </si>
  <si>
    <t>154kV 안면변전소 #3M.Tr용 증설공사(도급)</t>
  </si>
  <si>
    <t>154kV 북당진-송악T/L 전력통신설비 시설공사</t>
    <phoneticPr fontId="6" type="noConversion"/>
  </si>
  <si>
    <t>154kV 왕곡E/C 실증시험장 GIS 설치공사(전문)</t>
    <phoneticPr fontId="6" type="noConversion"/>
  </si>
  <si>
    <t>이병훈</t>
    <phoneticPr fontId="6" type="noConversion"/>
  </si>
  <si>
    <t>062-720-4356</t>
    <phoneticPr fontId="6" type="noConversion"/>
  </si>
  <si>
    <t>154kV 안면변전소 #3M.Tr용 GIS 설치공사</t>
  </si>
  <si>
    <t>154kV 안면변전소 #3M.Tr 설치공사</t>
  </si>
  <si>
    <t>154kV 안면변전소 #4M.Tr용 증설공사(도급)</t>
  </si>
  <si>
    <t>10월</t>
    <phoneticPr fontId="6" type="noConversion"/>
  </si>
  <si>
    <t>345kV 북당진-신탕정T/L(1구간) OPGW 시설공사</t>
    <phoneticPr fontId="6" type="noConversion"/>
  </si>
  <si>
    <t>김재우</t>
    <phoneticPr fontId="6" type="noConversion"/>
  </si>
  <si>
    <t>042-717-4397</t>
    <phoneticPr fontId="6" type="noConversion"/>
  </si>
  <si>
    <t>송전</t>
    <phoneticPr fontId="6" type="noConversion"/>
  </si>
  <si>
    <t>중부건설본부</t>
    <phoneticPr fontId="6" type="noConversion"/>
  </si>
  <si>
    <t>직할</t>
    <phoneticPr fontId="6" type="noConversion"/>
  </si>
  <si>
    <t>10월</t>
    <phoneticPr fontId="6" type="noConversion"/>
  </si>
  <si>
    <t>154kV 태평-서곡T/L 송변전광단말 시설공사</t>
    <phoneticPr fontId="6" type="noConversion"/>
  </si>
  <si>
    <t>김지원</t>
    <phoneticPr fontId="6" type="noConversion"/>
  </si>
  <si>
    <t>042-717-4393</t>
    <phoneticPr fontId="6" type="noConversion"/>
  </si>
  <si>
    <t>154kV 세종분기 지중T/L 건설공사</t>
    <phoneticPr fontId="6" type="noConversion"/>
  </si>
  <si>
    <t>김상진</t>
    <phoneticPr fontId="6" type="noConversion"/>
  </si>
  <si>
    <t>042-717-4456</t>
    <phoneticPr fontId="6" type="noConversion"/>
  </si>
  <si>
    <t>154kV 둔곡E/C 방화구획재 설치공사</t>
    <phoneticPr fontId="6" type="noConversion"/>
  </si>
  <si>
    <t>154kV 안면변전소 #4M.Tr용 GIS 설치공사</t>
  </si>
  <si>
    <t>154kV 안면변전소 #4M.Tr 설치공사</t>
  </si>
  <si>
    <t>154kV 직산E/C 방화구획재 설치공사</t>
    <phoneticPr fontId="6" type="noConversion"/>
  </si>
  <si>
    <t>154kV 왕궁S/S 건설공사(일반)</t>
    <phoneticPr fontId="6" type="noConversion"/>
  </si>
  <si>
    <t>김병완</t>
    <phoneticPr fontId="6" type="noConversion"/>
  </si>
  <si>
    <t>063-240-5882</t>
    <phoneticPr fontId="6" type="noConversion"/>
  </si>
  <si>
    <t>154kV 순창분기T/L 건설공사</t>
    <phoneticPr fontId="6" type="noConversion"/>
  </si>
  <si>
    <t>345kV 신송산S/S 조경공사</t>
    <phoneticPr fontId="6" type="noConversion"/>
  </si>
  <si>
    <t>현치호</t>
    <phoneticPr fontId="6" type="noConversion"/>
  </si>
  <si>
    <t>042-717-4471</t>
    <phoneticPr fontId="6" type="noConversion"/>
  </si>
  <si>
    <t>경인건설본부</t>
    <phoneticPr fontId="6" type="noConversion"/>
  </si>
  <si>
    <t>154kV 도림분기 지중T/L 건설공사</t>
  </si>
  <si>
    <t>김진옥</t>
  </si>
  <si>
    <t>02-2096-4375</t>
  </si>
  <si>
    <t>154kV 지축E/C 조경공사</t>
    <phoneticPr fontId="6" type="noConversion"/>
  </si>
  <si>
    <t>김건희</t>
    <phoneticPr fontId="6" type="noConversion"/>
  </si>
  <si>
    <t>02-2096-4568</t>
    <phoneticPr fontId="6" type="noConversion"/>
  </si>
  <si>
    <t>154kV 덕소E/C 조경공사</t>
    <phoneticPr fontId="6" type="noConversion"/>
  </si>
  <si>
    <t>안준수</t>
    <phoneticPr fontId="6" type="noConversion"/>
  </si>
  <si>
    <t>02-2096-4536</t>
    <phoneticPr fontId="6" type="noConversion"/>
  </si>
  <si>
    <t>경인건설본부</t>
    <phoneticPr fontId="6" type="noConversion"/>
  </si>
  <si>
    <t>154kV 덕소E/C 관련 관로공사</t>
    <phoneticPr fontId="6" type="noConversion"/>
  </si>
  <si>
    <t>고윤상</t>
    <phoneticPr fontId="6" type="noConversion"/>
  </si>
  <si>
    <t>02-2096-4564</t>
    <phoneticPr fontId="6" type="noConversion"/>
  </si>
  <si>
    <t>154kV 지제S/S SW 증설공사</t>
    <phoneticPr fontId="6" type="noConversion"/>
  </si>
  <si>
    <t>이다님</t>
  </si>
  <si>
    <t>02-2096-4484</t>
  </si>
  <si>
    <t>154kV 지제S/S GIS 설치공사</t>
    <phoneticPr fontId="6" type="noConversion"/>
  </si>
  <si>
    <t>154kV 덕소S/S M.Tr 설치공사</t>
    <phoneticPr fontId="6" type="noConversion"/>
  </si>
  <si>
    <t>채병길</t>
  </si>
  <si>
    <t>02-2096-4482</t>
  </si>
  <si>
    <t>신송전상생도로 및 전기공급시설(신가평인출2차 HVDC)공사</t>
    <phoneticPr fontId="6" type="noConversion"/>
  </si>
  <si>
    <t>담당자 미정</t>
    <phoneticPr fontId="6" type="noConversion"/>
  </si>
  <si>
    <t>고덕S/S STATCOM 증축 토건공사</t>
  </si>
  <si>
    <t>박연주</t>
  </si>
  <si>
    <t>02-2096-4625</t>
  </si>
  <si>
    <t>고덕S/S STATCOM 건설공사</t>
  </si>
  <si>
    <t>오창훈</t>
  </si>
  <si>
    <t>02-2096-4624</t>
  </si>
  <si>
    <t>경인건설본부</t>
  </si>
  <si>
    <t>경기건설지사</t>
  </si>
  <si>
    <t>신용인S/S 362kV GIS 설치공사</t>
    <phoneticPr fontId="6" type="noConversion"/>
  </si>
  <si>
    <t>백민승</t>
  </si>
  <si>
    <t>031-230-4391</t>
  </si>
  <si>
    <t>신용인S/S 345kV M.Tr 설치공사</t>
  </si>
  <si>
    <t>신용인S/S 154kV GIS 설치공사</t>
  </si>
  <si>
    <t>154kV 마북-이의SW 증설용 GIS 설치공사</t>
  </si>
  <si>
    <t>154kV 마북-이의SW 증설공사</t>
  </si>
  <si>
    <t>154kV 청북S/S #5M.Tr 증설공사</t>
  </si>
  <si>
    <t>031-230-4493</t>
  </si>
  <si>
    <t>154kV 청북S/S #5M.Tr용 GIS 설치공사</t>
  </si>
  <si>
    <t>154kV 청북S/S #5M.Tr 설치공사</t>
  </si>
  <si>
    <t>154kV 청북S/S #5M.Tr 전력케이블 설치공사</t>
  </si>
  <si>
    <t>154kV 의왕S/S 금정전철#1TL SW 증설공사</t>
  </si>
  <si>
    <t>안희능</t>
  </si>
  <si>
    <t>031-230-4389</t>
  </si>
  <si>
    <t>154kV 의왕S/S SW 증설용 GIS 설치공사</t>
  </si>
  <si>
    <t>154kV 동백S/S #4M.Tr 증설공사</t>
  </si>
  <si>
    <t>154kV 동백S/S #4M.Tr용 GIS 설치공사</t>
  </si>
  <si>
    <t>154kV 동백S/S #4M.Tr 설치공사</t>
  </si>
  <si>
    <t>154kV 동백S/S #4M.Tr 전력케이블 설치공사</t>
  </si>
  <si>
    <t>154kV 기흥S/S #3M.Tr 증설공사</t>
  </si>
  <si>
    <t>154kV 기흥S/S #3M.Tr용 GIS 설치공사</t>
  </si>
  <si>
    <t>154kV 기흥S/S #3M.Tr 설치공사</t>
  </si>
  <si>
    <t>154kV 기흥S/S #3M.Tr 전력케이블 설치공사</t>
  </si>
  <si>
    <t>154kV 서안양S/S #4M.Tr 증설공사</t>
  </si>
  <si>
    <t>154kV 서안양S/S #4M.Tr용 GIS 설치공사</t>
  </si>
  <si>
    <t>154kV 서안양S/S #4M.Tr 설치공사</t>
  </si>
  <si>
    <t>154kV 서안양S/S #4M.Tr 전력케이블 설치공사</t>
  </si>
  <si>
    <t>154kV 봉담E/C 전력통신설비 시설공사</t>
  </si>
  <si>
    <t>이호경</t>
  </si>
  <si>
    <t>031-230-4394</t>
  </si>
  <si>
    <t>154kV 봉담분기 지중T/L 건설공사</t>
  </si>
  <si>
    <t>031-230-4385</t>
  </si>
  <si>
    <t>봉담분기 전력구 전기설비공사</t>
  </si>
  <si>
    <t>봉담분기 전력구 소방설비공사</t>
  </si>
  <si>
    <t>154㎸ 산성-성현T/L 지장 지중선로이설 건설공사</t>
    <phoneticPr fontId="6" type="noConversion"/>
  </si>
  <si>
    <t>345㎸ 양주-중부T/L 지중화 운영시스템 설치공사</t>
  </si>
  <si>
    <t>신승준</t>
  </si>
  <si>
    <t>02-2096-4476</t>
  </si>
  <si>
    <t>안성-평택지역 전기공급시설 전력구공사(고덕-서안성,원암리)</t>
  </si>
  <si>
    <t>김대일</t>
    <phoneticPr fontId="6" type="noConversion"/>
  </si>
  <si>
    <t>02-2096-4546</t>
    <phoneticPr fontId="6" type="noConversion"/>
  </si>
  <si>
    <t>경인건설본부</t>
    <phoneticPr fontId="6" type="noConversion"/>
  </si>
  <si>
    <t>직할</t>
    <phoneticPr fontId="6" type="noConversion"/>
  </si>
  <si>
    <t>2월</t>
    <phoneticPr fontId="6" type="noConversion"/>
  </si>
  <si>
    <t>154kV 덕소S/S 전력케이블 설치공사</t>
    <phoneticPr fontId="6" type="noConversion"/>
  </si>
  <si>
    <t>남서울건설지사</t>
    <phoneticPr fontId="6" type="noConversion"/>
  </si>
  <si>
    <t>154kV 고강화곡S/W 증설공사</t>
    <phoneticPr fontId="6" type="noConversion"/>
  </si>
  <si>
    <t>곽유현</t>
    <phoneticPr fontId="6" type="noConversion"/>
  </si>
  <si>
    <t>02-3777-9414</t>
    <phoneticPr fontId="6" type="noConversion"/>
  </si>
  <si>
    <t>154kV 고강화곡 GIS 설치공사</t>
    <phoneticPr fontId="6" type="noConversion"/>
  </si>
  <si>
    <t>154kV 노들#3 M.Tr 증설공사</t>
    <phoneticPr fontId="6" type="noConversion"/>
  </si>
  <si>
    <t>권중선</t>
    <phoneticPr fontId="6" type="noConversion"/>
  </si>
  <si>
    <t>02-3777-9419</t>
    <phoneticPr fontId="6" type="noConversion"/>
  </si>
  <si>
    <t>154kV 노들#3 M.Tr 설치공사</t>
    <phoneticPr fontId="6" type="noConversion"/>
  </si>
  <si>
    <t>154kV 노들#3 GIS 설치공사</t>
    <phoneticPr fontId="6" type="noConversion"/>
  </si>
  <si>
    <t>154kV 노들#3 전력케이블 설치공사</t>
    <phoneticPr fontId="6" type="noConversion"/>
  </si>
  <si>
    <t>남서울건설지사</t>
  </si>
  <si>
    <t>154KV 서초-이수 지중T/L 건설공사</t>
  </si>
  <si>
    <t>한상덕</t>
  </si>
  <si>
    <t>02-3777-9379</t>
  </si>
  <si>
    <t>서울 동남권지역 전기공급시설 전력구공사
(동서울#2-강남 4차)</t>
  </si>
  <si>
    <t>왕영은</t>
  </si>
  <si>
    <t>02-3777-9437</t>
  </si>
  <si>
    <t>154kV 덕소S/S 옥내화관련 인출정비공사</t>
  </si>
  <si>
    <t>권  진</t>
  </si>
  <si>
    <t>02-2096-4473</t>
  </si>
  <si>
    <t>양주-불광-서대문 지중화 전력구 전기설비공사(고양지축)</t>
  </si>
  <si>
    <t>변상호</t>
  </si>
  <si>
    <t>02-2096-4474</t>
  </si>
  <si>
    <t>양주-불광-서대문 지중화 전력구 소방설비공사(고양지축)</t>
  </si>
  <si>
    <t>154kV 성동-왕십리(증) 지중T/L 건설공사</t>
  </si>
  <si>
    <t>진수창</t>
  </si>
  <si>
    <t>02-2096-4475</t>
  </si>
  <si>
    <t>경인건설본부</t>
    <phoneticPr fontId="6" type="noConversion"/>
  </si>
  <si>
    <t>신부평#2-영서 전력구 전기설비공사</t>
  </si>
  <si>
    <t>박수신</t>
  </si>
  <si>
    <t>02-2096-4373</t>
  </si>
  <si>
    <t>154kV 도림분기T/L 건설공사</t>
  </si>
  <si>
    <t>문창우</t>
  </si>
  <si>
    <t>02-2096-4464</t>
  </si>
  <si>
    <t>154kV 성동-왕십리 SW 증설공사</t>
    <phoneticPr fontId="6" type="noConversion"/>
  </si>
  <si>
    <t>복상규</t>
  </si>
  <si>
    <t>02-2096-4483</t>
  </si>
  <si>
    <t>154kV 성동-왕십리 GIS 설치공사</t>
    <phoneticPr fontId="6" type="noConversion"/>
  </si>
  <si>
    <t>154kV 세종로-운니 SW 증설공사</t>
    <phoneticPr fontId="6" type="noConversion"/>
  </si>
  <si>
    <t>154kV 세종로-운니 GIS 설치공사</t>
    <phoneticPr fontId="6" type="noConversion"/>
  </si>
  <si>
    <t>345kV 신시화E/C 토건공사</t>
  </si>
  <si>
    <t>홍성웅</t>
  </si>
  <si>
    <t>02-2096-4586</t>
  </si>
  <si>
    <t>남서울건설지사</t>
    <phoneticPr fontId="6" type="noConversion"/>
  </si>
  <si>
    <t>154kV 대림구공 S/W 증설공사</t>
    <phoneticPr fontId="6" type="noConversion"/>
  </si>
  <si>
    <t>송현민</t>
    <phoneticPr fontId="6" type="noConversion"/>
  </si>
  <si>
    <t>02-3777-9411</t>
    <phoneticPr fontId="6" type="noConversion"/>
  </si>
  <si>
    <t>154kV 대림구공 GIS 설치공사</t>
    <phoneticPr fontId="6" type="noConversion"/>
  </si>
  <si>
    <t>154kV 신김포#63 M.Tr 증설공사</t>
    <phoneticPr fontId="6" type="noConversion"/>
  </si>
  <si>
    <t>진정욱</t>
    <phoneticPr fontId="6" type="noConversion"/>
  </si>
  <si>
    <t>02-3777-9423</t>
    <phoneticPr fontId="6" type="noConversion"/>
  </si>
  <si>
    <t>154kV 신김포#63 M.Tr 설치공사</t>
    <phoneticPr fontId="6" type="noConversion"/>
  </si>
  <si>
    <t>154kV 신김포#63 GIS 설치공사</t>
    <phoneticPr fontId="6" type="noConversion"/>
  </si>
  <si>
    <t>154kV 고강-화곡(증) 지중T/L 건설공사</t>
  </si>
  <si>
    <t>박재용</t>
  </si>
  <si>
    <t>02-3777-9383</t>
  </si>
  <si>
    <t>154kV 봉담S/S 방화구획재 설치</t>
  </si>
  <si>
    <t>진창남</t>
  </si>
  <si>
    <t>031-230-4393</t>
  </si>
  <si>
    <t>154kV 중원S/S #4M.Tr 증설공사</t>
  </si>
  <si>
    <t>031-230-4398</t>
  </si>
  <si>
    <t>154kV 중원S/S #4M.Tr용 GIS 설치공사</t>
  </si>
  <si>
    <t>154kV 중원S/S #4M.Tr 설치공사</t>
  </si>
  <si>
    <t>154kV 중원S/S #4M.Tr 전력케이블 설치공사</t>
  </si>
  <si>
    <t>154kV 정자S/S #4M.Tr 증설공사</t>
  </si>
  <si>
    <t>박민식</t>
  </si>
  <si>
    <t>031-230-4441</t>
  </si>
  <si>
    <t>154kV 정자S/S #4M.Tr용 GIS 설치공사</t>
  </si>
  <si>
    <t>154kV 정자S/S #4M.Tr 설치공사</t>
  </si>
  <si>
    <t>154kV 정자S/S #4M.Tr 전력케이블 설치공사</t>
  </si>
  <si>
    <t>154kV 죽전S/S #4M.Tr 증설공사</t>
  </si>
  <si>
    <t>송진욱</t>
  </si>
  <si>
    <t>031-230-4443</t>
  </si>
  <si>
    <t>154kV 죽전S/S #4M.Tr용 GIS 설치공사</t>
  </si>
  <si>
    <t>154kV 죽전S/S #4M.Tr 설치공사</t>
  </si>
  <si>
    <t>154kV 죽전S/S #4M.Tr 전력케이블 설치공사</t>
  </si>
  <si>
    <t>154kV 이의S/S #4M.Tr 증설공사</t>
  </si>
  <si>
    <t>백인규</t>
  </si>
  <si>
    <t>154kV 이의S/S #4M.Tr용 GIS 설치공사</t>
  </si>
  <si>
    <t>154kV 이의S/S #4M.Tr 설치공사</t>
  </si>
  <si>
    <t>154kV 이의S/S #4M.Tr 전력케이블 설치공사</t>
  </si>
  <si>
    <t>154kV 고덕-프렉스T/L SW 증설공사</t>
  </si>
  <si>
    <t>031-230-4444</t>
  </si>
  <si>
    <t>154kV 고덕-프렉스 SW 증설용 GIS 설치공사</t>
  </si>
  <si>
    <t>154kV 서판교-수자원#2T/L SW 증설공사</t>
  </si>
  <si>
    <t>154kV 서판교-수자원#2T/L SW 증설용 GIS 설치공사</t>
  </si>
  <si>
    <t xml:space="preserve">345kV 신안산분기T/L OPGW 시설공사 </t>
  </si>
  <si>
    <t>정인철</t>
  </si>
  <si>
    <t>031-230-4395</t>
  </si>
  <si>
    <t>345kV 신안산분기,신평택화성T/L 전력통신설비 시설공사</t>
  </si>
  <si>
    <t>154kV 마북이의(증)T/L 전력통신설비 시설공사</t>
  </si>
  <si>
    <t>154kV 봉담분기T/L OPGW시설공사</t>
  </si>
  <si>
    <t>오산지역 전기공급시설 전력구공사
(세교-금암(궐동))</t>
  </si>
  <si>
    <t>최용식</t>
  </si>
  <si>
    <t>031-230-4476</t>
  </si>
  <si>
    <t>직할</t>
  </si>
  <si>
    <t>154kV 지제분기T/L OPGW 시설공사</t>
  </si>
  <si>
    <t>이은우</t>
  </si>
  <si>
    <t>02-2096-4396</t>
  </si>
  <si>
    <t>154kV 지제분기T/L 전력통신설비 시설공사</t>
  </si>
  <si>
    <t>황보현</t>
  </si>
  <si>
    <t>02-2096-4397</t>
  </si>
  <si>
    <t>154kV 산성-성현T/L 광전송선로 시설공사</t>
  </si>
  <si>
    <t>154kV 송전선로 항공장애표지 설치공사</t>
  </si>
  <si>
    <t>송준이</t>
  </si>
  <si>
    <t>02-2096-4436</t>
  </si>
  <si>
    <t>경인건설본부</t>
    <phoneticPr fontId="6" type="noConversion"/>
  </si>
  <si>
    <t>남서울건설지사</t>
    <phoneticPr fontId="6" type="noConversion"/>
  </si>
  <si>
    <t>4월</t>
    <phoneticPr fontId="6" type="noConversion"/>
  </si>
  <si>
    <t>154kV 만수S/W 증설공사</t>
    <phoneticPr fontId="6" type="noConversion"/>
  </si>
  <si>
    <t>김형준</t>
    <phoneticPr fontId="6" type="noConversion"/>
  </si>
  <si>
    <t>02-3777-9412</t>
    <phoneticPr fontId="6" type="noConversion"/>
  </si>
  <si>
    <t>154kV 만수 GIS 설치공사</t>
    <phoneticPr fontId="6" type="noConversion"/>
  </si>
  <si>
    <t>서강화E/C 배전인출 전력구공사</t>
  </si>
  <si>
    <t>김찬효</t>
  </si>
  <si>
    <t>02-3777-9453</t>
  </si>
  <si>
    <t>신수원S/S 362kV GIS 용량부족대체 전력케이블 설치공사</t>
  </si>
  <si>
    <t>345kV 서서울2S/S 154kV Sh.C용 GIS 설치공사</t>
    <phoneticPr fontId="6" type="noConversion"/>
  </si>
  <si>
    <t>345kV 서서울S/S 362kV GIS 개조공사</t>
    <phoneticPr fontId="6" type="noConversion"/>
  </si>
  <si>
    <t>345kV 서서울2S/S 154kV #1,2,3,4Sh.C 증설공사</t>
    <phoneticPr fontId="6" type="noConversion"/>
  </si>
  <si>
    <t>345kV 서서울2S/S 154kV Sh.C용 전력케이블 설치공사</t>
    <phoneticPr fontId="6" type="noConversion"/>
  </si>
  <si>
    <t>345kV 서서울S/S 345kV 전력케이블 설치공사</t>
    <phoneticPr fontId="6" type="noConversion"/>
  </si>
  <si>
    <t>154kV 북안산E/C 건설공사</t>
    <phoneticPr fontId="6" type="noConversion"/>
  </si>
  <si>
    <t>성윤제</t>
  </si>
  <si>
    <t>031-230-4442</t>
  </si>
  <si>
    <t>154kV 장암E/C 구내통신설비 시설공사</t>
  </si>
  <si>
    <t>박안나</t>
  </si>
  <si>
    <t>02-2096-4393</t>
  </si>
  <si>
    <t>345kV 신시화E/C 구내통신설비 시설공사</t>
  </si>
  <si>
    <t>운정분기 전력구 전기설비공사</t>
  </si>
  <si>
    <t>송재환</t>
  </si>
  <si>
    <t>02-2096-4377</t>
  </si>
  <si>
    <t>345kV 동두천CC-양주T/L 건설공사(1공구)</t>
    <phoneticPr fontId="6" type="noConversion"/>
  </si>
  <si>
    <t>최진규</t>
    <phoneticPr fontId="6" type="noConversion"/>
  </si>
  <si>
    <t>02-2096-4366</t>
    <phoneticPr fontId="6" type="noConversion"/>
  </si>
  <si>
    <t>345kV 동두천CC-양주T/L 건설공사(2공구)</t>
    <phoneticPr fontId="6" type="noConversion"/>
  </si>
  <si>
    <t>서울 동남권지역 전기공급시설 전력구공사
(동서울#2-강남 5차)</t>
  </si>
  <si>
    <t>장지영</t>
  </si>
  <si>
    <t>02-3777-9434</t>
  </si>
  <si>
    <t>서울 동남권지역 전기공급시설 전력구공사
(동서울#2-강남 1차)</t>
  </si>
  <si>
    <t>서찬덕</t>
  </si>
  <si>
    <t>02-3777-9433</t>
  </si>
  <si>
    <t>인천지역 전기공급시설 전력구공사
(동송도-서송도)</t>
  </si>
  <si>
    <t>전재연</t>
  </si>
  <si>
    <t>02-3777-9455</t>
  </si>
  <si>
    <t>154kV 중동탄E/C 구내통신설비 시설공사</t>
    <phoneticPr fontId="6" type="noConversion"/>
  </si>
  <si>
    <t>345kV 신평택화성T/L 전력통신설비 시설공사</t>
  </si>
  <si>
    <t>345kV 대장C/H 구내통신설비 시설공사</t>
  </si>
  <si>
    <t>154kV 덕성S/S 구내통신설비 시설공사</t>
    <phoneticPr fontId="6" type="noConversion"/>
  </si>
  <si>
    <t>154kV 성동-왕십리T/L 전력통신설비 시설공사</t>
  </si>
  <si>
    <t>부천지역 전기공급시설 전력구공사(도당S/S 배전인출2차)</t>
  </si>
  <si>
    <t>02-2096-4546</t>
    <phoneticPr fontId="6" type="noConversion"/>
  </si>
  <si>
    <t>6월</t>
    <phoneticPr fontId="6" type="noConversion"/>
  </si>
  <si>
    <t>345kV 신시화S/S 건설공사</t>
    <phoneticPr fontId="6" type="noConversion"/>
  </si>
  <si>
    <t>154kV 마포-용산 SW 증설공사</t>
    <phoneticPr fontId="6" type="noConversion"/>
  </si>
  <si>
    <t>경인건설본부</t>
    <phoneticPr fontId="6" type="noConversion"/>
  </si>
  <si>
    <t>직할</t>
    <phoneticPr fontId="6" type="noConversion"/>
  </si>
  <si>
    <t>6월</t>
    <phoneticPr fontId="6" type="noConversion"/>
  </si>
  <si>
    <t>154kV 마포-용산 GIS 설치공사</t>
    <phoneticPr fontId="6" type="noConversion"/>
  </si>
  <si>
    <t>154kV 장암E/C 옥내화 토건공사</t>
  </si>
  <si>
    <t>154kV 동안양S/S 구내통신설비 시설공사</t>
  </si>
  <si>
    <t>154kV 고덕분기 전력구 운영시스템 설치공사</t>
  </si>
  <si>
    <t>최윤석</t>
  </si>
  <si>
    <t>031-230-4437</t>
  </si>
  <si>
    <t>고덕-동평택 전력구 전기설비공사</t>
  </si>
  <si>
    <t>031-230-4435</t>
  </si>
  <si>
    <t>고덕-동평택 전력구 소방설비공사</t>
  </si>
  <si>
    <t>최환주</t>
  </si>
  <si>
    <t>031-230-4387</t>
  </si>
  <si>
    <t>154kV 고덕-동평택 지중T/L 건설공사</t>
  </si>
  <si>
    <t>박민수</t>
  </si>
  <si>
    <t>031-230-4433</t>
  </si>
  <si>
    <t>154kV 북안산분기T/L 건설공사</t>
  </si>
  <si>
    <t>채필규</t>
  </si>
  <si>
    <t>031-230-4432</t>
  </si>
  <si>
    <t>평택지역 전기공급시설 전력구공사
(송탄-진위 3차, 브레인시티)</t>
  </si>
  <si>
    <t>154kV 여주복합S/Y 토건공사</t>
  </si>
  <si>
    <t>최준배</t>
  </si>
  <si>
    <t>031-230-4483</t>
  </si>
  <si>
    <t>154kV 덕성E/C 토건공사</t>
    <phoneticPr fontId="6" type="noConversion"/>
  </si>
  <si>
    <t>김선홍</t>
  </si>
  <si>
    <t>031-230-4481</t>
  </si>
  <si>
    <t>남서울건설지사</t>
    <phoneticPr fontId="6" type="noConversion"/>
  </si>
  <si>
    <t>345kV 신광명S/S S/W 증설공사</t>
    <phoneticPr fontId="6" type="noConversion"/>
  </si>
  <si>
    <t>김제환</t>
    <phoneticPr fontId="6" type="noConversion"/>
  </si>
  <si>
    <t>02-3777-9414</t>
    <phoneticPr fontId="6" type="noConversion"/>
  </si>
  <si>
    <t>345kV 신광명S/S GIS 설치공사</t>
    <phoneticPr fontId="6" type="noConversion"/>
  </si>
  <si>
    <t>154kV 신부평#2-도당(인출정비) 지중T/L 건설공사</t>
  </si>
  <si>
    <t>최진건</t>
  </si>
  <si>
    <t>02-3777-9377</t>
  </si>
  <si>
    <t>154kV 신부평#2-부흥(인출정비) 지중T/L 건설공사</t>
  </si>
  <si>
    <t>154kV 신부평#2-부흥(증) 지중T/L 건설공사</t>
  </si>
  <si>
    <t>154kV 금암S/S 구내통신설비 시설공사</t>
  </si>
  <si>
    <t>하남-강동지역 전기공급시설 전력구공사
(신장-상일 2차)</t>
  </si>
  <si>
    <t>김종환</t>
  </si>
  <si>
    <t>031-230-4473</t>
  </si>
  <si>
    <t>고덕S/S 362kV GIS 설치공사</t>
  </si>
  <si>
    <t>고덕S/S 전력케이블 설치공사</t>
  </si>
  <si>
    <t>고덕S/S 25.8kV GIS 설치공사</t>
  </si>
  <si>
    <t>154kV 논일#3 M.Tr 증설공사</t>
    <phoneticPr fontId="6" type="noConversion"/>
  </si>
  <si>
    <t>김진희</t>
    <phoneticPr fontId="6" type="noConversion"/>
  </si>
  <si>
    <t>02-3777-9396</t>
    <phoneticPr fontId="6" type="noConversion"/>
  </si>
  <si>
    <t>154kV 논일#3 M.Tr 설치공사</t>
    <phoneticPr fontId="6" type="noConversion"/>
  </si>
  <si>
    <t>154kV 논일#3 GIS 설치공사</t>
    <phoneticPr fontId="6" type="noConversion"/>
  </si>
  <si>
    <t>154kV 논일#3 전력케이블 설치공사</t>
    <phoneticPr fontId="6" type="noConversion"/>
  </si>
  <si>
    <t>154kV 동탄S/S #1M.Tr 증설공사</t>
  </si>
  <si>
    <t>154kV 동탄S/S #1M.Tr용 GIS 설치공사</t>
  </si>
  <si>
    <t>154kV 동탄S/S #1M.Tr 설치공사</t>
  </si>
  <si>
    <t>154kV 동탄S/S #1M.Tr 전력케이블 설치공사</t>
  </si>
  <si>
    <t>154kV 모현S/S #3M.Tr 증설공사</t>
  </si>
  <si>
    <t>이동원</t>
  </si>
  <si>
    <t>031-230-4492</t>
  </si>
  <si>
    <t>154kV 모현S/S #3M.Tr용 GIS 설치공사</t>
  </si>
  <si>
    <t>154kV 모현S/S #3M.Tr 설치공사</t>
  </si>
  <si>
    <t>154kV 모현S/S #3M.Tr 전력케이블 설치공사</t>
  </si>
  <si>
    <t>154kV 북안산E/C 토건공사</t>
    <phoneticPr fontId="6" type="noConversion"/>
  </si>
  <si>
    <t>선유진</t>
  </si>
  <si>
    <t>031-230-4482</t>
  </si>
  <si>
    <t>154kV 동평택E/P 조경공사</t>
    <phoneticPr fontId="6" type="noConversion"/>
  </si>
  <si>
    <t>백유나</t>
    <phoneticPr fontId="6" type="noConversion"/>
  </si>
  <si>
    <t>02-2096-4537</t>
    <phoneticPr fontId="6" type="noConversion"/>
  </si>
  <si>
    <t>9월</t>
    <phoneticPr fontId="6" type="noConversion"/>
  </si>
  <si>
    <t>154kV 내촌S/S #4M.Tr 증설공사</t>
    <phoneticPr fontId="6" type="noConversion"/>
  </si>
  <si>
    <t>최지명</t>
  </si>
  <si>
    <t>02-2096-4384</t>
  </si>
  <si>
    <t>154kV 내촌S/S #4M.Tr용 GIS 설치공사</t>
    <phoneticPr fontId="6" type="noConversion"/>
  </si>
  <si>
    <t>154kV 내촌S/S #4M.Tr 설치공사</t>
    <phoneticPr fontId="6" type="noConversion"/>
  </si>
  <si>
    <t>154kV 선유S/S #3M.Tr 증설공사</t>
    <phoneticPr fontId="6" type="noConversion"/>
  </si>
  <si>
    <t>김상태</t>
  </si>
  <si>
    <t>02-2096-4488</t>
  </si>
  <si>
    <t>9월</t>
    <phoneticPr fontId="6" type="noConversion"/>
  </si>
  <si>
    <t>154kV 선유S/S #3M.Tr용 GIS 설치공사</t>
    <phoneticPr fontId="6" type="noConversion"/>
  </si>
  <si>
    <t>154kV 선유S/S #3M.Tr 설치공사</t>
    <phoneticPr fontId="6" type="noConversion"/>
  </si>
  <si>
    <t>154kV 성수S/S #3M.Tr 증설공사</t>
    <phoneticPr fontId="6" type="noConversion"/>
  </si>
  <si>
    <t>154kV 성수S/S #3M.Tr용 GIS 설치공사</t>
    <phoneticPr fontId="6" type="noConversion"/>
  </si>
  <si>
    <t>154kV 성수S/S #3M.Tr 설치공사</t>
    <phoneticPr fontId="6" type="noConversion"/>
  </si>
  <si>
    <t>154kV 장암S/S 옥내화 건설공사</t>
    <phoneticPr fontId="6" type="noConversion"/>
  </si>
  <si>
    <t>남윤호</t>
  </si>
  <si>
    <t>02-2096-4485</t>
  </si>
  <si>
    <t>154kV 현저S/S 건설공사</t>
    <phoneticPr fontId="6" type="noConversion"/>
  </si>
  <si>
    <t>주민정</t>
  </si>
  <si>
    <t>02-2096-4387</t>
  </si>
  <si>
    <t>154kV 수유S/S 건설공사</t>
    <phoneticPr fontId="6" type="noConversion"/>
  </si>
  <si>
    <t>154kV 동평택S/S GIS 설치공사</t>
    <phoneticPr fontId="6" type="noConversion"/>
  </si>
  <si>
    <t>배선호</t>
  </si>
  <si>
    <t>02-2096-4386</t>
  </si>
  <si>
    <t>154kV 동평택S/S M.Tr 설치공사</t>
    <phoneticPr fontId="6" type="noConversion"/>
  </si>
  <si>
    <t>345kV 영등포#4 M.Tr 증설공사</t>
    <phoneticPr fontId="6" type="noConversion"/>
  </si>
  <si>
    <t>김재필</t>
    <phoneticPr fontId="6" type="noConversion"/>
  </si>
  <si>
    <t>02-3777-9392</t>
    <phoneticPr fontId="6" type="noConversion"/>
  </si>
  <si>
    <t>345kV 영등포#4 M.Tr 설치공사</t>
    <phoneticPr fontId="6" type="noConversion"/>
  </si>
  <si>
    <t>345kV 영등포#4  GIS 설치공사</t>
    <phoneticPr fontId="6" type="noConversion"/>
  </si>
  <si>
    <t>154kV 북안산S/S GIS 설치공사</t>
  </si>
  <si>
    <t>345kV 갈산E/C 전력통신설비 시설공사</t>
  </si>
  <si>
    <t>345kV 갈산E/C 통합보안시스템 시설공사</t>
  </si>
  <si>
    <t>154kV 장암변전소 옥내화 관련T/L 건설공사</t>
    <phoneticPr fontId="6" type="noConversion"/>
  </si>
  <si>
    <t>김영진</t>
    <phoneticPr fontId="6" type="noConversion"/>
  </si>
  <si>
    <t>02-2096-4367</t>
    <phoneticPr fontId="6" type="noConversion"/>
  </si>
  <si>
    <t>10월</t>
    <phoneticPr fontId="6" type="noConversion"/>
  </si>
  <si>
    <t>345kV 미금S/S 용량대체공사</t>
    <phoneticPr fontId="6" type="noConversion"/>
  </si>
  <si>
    <t>김범식</t>
  </si>
  <si>
    <t>02-2096-4385</t>
  </si>
  <si>
    <t>345kV 미금S/S GIS 대체</t>
    <phoneticPr fontId="6" type="noConversion"/>
  </si>
  <si>
    <t>154kV 신시화-남정왕 지중T/L 건설공사</t>
  </si>
  <si>
    <t>현기수</t>
  </si>
  <si>
    <t>031-230-4439</t>
  </si>
  <si>
    <t>154kV 덕성분기T/L 건설공사</t>
  </si>
  <si>
    <t>한홍석</t>
  </si>
  <si>
    <t>031-230-4436</t>
  </si>
  <si>
    <t>11월</t>
    <phoneticPr fontId="6" type="noConversion"/>
  </si>
  <si>
    <t>345kV 신부평#2S/S #61,62 D.Tr 증설공사</t>
    <phoneticPr fontId="6" type="noConversion"/>
  </si>
  <si>
    <t>이원희</t>
  </si>
  <si>
    <t>02-2096-4486</t>
  </si>
  <si>
    <t>154kV 중동-고강 지중T/L 건설공사</t>
  </si>
  <si>
    <t>강일E/C 토건공사</t>
    <phoneticPr fontId="6" type="noConversion"/>
  </si>
  <si>
    <t>임덕순</t>
  </si>
  <si>
    <t>02-3777-9464</t>
  </si>
  <si>
    <t>강서E/C 토건공사</t>
    <phoneticPr fontId="6" type="noConversion"/>
  </si>
  <si>
    <t>154kV 금암E/C 토건공사</t>
    <phoneticPr fontId="6" type="noConversion"/>
  </si>
  <si>
    <t>정진혁</t>
  </si>
  <si>
    <t>031-230-4494</t>
  </si>
  <si>
    <t>154kV 율북E/C 토건공사</t>
    <phoneticPr fontId="6" type="noConversion"/>
  </si>
  <si>
    <t>154kV 세종로-운니 지중T/L 건설공사</t>
  </si>
  <si>
    <t>154kV 도봉(장암)S/S 옥내화관련 인출정비공사</t>
  </si>
  <si>
    <t>이학원</t>
  </si>
  <si>
    <t>02-2096-4376</t>
  </si>
  <si>
    <t>154kV 운정E/C 토건공사</t>
  </si>
  <si>
    <t>홍정화</t>
  </si>
  <si>
    <t>02-2096-4592</t>
  </si>
  <si>
    <t>남부건설본부</t>
    <phoneticPr fontId="6" type="noConversion"/>
  </si>
  <si>
    <t>직할 송전</t>
    <phoneticPr fontId="6" type="noConversion"/>
  </si>
  <si>
    <t>345kV 고성하이TP-삼천포TP 인출변경공사</t>
    <phoneticPr fontId="6" type="noConversion"/>
  </si>
  <si>
    <t>윤희수</t>
    <phoneticPr fontId="6" type="noConversion"/>
  </si>
  <si>
    <t>051-240-9454</t>
    <phoneticPr fontId="6" type="noConversion"/>
  </si>
  <si>
    <t>대구경북건설지사</t>
    <phoneticPr fontId="6" type="noConversion"/>
  </si>
  <si>
    <t>154kV 서구지S/S 토건공사 조경식재공사</t>
    <phoneticPr fontId="6" type="noConversion"/>
  </si>
  <si>
    <t>손국달</t>
    <phoneticPr fontId="6" type="noConversion"/>
  </si>
  <si>
    <t>053-722-3378</t>
    <phoneticPr fontId="6" type="noConversion"/>
  </si>
  <si>
    <t>직할 변전</t>
    <phoneticPr fontId="6" type="noConversion"/>
  </si>
  <si>
    <t>154kV 시랑E/C 건설공사(M.TR설치)</t>
  </si>
  <si>
    <t>구기범</t>
  </si>
  <si>
    <t>051-240-9476</t>
  </si>
  <si>
    <t>154kV 시랑E/C 건설공사(전력케이블설치)</t>
  </si>
  <si>
    <t>19년 ~ '20년 남부건설본부 방화구획재 총액공사</t>
  </si>
  <si>
    <t>박상준</t>
  </si>
  <si>
    <t>051-240-9496</t>
  </si>
  <si>
    <t>154kV 두왕E/C 건설공사(방화구획재 설치)</t>
  </si>
  <si>
    <t>정제흥</t>
  </si>
  <si>
    <t>051-240-9487</t>
  </si>
  <si>
    <t>154kV 두왕E/C 건설공사(전력케이블설치)</t>
  </si>
  <si>
    <t>직할 건설</t>
    <phoneticPr fontId="6" type="noConversion"/>
  </si>
  <si>
    <t>경산-수성지역 전기공급시설 전력구공사(자인-시지)</t>
    <phoneticPr fontId="6" type="noConversion"/>
  </si>
  <si>
    <t>이상욱</t>
    <phoneticPr fontId="6" type="noConversion"/>
  </si>
  <si>
    <t>051-240-9512</t>
    <phoneticPr fontId="6" type="noConversion"/>
  </si>
  <si>
    <t>직할 전자</t>
    <phoneticPr fontId="6" type="noConversion"/>
  </si>
  <si>
    <t>154kV 시랑S/S 전력통신설비 시설공사</t>
    <phoneticPr fontId="6" type="noConversion"/>
  </si>
  <si>
    <t>정성호</t>
    <phoneticPr fontId="6" type="noConversion"/>
  </si>
  <si>
    <t>051-240-9393</t>
    <phoneticPr fontId="6" type="noConversion"/>
  </si>
  <si>
    <t>신평-YK 지중화관련 C/H 설치</t>
    <phoneticPr fontId="6" type="noConversion"/>
  </si>
  <si>
    <t>구자훈</t>
    <phoneticPr fontId="6" type="noConversion"/>
  </si>
  <si>
    <t>051-240-9443</t>
    <phoneticPr fontId="6" type="noConversion"/>
  </si>
  <si>
    <t>154kV 서구지E/C 건설공사(전력케이블 설치)</t>
    <phoneticPr fontId="6" type="noConversion"/>
  </si>
  <si>
    <t>최용기</t>
    <phoneticPr fontId="6" type="noConversion"/>
  </si>
  <si>
    <t>053-722-2264</t>
    <phoneticPr fontId="6" type="noConversion"/>
  </si>
  <si>
    <t>154kV 서구지E/C 건설공사(방화구획재 설치)</t>
    <phoneticPr fontId="6" type="noConversion"/>
  </si>
  <si>
    <t>154kV 점촌S/S #4M.Tr 증설공사(일반도급)</t>
    <phoneticPr fontId="6" type="noConversion"/>
  </si>
  <si>
    <t>조규만</t>
    <phoneticPr fontId="6" type="noConversion"/>
  </si>
  <si>
    <t>053-722-3366</t>
    <phoneticPr fontId="6" type="noConversion"/>
  </si>
  <si>
    <t>남부건설본부</t>
    <phoneticPr fontId="6" type="noConversion"/>
  </si>
  <si>
    <t>대구경북건설지사</t>
    <phoneticPr fontId="6" type="noConversion"/>
  </si>
  <si>
    <t>154kV 풍산S/S #3M.Tr 증설공사(일반도급)</t>
    <phoneticPr fontId="6" type="noConversion"/>
  </si>
  <si>
    <t>조재훈</t>
    <phoneticPr fontId="6" type="noConversion"/>
  </si>
  <si>
    <t>053-722-3364</t>
    <phoneticPr fontId="6" type="noConversion"/>
  </si>
  <si>
    <t>154kV 흥해S/S #3M.Tr 증설공사(일반도급)</t>
    <phoneticPr fontId="6" type="noConversion"/>
  </si>
  <si>
    <t>백성우</t>
    <phoneticPr fontId="6" type="noConversion"/>
  </si>
  <si>
    <t>053-722-3365</t>
    <phoneticPr fontId="6" type="noConversion"/>
  </si>
  <si>
    <t>154kV 신서E/C 건설공사(개폐장치 설치)</t>
    <phoneticPr fontId="6" type="noConversion"/>
  </si>
  <si>
    <t>154kV 시지E/C 건설공사(개폐장치 설치)</t>
    <phoneticPr fontId="6" type="noConversion"/>
  </si>
  <si>
    <t>김오성</t>
    <phoneticPr fontId="6" type="noConversion"/>
  </si>
  <si>
    <t>053-722-3367</t>
    <phoneticPr fontId="6" type="noConversion"/>
  </si>
  <si>
    <t>2월</t>
    <phoneticPr fontId="6" type="noConversion"/>
  </si>
  <si>
    <t>154kV 와촌S/S 토건공사 조경식재공사</t>
    <phoneticPr fontId="6" type="noConversion"/>
  </si>
  <si>
    <t>박선후</t>
    <phoneticPr fontId="6" type="noConversion"/>
  </si>
  <si>
    <t>053-722-3271</t>
    <phoneticPr fontId="6" type="noConversion"/>
  </si>
  <si>
    <t>154kV 경주S/S 옥내화 토건공사</t>
    <phoneticPr fontId="6" type="noConversion"/>
  </si>
  <si>
    <t>최현주</t>
    <phoneticPr fontId="6" type="noConversion"/>
  </si>
  <si>
    <t>053-722-3377</t>
    <phoneticPr fontId="6" type="noConversion"/>
  </si>
  <si>
    <t>직할 변전</t>
    <phoneticPr fontId="6" type="noConversion"/>
  </si>
  <si>
    <t>154kV 시랑E/C 건설공사(방화구획재 설치)</t>
  </si>
  <si>
    <t>345kV 남울산E/C 건설공사(일반도급)</t>
  </si>
  <si>
    <t>홍정호</t>
  </si>
  <si>
    <t>051-240-9472</t>
  </si>
  <si>
    <t>154kV 순아E/C 건설공사(일반도급)</t>
  </si>
  <si>
    <t>강시효</t>
  </si>
  <si>
    <t>051-240-9492</t>
  </si>
  <si>
    <t>154kV 순아E/C 건설공사(GIS 설치)</t>
  </si>
  <si>
    <t>154kV 순아E/C 건설공사(전력케이블 설치)</t>
  </si>
  <si>
    <t>154kV 순아E/C 건설공사(방화구획재 설치)</t>
  </si>
  <si>
    <t>직할 건설</t>
    <phoneticPr fontId="6" type="noConversion"/>
  </si>
  <si>
    <t>154kV 율동지구 지중화공사</t>
    <phoneticPr fontId="6" type="noConversion"/>
  </si>
  <si>
    <t>전력구</t>
    <phoneticPr fontId="6" type="noConversion"/>
  </si>
  <si>
    <t>임성모</t>
    <phoneticPr fontId="6" type="noConversion"/>
  </si>
  <si>
    <t>051-240-9515</t>
    <phoneticPr fontId="6" type="noConversion"/>
  </si>
  <si>
    <t>154kV 진례E/C 토건공사</t>
    <phoneticPr fontId="6" type="noConversion"/>
  </si>
  <si>
    <t>김좌성</t>
    <phoneticPr fontId="6" type="noConversion"/>
  </si>
  <si>
    <t>051-240-9543</t>
    <phoneticPr fontId="6" type="noConversion"/>
  </si>
  <si>
    <t>154kV 서구지S/S 전력통신설비 시설공사</t>
    <phoneticPr fontId="6" type="noConversion"/>
  </si>
  <si>
    <t>051-240-9397</t>
    <phoneticPr fontId="6" type="noConversion"/>
  </si>
  <si>
    <t>직할 지중</t>
    <phoneticPr fontId="6" type="noConversion"/>
  </si>
  <si>
    <t>154kV 의창분기 지중T/L 건설공사</t>
    <phoneticPr fontId="6" type="noConversion"/>
  </si>
  <si>
    <t>이기솔</t>
    <phoneticPr fontId="6" type="noConversion"/>
  </si>
  <si>
    <t>051-240-9464</t>
    <phoneticPr fontId="6" type="noConversion"/>
  </si>
  <si>
    <t>154kV 점촌S/S #4M.Tr 증설공사(GIS 설치)</t>
    <phoneticPr fontId="6" type="noConversion"/>
  </si>
  <si>
    <t>조규만</t>
    <phoneticPr fontId="6" type="noConversion"/>
  </si>
  <si>
    <t>053-722-3366</t>
    <phoneticPr fontId="6" type="noConversion"/>
  </si>
  <si>
    <t>154kV 점촌S/S #4M.Tr 증설공사(M.Tr 설치)</t>
    <phoneticPr fontId="6" type="noConversion"/>
  </si>
  <si>
    <t>154kV 풍산S/S #3M.Tr 증설공사(GIS 설치)</t>
    <phoneticPr fontId="6" type="noConversion"/>
  </si>
  <si>
    <t>조재훈</t>
    <phoneticPr fontId="6" type="noConversion"/>
  </si>
  <si>
    <t>053-722-3364</t>
    <phoneticPr fontId="6" type="noConversion"/>
  </si>
  <si>
    <t>154kV 풍산S/S #3M.Tr 증설공사(M.Tr 설치)</t>
    <phoneticPr fontId="6" type="noConversion"/>
  </si>
  <si>
    <t>154kV 흥해S/S #3M.Tr 증설공사(GIS 설치)</t>
    <phoneticPr fontId="6" type="noConversion"/>
  </si>
  <si>
    <t>백성우</t>
    <phoneticPr fontId="6" type="noConversion"/>
  </si>
  <si>
    <t>053-722-3365</t>
    <phoneticPr fontId="6" type="noConversion"/>
  </si>
  <si>
    <t>154kV 흥해S/S #3M.Tr 증설공사(M.Tr 설치)</t>
    <phoneticPr fontId="6" type="noConversion"/>
  </si>
  <si>
    <t>154kV 청통S/S 영천복선전철T/L 신규수용공사(일반도급)</t>
    <phoneticPr fontId="6" type="noConversion"/>
  </si>
  <si>
    <t>김오성</t>
    <phoneticPr fontId="6" type="noConversion"/>
  </si>
  <si>
    <t>053-722-3367</t>
    <phoneticPr fontId="6" type="noConversion"/>
  </si>
  <si>
    <t>남부건설본부</t>
    <phoneticPr fontId="6" type="noConversion"/>
  </si>
  <si>
    <t>대구경북건설지사</t>
    <phoneticPr fontId="6" type="noConversion"/>
  </si>
  <si>
    <t>문경지역 전기공급설비 전력구공사</t>
    <phoneticPr fontId="6" type="noConversion"/>
  </si>
  <si>
    <t>김길수</t>
    <phoneticPr fontId="6" type="noConversion"/>
  </si>
  <si>
    <t>053-722-3276</t>
    <phoneticPr fontId="6" type="noConversion"/>
  </si>
  <si>
    <t>직할 변전</t>
    <phoneticPr fontId="6" type="noConversion"/>
  </si>
  <si>
    <t>345kV 남울산E/C 건설공사(345kV GIS 설치)</t>
  </si>
  <si>
    <t>345kV 남울산E/C 건설공사(154kV GIS 설치)</t>
  </si>
  <si>
    <t>154kV 산청S/S #2M.Tr 용량변경공사(변압기)</t>
  </si>
  <si>
    <t>154kV 산청S/S #4M.Tr 증설공사(일반도급)</t>
  </si>
  <si>
    <t>백지영</t>
  </si>
  <si>
    <t>051-240-9474</t>
  </si>
  <si>
    <t>154kV 신온산-당월SW 증설공사(일반도급)</t>
  </si>
  <si>
    <t>김규빈</t>
  </si>
  <si>
    <t>051-240-9493</t>
  </si>
  <si>
    <t>154kV 신온산-당월SW 증설공사(GIS 설치)</t>
  </si>
  <si>
    <t>직할 건설</t>
    <phoneticPr fontId="6" type="noConversion"/>
  </si>
  <si>
    <t>3월</t>
    <phoneticPr fontId="6" type="noConversion"/>
  </si>
  <si>
    <t>대구 수성지역 전기공급시설 전력구공사(범물-남대구 2차)</t>
    <phoneticPr fontId="6" type="noConversion"/>
  </si>
  <si>
    <t>이상욱</t>
    <phoneticPr fontId="6" type="noConversion"/>
  </si>
  <si>
    <t>051-240-9513</t>
  </si>
  <si>
    <t>154kV 산청E/C 증축공사</t>
    <phoneticPr fontId="6" type="noConversion"/>
  </si>
  <si>
    <t>유성인</t>
    <phoneticPr fontId="6" type="noConversion"/>
  </si>
  <si>
    <t>051-240-9547</t>
    <phoneticPr fontId="6" type="noConversion"/>
  </si>
  <si>
    <t>154kV 대저E/C 토건공사</t>
    <phoneticPr fontId="6" type="noConversion"/>
  </si>
  <si>
    <t>김남희</t>
    <phoneticPr fontId="6" type="noConversion"/>
  </si>
  <si>
    <t>051-240-9546</t>
    <phoneticPr fontId="6" type="noConversion"/>
  </si>
  <si>
    <t>154kV 신온산-당월T/L 광통신선로 시설공사</t>
    <phoneticPr fontId="6" type="noConversion"/>
  </si>
  <si>
    <t>154kV 두왕S/S 전력통신설비 시설공사</t>
    <phoneticPr fontId="6" type="noConversion"/>
  </si>
  <si>
    <t>김재훈</t>
    <phoneticPr fontId="6" type="noConversion"/>
  </si>
  <si>
    <t>051-240-9396</t>
    <phoneticPr fontId="6" type="noConversion"/>
  </si>
  <si>
    <t>직할 지중</t>
    <phoneticPr fontId="6" type="noConversion"/>
  </si>
  <si>
    <t>154kV 태금-갈사 지중T/L 건설공사</t>
    <phoneticPr fontId="6" type="noConversion"/>
  </si>
  <si>
    <t>이현종</t>
    <phoneticPr fontId="6" type="noConversion"/>
  </si>
  <si>
    <t>051-240-9467</t>
    <phoneticPr fontId="6" type="noConversion"/>
  </si>
  <si>
    <t>154kV 점촌S/S #4M.Tr 증설공사(전력케이블)</t>
    <phoneticPr fontId="6" type="noConversion"/>
  </si>
  <si>
    <t>154kV 풍산S/S #3M.Tr 증설공사(전력케이블)</t>
    <phoneticPr fontId="6" type="noConversion"/>
  </si>
  <si>
    <t>154kV 흥해S/S #3M.Tr 증설공사(전력케이블)</t>
    <phoneticPr fontId="6" type="noConversion"/>
  </si>
  <si>
    <t>154kV 청통S/S 영천복선전철T/L 신규수용공사(GIS 설치)</t>
    <phoneticPr fontId="6" type="noConversion"/>
  </si>
  <si>
    <t>김오성</t>
    <phoneticPr fontId="6" type="noConversion"/>
  </si>
  <si>
    <t>053-722-3367</t>
    <phoneticPr fontId="6" type="noConversion"/>
  </si>
  <si>
    <t>154kV 산청S/S #2M.Tr 용량변경공사(일반도급)</t>
  </si>
  <si>
    <t>대구 달서지역 전기공급시설 전력구공사(달성-월배)</t>
    <phoneticPr fontId="6" type="noConversion"/>
  </si>
  <si>
    <t>051-240-9514</t>
  </si>
  <si>
    <t>양산지역 전기공급시설 전력구공사(사송지구 지중화 2차)</t>
    <phoneticPr fontId="6" type="noConversion"/>
  </si>
  <si>
    <t>전력구</t>
    <phoneticPr fontId="6" type="noConversion"/>
  </si>
  <si>
    <t>장진수</t>
    <phoneticPr fontId="6" type="noConversion"/>
  </si>
  <si>
    <t>051-240-9507</t>
    <phoneticPr fontId="6" type="noConversion"/>
  </si>
  <si>
    <t>154kV 진례분기 건설공사</t>
    <phoneticPr fontId="6" type="noConversion"/>
  </si>
  <si>
    <t>154kV 산청S/S #4M.Tr 증설공사(개폐장치설치)</t>
  </si>
  <si>
    <t>대구 북구-서구지역 전기공급시설 전력구공사(팔달-서침산 2차)</t>
    <phoneticPr fontId="6" type="noConversion"/>
  </si>
  <si>
    <t>051-240-9515</t>
  </si>
  <si>
    <t>345kV 신고리-고리 통합 전력구 공사</t>
    <phoneticPr fontId="6" type="noConversion"/>
  </si>
  <si>
    <t>이소희</t>
    <phoneticPr fontId="6" type="noConversion"/>
  </si>
  <si>
    <t>051-240-9506</t>
    <phoneticPr fontId="6" type="noConversion"/>
  </si>
  <si>
    <t>154kV 갈사E/C 토건공사</t>
    <phoneticPr fontId="6" type="noConversion"/>
  </si>
  <si>
    <t>345kV 고성하이S/Y  전력통신설비 시설공사</t>
    <phoneticPr fontId="6" type="noConversion"/>
  </si>
  <si>
    <t>오동섭</t>
    <phoneticPr fontId="6" type="noConversion"/>
  </si>
  <si>
    <t>051-240-9394</t>
    <phoneticPr fontId="6" type="noConversion"/>
  </si>
  <si>
    <t>154kV 천선분기T/L 건설공사</t>
    <phoneticPr fontId="6" type="noConversion"/>
  </si>
  <si>
    <t>정택준</t>
    <phoneticPr fontId="6" type="noConversion"/>
  </si>
  <si>
    <t>051-240-9453</t>
    <phoneticPr fontId="6" type="noConversion"/>
  </si>
  <si>
    <t>154kV 울산분기T/L 건설공사</t>
    <phoneticPr fontId="6" type="noConversion"/>
  </si>
  <si>
    <t>김원주</t>
    <phoneticPr fontId="6" type="noConversion"/>
  </si>
  <si>
    <t>051-240-9447</t>
    <phoneticPr fontId="6" type="noConversion"/>
  </si>
  <si>
    <t>154kV 신서E/C 건설공사(전력케이블 설치)</t>
    <phoneticPr fontId="6" type="noConversion"/>
  </si>
  <si>
    <t>154kV 시지E/C 건설공사(전력케이블 설치)</t>
    <phoneticPr fontId="6" type="noConversion"/>
  </si>
  <si>
    <t>상주지역 전기공급시설 전력구공사(154kV 무양,낙양지구 지중화)</t>
    <phoneticPr fontId="6" type="noConversion"/>
  </si>
  <si>
    <t>배충식</t>
    <phoneticPr fontId="6" type="noConversion"/>
  </si>
  <si>
    <t>053-722-3274</t>
    <phoneticPr fontId="6" type="noConversion"/>
  </si>
  <si>
    <t>포항지역 전기공급시설 전력구공사(남포항분기)</t>
    <phoneticPr fontId="6" type="noConversion"/>
  </si>
  <si>
    <t>051-240-9514</t>
    <phoneticPr fontId="6" type="noConversion"/>
  </si>
  <si>
    <t>765kV 신고리E/C 증축공사</t>
    <phoneticPr fontId="6" type="noConversion"/>
  </si>
  <si>
    <t>345kV 신울산E/C 증축공사</t>
    <phoneticPr fontId="6" type="noConversion"/>
  </si>
  <si>
    <t>곽병민</t>
    <phoneticPr fontId="6" type="noConversion"/>
  </si>
  <si>
    <t>051-240-9542</t>
    <phoneticPr fontId="6" type="noConversion"/>
  </si>
  <si>
    <t>154kV 경주 옥내화 관련 지중화</t>
    <phoneticPr fontId="6" type="noConversion"/>
  </si>
  <si>
    <t>김태진</t>
    <phoneticPr fontId="6" type="noConversion"/>
  </si>
  <si>
    <t>053-722-3257</t>
    <phoneticPr fontId="6" type="noConversion"/>
  </si>
  <si>
    <t>154kV 신서E/C 건설공사(방화구획재 설치)</t>
    <phoneticPr fontId="6" type="noConversion"/>
  </si>
  <si>
    <t>백성우</t>
    <phoneticPr fontId="6" type="noConversion"/>
  </si>
  <si>
    <t>053-722-3365</t>
    <phoneticPr fontId="6" type="noConversion"/>
  </si>
  <si>
    <t>남부건설본부</t>
    <phoneticPr fontId="6" type="noConversion"/>
  </si>
  <si>
    <t>대구경북건설지사</t>
    <phoneticPr fontId="6" type="noConversion"/>
  </si>
  <si>
    <t>154kV 시지E/C 건설공사(방화구획재 설치)</t>
    <phoneticPr fontId="6" type="noConversion"/>
  </si>
  <si>
    <t>김오성</t>
    <phoneticPr fontId="6" type="noConversion"/>
  </si>
  <si>
    <t>053-722-3367</t>
    <phoneticPr fontId="6" type="noConversion"/>
  </si>
  <si>
    <t>직할 변전</t>
    <phoneticPr fontId="6" type="noConversion"/>
  </si>
  <si>
    <t>154kV 성암개폐소 SW 증설공사(일반도급)</t>
  </si>
  <si>
    <t>송윤식</t>
  </si>
  <si>
    <t>051-240-9494</t>
  </si>
  <si>
    <t>154kV 성암개폐소 SW 증설공사(GIS 설치)</t>
  </si>
  <si>
    <t>154kV 주촌S/S #4M.Tr 증설공사(일반도급)</t>
  </si>
  <si>
    <t>154kV 주촌S/S #4M.Tr 증설공사(GIS설치)</t>
  </si>
  <si>
    <t>154kV 주촌S/S #4M.Tr 증설공사(M.Tr설치)</t>
  </si>
  <si>
    <t>154kV 주촌S/S #4M.Tr 증설공사(전력케이블 설치)</t>
  </si>
  <si>
    <t>직할 건설</t>
    <phoneticPr fontId="6" type="noConversion"/>
  </si>
  <si>
    <t>7월</t>
    <phoneticPr fontId="6" type="noConversion"/>
  </si>
  <si>
    <t>부산 강서지역 전기공급시설 전력구공사(세산분기)</t>
    <phoneticPr fontId="6" type="noConversion"/>
  </si>
  <si>
    <t>전환준</t>
    <phoneticPr fontId="6" type="noConversion"/>
  </si>
  <si>
    <t>051-240-9516</t>
    <phoneticPr fontId="6" type="noConversion"/>
  </si>
  <si>
    <t>직할 전자</t>
    <phoneticPr fontId="6" type="noConversion"/>
  </si>
  <si>
    <t>8월</t>
    <phoneticPr fontId="6" type="noConversion"/>
  </si>
  <si>
    <t>154kV 신평-YK분기T/L OPGW 시설공사</t>
    <phoneticPr fontId="6" type="noConversion"/>
  </si>
  <si>
    <t>김재훈</t>
    <phoneticPr fontId="6" type="noConversion"/>
  </si>
  <si>
    <t>051-240-9396</t>
    <phoneticPr fontId="6" type="noConversion"/>
  </si>
  <si>
    <t>345kV 신울산E/C 345kV 차단기 대체공사(일반도급)</t>
  </si>
  <si>
    <t>154kV 울산S/S S/W증설공사(일반도급)</t>
  </si>
  <si>
    <t>엄유미</t>
  </si>
  <si>
    <t>051-240-9485</t>
  </si>
  <si>
    <t>154kV 울산S/S S/W증설공사(GIS설치)</t>
  </si>
  <si>
    <t>154kV 기장-장안 전력구(2차) 공사</t>
    <phoneticPr fontId="6" type="noConversion"/>
  </si>
  <si>
    <t>전력구</t>
    <phoneticPr fontId="6" type="noConversion"/>
  </si>
  <si>
    <t>154kV 삼호동 태화동 지중화 전력구 공사</t>
    <phoneticPr fontId="6" type="noConversion"/>
  </si>
  <si>
    <t>김태성</t>
    <phoneticPr fontId="6" type="noConversion"/>
  </si>
  <si>
    <t>051-240-9514</t>
    <phoneticPr fontId="6" type="noConversion"/>
  </si>
  <si>
    <t>154kV 장안E/C 토건공사</t>
    <phoneticPr fontId="6" type="noConversion"/>
  </si>
  <si>
    <t>이강민</t>
    <phoneticPr fontId="6" type="noConversion"/>
  </si>
  <si>
    <t>051-240-9545</t>
    <phoneticPr fontId="6" type="noConversion"/>
  </si>
  <si>
    <t>154kV 세산E/C 토건공사</t>
    <phoneticPr fontId="6" type="noConversion"/>
  </si>
  <si>
    <t>김좌성</t>
    <phoneticPr fontId="6" type="noConversion"/>
  </si>
  <si>
    <t>051-240-9543</t>
    <phoneticPr fontId="6" type="noConversion"/>
  </si>
  <si>
    <t>154kV 사등E/C 토건공사</t>
    <phoneticPr fontId="6" type="noConversion"/>
  </si>
  <si>
    <t>154kV 의창S/S 전력통신설비 시설공사</t>
    <phoneticPr fontId="6" type="noConversion"/>
  </si>
  <si>
    <t>정성호</t>
    <phoneticPr fontId="6" type="noConversion"/>
  </si>
  <si>
    <t>051-240-9393</t>
    <phoneticPr fontId="6" type="noConversion"/>
  </si>
  <si>
    <t>직할 송전</t>
    <phoneticPr fontId="6" type="noConversion"/>
  </si>
  <si>
    <t>154kV 장안분기T/L 건설공사</t>
    <phoneticPr fontId="6" type="noConversion"/>
  </si>
  <si>
    <t>송전</t>
    <phoneticPr fontId="6" type="noConversion"/>
  </si>
  <si>
    <t>경쟁</t>
    <phoneticPr fontId="6" type="noConversion"/>
  </si>
  <si>
    <t>이유진</t>
    <phoneticPr fontId="6" type="noConversion"/>
  </si>
  <si>
    <t>051-240-9456</t>
    <phoneticPr fontId="6" type="noConversion"/>
  </si>
  <si>
    <t>남부건설본부</t>
    <phoneticPr fontId="6" type="noConversion"/>
  </si>
  <si>
    <t>대구경북건설지사</t>
    <phoneticPr fontId="6" type="noConversion"/>
  </si>
  <si>
    <t>9월</t>
    <phoneticPr fontId="6" type="noConversion"/>
  </si>
  <si>
    <t>154kV 신서분기 지중T/L 건설</t>
    <phoneticPr fontId="6" type="noConversion"/>
  </si>
  <si>
    <t>김태진</t>
    <phoneticPr fontId="6" type="noConversion"/>
  </si>
  <si>
    <t>053-722-3258</t>
    <phoneticPr fontId="6" type="noConversion"/>
  </si>
  <si>
    <t>직할 변전</t>
    <phoneticPr fontId="6" type="noConversion"/>
  </si>
  <si>
    <t>154kV 의창E/C 건설공사(GIS설치)</t>
  </si>
  <si>
    <t>진상호</t>
  </si>
  <si>
    <t>051-240-9479</t>
  </si>
  <si>
    <t>154kV 의창E/C 건설공사(M.TR설치)</t>
  </si>
  <si>
    <t>154kV 의창E/C 건설공사(전력케이블설치)</t>
  </si>
  <si>
    <t>765kV 신고리 5,6호기 접속설비공사(일반도급)</t>
  </si>
  <si>
    <t>154kV 장안분기 지중T/L 건설공사</t>
    <phoneticPr fontId="6" type="noConversion"/>
  </si>
  <si>
    <t>장병철</t>
    <phoneticPr fontId="6" type="noConversion"/>
  </si>
  <si>
    <t>051-240-9466</t>
    <phoneticPr fontId="6" type="noConversion"/>
  </si>
  <si>
    <t>154kV 울산분기 지중T/L 건설공사</t>
    <phoneticPr fontId="6" type="noConversion"/>
  </si>
  <si>
    <t>051-240-9467</t>
  </si>
  <si>
    <t>154kV 진례분기 지중T/L 건설공사</t>
    <phoneticPr fontId="6" type="noConversion"/>
  </si>
  <si>
    <t>이현종</t>
    <phoneticPr fontId="6" type="noConversion"/>
  </si>
  <si>
    <t>051-240-9467</t>
    <phoneticPr fontId="6" type="noConversion"/>
  </si>
  <si>
    <t>154kV 성암-울산T/P 건설공사</t>
    <phoneticPr fontId="6" type="noConversion"/>
  </si>
  <si>
    <t>345kV 남울산E/C 건설공사(M.Tr설치)</t>
  </si>
  <si>
    <t>345kV 신울산E/C 345kV 차단기 대체공사(345kV GIS 대체)</t>
  </si>
  <si>
    <t>154kV 진례E/C 건설공사(일반도급)</t>
  </si>
  <si>
    <t>이상용</t>
  </si>
  <si>
    <t>051-240-9477</t>
  </si>
  <si>
    <t>154kV 대저E/C 건설공사(일반도급)</t>
  </si>
  <si>
    <t>154kV 산하E/C 배전인출 전력구 공사</t>
    <phoneticPr fontId="6" type="noConversion"/>
  </si>
  <si>
    <t>임성모</t>
    <phoneticPr fontId="6" type="noConversion"/>
  </si>
  <si>
    <t>051-240-9515</t>
    <phoneticPr fontId="6" type="noConversion"/>
  </si>
  <si>
    <t>154kV 서마산분기T/L OPGW 시설공사</t>
    <phoneticPr fontId="6" type="noConversion"/>
  </si>
  <si>
    <t>154kV 서마산분기 전력통신설비 시설공사</t>
    <phoneticPr fontId="6" type="noConversion"/>
  </si>
  <si>
    <t>154kV 대저S/S 구내통신 시설공사</t>
    <phoneticPr fontId="6" type="noConversion"/>
  </si>
  <si>
    <t>154kV 장안S/S 구내통신 시설공사</t>
    <phoneticPr fontId="6" type="noConversion"/>
  </si>
  <si>
    <t>154kV 진례S/S 구내통신 시설공사</t>
    <phoneticPr fontId="6" type="noConversion"/>
  </si>
  <si>
    <t>154kV 갈사S/S 구내통신 시설공사</t>
    <phoneticPr fontId="6" type="noConversion"/>
  </si>
  <si>
    <t>154kV 시지분기 지중T/L 건설</t>
    <phoneticPr fontId="6" type="noConversion"/>
  </si>
  <si>
    <t>배동진</t>
    <phoneticPr fontId="6" type="noConversion"/>
  </si>
  <si>
    <t>053-722-3259</t>
  </si>
  <si>
    <t>345kV 신포항-북대구 지중화</t>
    <phoneticPr fontId="6" type="noConversion"/>
  </si>
  <si>
    <t>053-722-3258</t>
    <phoneticPr fontId="6" type="noConversion"/>
  </si>
  <si>
    <t>345kV 남울산E/C 건설공사(전력케이블설치)</t>
  </si>
  <si>
    <t>154kV 남울산분기 지중T/L 건설공사</t>
    <phoneticPr fontId="6" type="noConversion"/>
  </si>
  <si>
    <t>154kV 대저분기 지중T/L 건설공사</t>
    <phoneticPr fontId="6" type="noConversion"/>
  </si>
  <si>
    <t>154kV 고령-서구지 지중T/L 건설</t>
    <phoneticPr fontId="6" type="noConversion"/>
  </si>
  <si>
    <t>154kV 경주옥내화 조경식재공사</t>
    <phoneticPr fontId="6" type="noConversion"/>
  </si>
  <si>
    <t>053-722-3272</t>
    <phoneticPr fontId="6" type="noConversion"/>
  </si>
  <si>
    <t>154kV 북면E/C 토건공사</t>
    <phoneticPr fontId="6" type="noConversion"/>
  </si>
  <si>
    <t>직할</t>
    <phoneticPr fontId="6" type="noConversion"/>
  </si>
  <si>
    <t>345kV 신송산분기T/L 책임감리용역</t>
    <phoneticPr fontId="6" type="noConversion"/>
  </si>
  <si>
    <t>이주학</t>
    <phoneticPr fontId="6" type="noConversion"/>
  </si>
  <si>
    <t>042-717-4584</t>
    <phoneticPr fontId="6" type="noConversion"/>
  </si>
  <si>
    <t>광양지역 전기공급시설 전력구공사(백운-광양항) 설계용역</t>
    <phoneticPr fontId="6" type="noConversion"/>
  </si>
  <si>
    <t>우철원</t>
    <phoneticPr fontId="6" type="noConversion"/>
  </si>
  <si>
    <t>042-717-4653</t>
    <phoneticPr fontId="6" type="noConversion"/>
  </si>
  <si>
    <t>광양지역 전기공급시설 전력구공사(광양항-율촌) 설계용역</t>
    <phoneticPr fontId="6" type="noConversion"/>
  </si>
  <si>
    <t>정의두</t>
    <phoneticPr fontId="6" type="noConversion"/>
  </si>
  <si>
    <t>042-717-4652</t>
    <phoneticPr fontId="6" type="noConversion"/>
  </si>
  <si>
    <t>익산지역 전기공급시설 관로공사(왕궁분기) 설계용역</t>
    <phoneticPr fontId="6" type="noConversion"/>
  </si>
  <si>
    <t>민지연</t>
    <phoneticPr fontId="6" type="noConversion"/>
  </si>
  <si>
    <t>042-717-4643</t>
    <phoneticPr fontId="6" type="noConversion"/>
  </si>
  <si>
    <t>154kV 광양항-율촌T/L 건설공사 특수기초 설계용역</t>
    <phoneticPr fontId="6" type="noConversion"/>
  </si>
  <si>
    <t>345kV 당진화력S/Y 건축공사 설계용역</t>
    <phoneticPr fontId="6" type="noConversion"/>
  </si>
  <si>
    <t>박현규</t>
    <phoneticPr fontId="6" type="noConversion"/>
  </si>
  <si>
    <t>042-717-4662</t>
    <phoneticPr fontId="6" type="noConversion"/>
  </si>
  <si>
    <t>70kV 괴산-장연T/L 경과지선정 및 측량 용역</t>
    <phoneticPr fontId="6" type="noConversion"/>
  </si>
  <si>
    <t>최안철</t>
    <phoneticPr fontId="6" type="noConversion"/>
  </si>
  <si>
    <t>043-640-3335</t>
    <phoneticPr fontId="6" type="noConversion"/>
  </si>
  <si>
    <t>345kV 신강진S/S #4M.Tr 증설공사 책임감리용역</t>
    <phoneticPr fontId="6" type="noConversion"/>
  </si>
  <si>
    <t>2019년 정보통신 위탁 용역</t>
  </si>
  <si>
    <t>김재우</t>
  </si>
  <si>
    <t>042-717-4397</t>
  </si>
  <si>
    <t>154kV 서음성S/S건설사업 환경에관한검토 및 사전재해영향성 검토용역</t>
  </si>
  <si>
    <t>김세호</t>
  </si>
  <si>
    <t>042-717-4484</t>
  </si>
  <si>
    <t>154kV 문백S/S 소규모환경영향평가 용역</t>
  </si>
  <si>
    <t>154kV 직산분기T/L 건설폐기물 처리용역</t>
    <phoneticPr fontId="6" type="noConversion"/>
  </si>
  <si>
    <t>허정현</t>
    <phoneticPr fontId="6" type="noConversion"/>
  </si>
  <si>
    <t>042-717-4376</t>
    <phoneticPr fontId="6" type="noConversion"/>
  </si>
  <si>
    <t>345kV 광양S/S 차단기 용량대체공사 폐기물 처리용역(3차)</t>
    <phoneticPr fontId="6" type="noConversion"/>
  </si>
  <si>
    <t>박지형</t>
    <phoneticPr fontId="6" type="noConversion"/>
  </si>
  <si>
    <t>062-720-4377</t>
    <phoneticPr fontId="6" type="noConversion"/>
  </si>
  <si>
    <t>광주지역 전기공급시설 전력구공사(계림-일곡) 폐기물처리 용역</t>
    <phoneticPr fontId="6" type="noConversion"/>
  </si>
  <si>
    <t>박종주</t>
    <phoneticPr fontId="6" type="noConversion"/>
  </si>
  <si>
    <t>062-720-4379</t>
    <phoneticPr fontId="6" type="noConversion"/>
  </si>
  <si>
    <t>345kV 북당진-신탕정T/L (1공구) 건설폐기물처리용역</t>
    <phoneticPr fontId="6" type="noConversion"/>
  </si>
  <si>
    <t>이유전</t>
    <phoneticPr fontId="6" type="noConversion"/>
  </si>
  <si>
    <t>042-717-4597</t>
    <phoneticPr fontId="6" type="noConversion"/>
  </si>
  <si>
    <t>345kV 신송산분기T/L 매장문화재 시굴조사 용역</t>
    <phoneticPr fontId="6" type="noConversion"/>
  </si>
  <si>
    <t>김두현</t>
    <phoneticPr fontId="6" type="noConversion"/>
  </si>
  <si>
    <t>042-717-4595</t>
    <phoneticPr fontId="6" type="noConversion"/>
  </si>
  <si>
    <t>345kV 신송산분기T/L 기초설계 용역</t>
    <phoneticPr fontId="6" type="noConversion"/>
  </si>
  <si>
    <t>154kV 인주불당 건설공사 특수기초 설계용역</t>
    <phoneticPr fontId="6" type="noConversion"/>
  </si>
  <si>
    <t>154kV 북오송 E/C 토건공사 설계용역</t>
    <phoneticPr fontId="6" type="noConversion"/>
  </si>
  <si>
    <t>민지연</t>
    <phoneticPr fontId="6" type="noConversion"/>
  </si>
  <si>
    <t>042-717-4643</t>
    <phoneticPr fontId="6" type="noConversion"/>
  </si>
  <si>
    <t>154kV 낭산E/C 토목공사 설계용역</t>
    <phoneticPr fontId="6" type="noConversion"/>
  </si>
  <si>
    <t>김민석</t>
    <phoneticPr fontId="6" type="noConversion"/>
  </si>
  <si>
    <t>042-717-4644</t>
    <phoneticPr fontId="6" type="noConversion"/>
  </si>
  <si>
    <t>청주지역 전기공급시설 전력구공사(신청주분기) 설계용역</t>
    <phoneticPr fontId="6" type="noConversion"/>
  </si>
  <si>
    <t>김태양</t>
    <phoneticPr fontId="6" type="noConversion"/>
  </si>
  <si>
    <t>042-717-4654</t>
    <phoneticPr fontId="6" type="noConversion"/>
  </si>
  <si>
    <t>345kV 당진S/Y 토목공사 설계용역</t>
    <phoneticPr fontId="6" type="noConversion"/>
  </si>
  <si>
    <t>154kV 순창 E/C 토목공사 설계용역</t>
    <phoneticPr fontId="6" type="noConversion"/>
  </si>
  <si>
    <t>2월</t>
    <phoneticPr fontId="6" type="noConversion"/>
  </si>
  <si>
    <t>345Kv 신강진S/S 폐기물 처리용역</t>
    <phoneticPr fontId="6" type="noConversion"/>
  </si>
  <si>
    <t>배영식</t>
    <phoneticPr fontId="6" type="noConversion"/>
  </si>
  <si>
    <t>042-717-4545</t>
    <phoneticPr fontId="6" type="noConversion"/>
  </si>
  <si>
    <t>입지선정위원회 외부기관 위탁 용역(345kV 신장성분기T/L 건설사업)</t>
    <phoneticPr fontId="6" type="noConversion"/>
  </si>
  <si>
    <t>기타</t>
    <phoneticPr fontId="6" type="noConversion"/>
  </si>
  <si>
    <t>수의</t>
    <phoneticPr fontId="6" type="noConversion"/>
  </si>
  <si>
    <t>조현동</t>
    <phoneticPr fontId="6" type="noConversion"/>
  </si>
  <si>
    <t>042-717-4384</t>
    <phoneticPr fontId="6" type="noConversion"/>
  </si>
  <si>
    <t>X</t>
    <phoneticPr fontId="6" type="noConversion"/>
  </si>
  <si>
    <t xml:space="preserve">345kV 신성연E/C 부지현황측량 용역 </t>
    <phoneticPr fontId="6" type="noConversion"/>
  </si>
  <si>
    <t>측량</t>
    <phoneticPr fontId="6" type="noConversion"/>
  </si>
  <si>
    <t>이주란</t>
    <phoneticPr fontId="6" type="noConversion"/>
  </si>
  <si>
    <t>042-717-4385</t>
    <phoneticPr fontId="6" type="noConversion"/>
  </si>
  <si>
    <t>변전</t>
    <phoneticPr fontId="6" type="noConversion"/>
  </si>
  <si>
    <t>345KV 신성연분기T/L 경과지설계 용역</t>
    <phoneticPr fontId="6" type="noConversion"/>
  </si>
  <si>
    <t>154kV 소정분기T/L 경과지설계 용역</t>
    <phoneticPr fontId="6" type="noConversion"/>
  </si>
  <si>
    <t>345 및 765kV 신중부분기T/L 건설폐기물 처리용역</t>
    <phoneticPr fontId="6" type="noConversion"/>
  </si>
  <si>
    <t>이정한</t>
    <phoneticPr fontId="6" type="noConversion"/>
  </si>
  <si>
    <t>042-717-4464</t>
    <phoneticPr fontId="6" type="noConversion"/>
  </si>
  <si>
    <t>순천지역 전기공급시설 전력구공사(백운-율촌2차) 폐기물처리 용역</t>
    <phoneticPr fontId="6" type="noConversion"/>
  </si>
  <si>
    <t>박종주</t>
    <phoneticPr fontId="6" type="noConversion"/>
  </si>
  <si>
    <t>062-720-4379</t>
    <phoneticPr fontId="6" type="noConversion"/>
  </si>
  <si>
    <t>광주지역 전기공급시설 전력구공사(신광주-일곡) 폐기물처리용역</t>
    <phoneticPr fontId="6" type="noConversion"/>
  </si>
  <si>
    <t>송형돈</t>
    <phoneticPr fontId="6" type="noConversion"/>
  </si>
  <si>
    <t>062-720-4374</t>
    <phoneticPr fontId="6" type="noConversion"/>
  </si>
  <si>
    <t>345kV 신송산분기T/L 폐기물 처리 용역</t>
    <phoneticPr fontId="6" type="noConversion"/>
  </si>
  <si>
    <t>김두현</t>
    <phoneticPr fontId="6" type="noConversion"/>
  </si>
  <si>
    <t>042-717-4595</t>
    <phoneticPr fontId="6" type="noConversion"/>
  </si>
  <si>
    <t>중부건설본부</t>
    <phoneticPr fontId="6" type="noConversion"/>
  </si>
  <si>
    <t>직할</t>
    <phoneticPr fontId="6" type="noConversion"/>
  </si>
  <si>
    <t>음성-진천지역 전기공급시설 전력구공사(만승-서음성) 설계용역</t>
    <phoneticPr fontId="6" type="noConversion"/>
  </si>
  <si>
    <t>김민석</t>
    <phoneticPr fontId="6" type="noConversion"/>
  </si>
  <si>
    <t>042-717-4644</t>
    <phoneticPr fontId="6" type="noConversion"/>
  </si>
  <si>
    <t>전북건설지사</t>
    <phoneticPr fontId="6" type="noConversion"/>
  </si>
  <si>
    <t>154kV 순창S/S 건설공사 책임감리용역</t>
    <phoneticPr fontId="6" type="noConversion"/>
  </si>
  <si>
    <t>안명철</t>
    <phoneticPr fontId="6" type="noConversion"/>
  </si>
  <si>
    <t>063 -240 -5881</t>
    <phoneticPr fontId="6" type="noConversion"/>
  </si>
  <si>
    <t>154kV 낭산분기T/L 건설공사 책임감리용역</t>
    <phoneticPr fontId="6" type="noConversion"/>
  </si>
  <si>
    <t>최찬흠</t>
    <phoneticPr fontId="6" type="noConversion"/>
  </si>
  <si>
    <t>063-240-5875</t>
    <phoneticPr fontId="6" type="noConversion"/>
  </si>
  <si>
    <t>3월</t>
    <phoneticPr fontId="6" type="noConversion"/>
  </si>
  <si>
    <t>154kV 안면-해미T/L 전력영향평가 용역</t>
    <phoneticPr fontId="6" type="noConversion"/>
  </si>
  <si>
    <t>측량</t>
    <phoneticPr fontId="6" type="noConversion"/>
  </si>
  <si>
    <t>경쟁</t>
    <phoneticPr fontId="6" type="noConversion"/>
  </si>
  <si>
    <t>조현동</t>
    <phoneticPr fontId="6" type="noConversion"/>
  </si>
  <si>
    <t>042-717-4384</t>
    <phoneticPr fontId="6" type="noConversion"/>
  </si>
  <si>
    <t>송전</t>
    <phoneticPr fontId="6" type="noConversion"/>
  </si>
  <si>
    <t>천안지역 전기공급시설 전력구공사(장재-천안T/L 지중화) 폐기물처리용역</t>
    <phoneticPr fontId="6" type="noConversion"/>
  </si>
  <si>
    <t>문희강</t>
    <phoneticPr fontId="6" type="noConversion"/>
  </si>
  <si>
    <t>042-717-4367</t>
    <phoneticPr fontId="6" type="noConversion"/>
  </si>
  <si>
    <t>4월</t>
    <phoneticPr fontId="6" type="noConversion"/>
  </si>
  <si>
    <t>345kV 신당진-북당진-신송산 계통보강사업 책임감리용역</t>
    <phoneticPr fontId="6" type="noConversion"/>
  </si>
  <si>
    <t>이신권</t>
    <phoneticPr fontId="6" type="noConversion"/>
  </si>
  <si>
    <t>042-717-4588</t>
    <phoneticPr fontId="6" type="noConversion"/>
  </si>
  <si>
    <t>세종지역 전기공급시설 전력구공사(부강-월산) 설계용역</t>
    <phoneticPr fontId="6" type="noConversion"/>
  </si>
  <si>
    <t>정의두</t>
    <phoneticPr fontId="6" type="noConversion"/>
  </si>
  <si>
    <t>042-717-4652</t>
    <phoneticPr fontId="6" type="noConversion"/>
  </si>
  <si>
    <t>345kV 신청주E/C 토건공사 설계용역</t>
    <phoneticPr fontId="6" type="noConversion"/>
  </si>
  <si>
    <t>박현규,김태양</t>
    <phoneticPr fontId="6" type="noConversion"/>
  </si>
  <si>
    <t>042-717-4662</t>
    <phoneticPr fontId="6" type="noConversion"/>
  </si>
  <si>
    <t>변전</t>
    <phoneticPr fontId="6" type="noConversion"/>
  </si>
  <si>
    <t>345kV 북당진-신탕정T/L 해상구간 사전재해영향성검토 용역</t>
    <phoneticPr fontId="6" type="noConversion"/>
  </si>
  <si>
    <t>기타</t>
    <phoneticPr fontId="6" type="noConversion"/>
  </si>
  <si>
    <t>이유전</t>
    <phoneticPr fontId="6" type="noConversion"/>
  </si>
  <si>
    <t>042-717-4597</t>
    <phoneticPr fontId="6" type="noConversion"/>
  </si>
  <si>
    <t>345kV 북당진-신탕정T/L 해상구간 일반해역이용협의 용역</t>
    <phoneticPr fontId="6" type="noConversion"/>
  </si>
  <si>
    <t>서산지역 전기공급시설 전력구공사(서산-성연) 설계용역</t>
    <phoneticPr fontId="6" type="noConversion"/>
  </si>
  <si>
    <t>충북강원건설지사</t>
    <phoneticPr fontId="6" type="noConversion"/>
  </si>
  <si>
    <t>5월</t>
    <phoneticPr fontId="6" type="noConversion"/>
  </si>
  <si>
    <t>154kV 임계분기T/L 경과지선정 및 측량 용역</t>
    <phoneticPr fontId="6" type="noConversion"/>
  </si>
  <si>
    <t>함준식</t>
    <phoneticPr fontId="6" type="noConversion"/>
  </si>
  <si>
    <t>043-640-3338</t>
    <phoneticPr fontId="6" type="noConversion"/>
  </si>
  <si>
    <t>전북건설지사</t>
    <phoneticPr fontId="6" type="noConversion"/>
  </si>
  <si>
    <t>154kV 왕궁S/S 건설공사 책임감리용역</t>
    <phoneticPr fontId="6" type="noConversion"/>
  </si>
  <si>
    <t>김병완</t>
    <phoneticPr fontId="6" type="noConversion"/>
  </si>
  <si>
    <t>063-240-5882</t>
    <phoneticPr fontId="6" type="noConversion"/>
  </si>
  <si>
    <t>765kV 당진T/P 접속설비 증설공사 설계용역</t>
    <phoneticPr fontId="6" type="noConversion"/>
  </si>
  <si>
    <t>이재현</t>
    <phoneticPr fontId="6" type="noConversion"/>
  </si>
  <si>
    <t>042-717-4624</t>
    <phoneticPr fontId="6" type="noConversion"/>
  </si>
  <si>
    <t>전북건설지사</t>
    <phoneticPr fontId="6" type="noConversion"/>
  </si>
  <si>
    <t>154kV 순창분기T/L 건설공사 책임감리용역</t>
    <phoneticPr fontId="6" type="noConversion"/>
  </si>
  <si>
    <t>최찬흠</t>
    <phoneticPr fontId="6" type="noConversion"/>
  </si>
  <si>
    <t>063-240-5875</t>
    <phoneticPr fontId="6" type="noConversion"/>
  </si>
  <si>
    <t>154kV 지제분기T/L 복구설계용역</t>
  </si>
  <si>
    <t>서준기</t>
  </si>
  <si>
    <t>02-2096-4438</t>
  </si>
  <si>
    <t>덕양지역 전기공급시설 전력구공사(고양지축택지 지중화 2차) 건설폐기물처리용역</t>
  </si>
  <si>
    <t>권하연</t>
  </si>
  <si>
    <t>02-2096-4561</t>
  </si>
  <si>
    <t>154kV 동평택S/S 건설공사 감리용역</t>
    <phoneticPr fontId="6" type="noConversion"/>
  </si>
  <si>
    <t>배선호</t>
    <phoneticPr fontId="6" type="noConversion"/>
  </si>
  <si>
    <t>02-2096-4386</t>
    <phoneticPr fontId="6" type="noConversion"/>
  </si>
  <si>
    <t>신송전상생도로 및 전기공급시설(신가평 인출 2차 HVDC) 건설사업관리 등 감독권한대행 용역</t>
  </si>
  <si>
    <t>우상준</t>
  </si>
  <si>
    <t>02-2096-4577</t>
  </si>
  <si>
    <t>동해안변환소 환경영향평가 용역</t>
  </si>
  <si>
    <t>조준효</t>
  </si>
  <si>
    <t>02-2096-4527</t>
  </si>
  <si>
    <t>동해안변환소 사전재해영향성 검토 용역</t>
  </si>
  <si>
    <t>345kV 고덕 STATCOM 중량물 수송로 보강공사 용역</t>
    <phoneticPr fontId="6" type="noConversion"/>
  </si>
  <si>
    <t>김종화</t>
  </si>
  <si>
    <t>02-2096-4524</t>
  </si>
  <si>
    <t>부천지역 전기공급시설 전력구공사(중동-고강) 도시계획시설결정</t>
    <phoneticPr fontId="6" type="noConversion"/>
  </si>
  <si>
    <t>어승호</t>
  </si>
  <si>
    <t>02-3777-9442</t>
  </si>
  <si>
    <t>부천지역 전기공급시설 전력구공사(중동-고강) 건설폐기물처리용역</t>
    <phoneticPr fontId="6" type="noConversion"/>
  </si>
  <si>
    <t>서우종</t>
  </si>
  <si>
    <t>02-3777-9446</t>
  </si>
  <si>
    <t>동서울S/S 중량물 Sh.R#2 수송로 보강공사 정밀안전점검용역</t>
    <phoneticPr fontId="6" type="noConversion"/>
  </si>
  <si>
    <t>김지훈</t>
  </si>
  <si>
    <t>02-3777-9436</t>
  </si>
  <si>
    <t>154kV 세종로-운니 지중T/L 건설공사 책임감리용역</t>
  </si>
  <si>
    <t>154kV 양주-불광-서대문T/L 정비공사 건설폐기물처리용역</t>
  </si>
  <si>
    <t>송혜미</t>
  </si>
  <si>
    <t>02-2096-4439</t>
  </si>
  <si>
    <t>경인건설본부</t>
    <phoneticPr fontId="6" type="noConversion"/>
  </si>
  <si>
    <t>154kV 회천분기T/L 전력영향평가 및 설계측량 용역</t>
    <phoneticPr fontId="6" type="noConversion"/>
  </si>
  <si>
    <t>김영진</t>
    <phoneticPr fontId="6" type="noConversion"/>
  </si>
  <si>
    <t>02-2096-4367</t>
    <phoneticPr fontId="6" type="noConversion"/>
  </si>
  <si>
    <t>경인건설본부 통합사옥 위탁 시설관리용역</t>
  </si>
  <si>
    <t>김정섭</t>
  </si>
  <si>
    <t>02-2096-4583</t>
  </si>
  <si>
    <t>안양지역 전기공급시설 전력구공사(동안양E/C 옥내화) 설계용역</t>
  </si>
  <si>
    <t>오영규</t>
  </si>
  <si>
    <t>02-2096-4667</t>
  </si>
  <si>
    <t>평택지역 전기공급시설 전력구공사(소사벌분기) 설계용역</t>
  </si>
  <si>
    <t xml:space="preserve">경인건설본부 </t>
    <phoneticPr fontId="6" type="noConversion"/>
  </si>
  <si>
    <t>마곡#2E/C 토건공사 설계용역</t>
  </si>
  <si>
    <t>박승일</t>
  </si>
  <si>
    <t>02-2096-4661</t>
  </si>
  <si>
    <t>운정E/C 토건공사 설계용역</t>
  </si>
  <si>
    <t>선중현</t>
  </si>
  <si>
    <t>02-2096-4665</t>
  </si>
  <si>
    <t>서송도E/C 토건공사 설계용역</t>
  </si>
  <si>
    <t>동안양E/C 토건공사 설계용역</t>
  </si>
  <si>
    <t>이창준</t>
  </si>
  <si>
    <t>02-2096-4664</t>
  </si>
  <si>
    <t>덕성E/C 토건공사 설계용역</t>
  </si>
  <si>
    <t>한경미</t>
  </si>
  <si>
    <t>02-2096-4663</t>
  </si>
  <si>
    <t>345kV 대장지구C/H 토건 설계용역</t>
  </si>
  <si>
    <t>박용민</t>
  </si>
  <si>
    <t>02-2096-4554</t>
  </si>
  <si>
    <t>154kV 강일E/C 토건 설계용역</t>
  </si>
  <si>
    <t>이제훈</t>
  </si>
  <si>
    <t>02-2096-4552</t>
  </si>
  <si>
    <t>2019년도 경인건설본부 통합사옥 청소관리용역</t>
  </si>
  <si>
    <t>정준균</t>
  </si>
  <si>
    <t>02-2096-4325</t>
  </si>
  <si>
    <t>신송전상생도로 및 전기공급시설(신가평 인출 2차 HVDC) 건설폐기물 처리용역</t>
  </si>
  <si>
    <t>고덕S/S STATCOM 건설공사 책임감리용역</t>
  </si>
  <si>
    <t>남서울건설지사</t>
    <phoneticPr fontId="6" type="noConversion"/>
  </si>
  <si>
    <t>154KV 서초-이수 지중T/L 건설공사 책임감리용역</t>
    <phoneticPr fontId="6" type="noConversion"/>
  </si>
  <si>
    <t>한상덕</t>
    <phoneticPr fontId="6" type="noConversion"/>
  </si>
  <si>
    <t>02-3777-9379</t>
    <phoneticPr fontId="6" type="noConversion"/>
  </si>
  <si>
    <t>서울 동남권지역 전기공급시설 전력구공사(동서울#2-강남 4차) 폐기물처리용역</t>
    <phoneticPr fontId="6" type="noConversion"/>
  </si>
  <si>
    <t>서울 동남권지역 전기공급시설 전력구공사(동서울#2-강남(2~5차)) 지하시설물도 작성용역</t>
    <phoneticPr fontId="6" type="noConversion"/>
  </si>
  <si>
    <t>천성민</t>
  </si>
  <si>
    <t>02-3777-9456</t>
  </si>
  <si>
    <t>고덕-동평택 전력구 전기 및 소방설비공사 설계용역</t>
  </si>
  <si>
    <t>154kV 덕소S/S 옥내화관련 인출정비공사 책임감리용역</t>
  </si>
  <si>
    <t>345kV 신시화E/C 토건공사 사업관리용역</t>
  </si>
  <si>
    <t>안산지역 전기공급시설 전력구공사(신시화분기) 설계용역</t>
  </si>
  <si>
    <t>김현정</t>
  </si>
  <si>
    <t>02-2096-4655</t>
  </si>
  <si>
    <t>안산지역 전기공급시설 전력구공사(신시화E/C 배전인출) 설계용역</t>
  </si>
  <si>
    <t>안산지역 전기공급시설 전력구공사(북안산E/C 배전인출 2차) 설계용역</t>
  </si>
  <si>
    <t>유수영</t>
  </si>
  <si>
    <t>02-2096-4653</t>
  </si>
  <si>
    <t>광명지역 전기공급시설 전력구공사(광명구름산지구 지중화) 설계용역</t>
  </si>
  <si>
    <t>154kV 하길E/C 전력영향평가 용역</t>
  </si>
  <si>
    <t>홍동기</t>
  </si>
  <si>
    <t>02-2096-4449</t>
  </si>
  <si>
    <t>154kV 중대E/C 전력영향평가 용역</t>
  </si>
  <si>
    <t>EP사업 동부구간 환경영향평가 용역-1(가제)</t>
  </si>
  <si>
    <t>EP사업 동부구간 환경영향평가 용역-2(가제)</t>
  </si>
  <si>
    <t>EP사업 동부구간 사전재해 영향성검토 용역-1(가제)</t>
  </si>
  <si>
    <t>허준</t>
  </si>
  <si>
    <t>02-2096-4526</t>
  </si>
  <si>
    <t>EP사업 동부구간 사전재해 영향성검토 용역-2(가제)</t>
  </si>
  <si>
    <t>EP 사업 동부구간 자재운반방법 선정 용역-1(가제)</t>
  </si>
  <si>
    <t>EP 사업 동부구간 자재운반방법 선정 용역-2(가제)</t>
  </si>
  <si>
    <t>강일에너지센터 토건공사 설계용역</t>
    <phoneticPr fontId="6" type="noConversion"/>
  </si>
  <si>
    <t>154kV 고덕분기 전력구 운영시스템 설치공사 설치도면 작성용역</t>
  </si>
  <si>
    <t>오산지역 전기공급시설 전력구공사 폐기물처리용역
(세교-금암(궐동))</t>
  </si>
  <si>
    <t>운정분기 전력구공사 지하시설물도 작성용역</t>
  </si>
  <si>
    <t>김주한</t>
  </si>
  <si>
    <t>02-2096-4574</t>
  </si>
  <si>
    <t>154kV 동송산-사강T/L 지중화 정비공사 설계측량용역</t>
  </si>
  <si>
    <t>02-2096-4463</t>
  </si>
  <si>
    <t>인천지역 전기공급시설 전력구공사(아암분기) 설계용역</t>
  </si>
  <si>
    <t>정재규</t>
  </si>
  <si>
    <t>02-2096-4658</t>
  </si>
  <si>
    <t>154kV동송분기T/L 전력영향평가 및 경과지 설계측량 용역</t>
  </si>
  <si>
    <t>한승주</t>
  </si>
  <si>
    <t>02-2096-4443</t>
  </si>
  <si>
    <t>서강화 배전인출 전력구공사 건설폐기물처리용역</t>
    <phoneticPr fontId="6" type="noConversion"/>
  </si>
  <si>
    <t>02-3777-9453</t>
    <phoneticPr fontId="6" type="noConversion"/>
  </si>
  <si>
    <t>강서에너지센터 토건공사 설계용역</t>
    <phoneticPr fontId="6" type="noConversion"/>
  </si>
  <si>
    <t>345kV서서울S/S 362kV GIS 인출변경공사 책임감리용역</t>
  </si>
  <si>
    <t>백인규</t>
    <phoneticPr fontId="6" type="noConversion"/>
  </si>
  <si>
    <t>031-230-4444</t>
    <phoneticPr fontId="6" type="noConversion"/>
  </si>
  <si>
    <t>154kV 고덕-동평택 지중T/L 건설공사 책임감리용역</t>
  </si>
  <si>
    <t>345kV 신시화S/S 건설공사 감리용역</t>
    <phoneticPr fontId="6" type="noConversion"/>
  </si>
  <si>
    <t>복상규</t>
    <phoneticPr fontId="6" type="noConversion"/>
  </si>
  <si>
    <t>02-2096-4483</t>
    <phoneticPr fontId="6" type="noConversion"/>
  </si>
  <si>
    <t>파주·문산지역 전기공급시설 전력구공사(신덕은-선유) 설계용역</t>
  </si>
  <si>
    <t>서울 동남권지역 전기공급시설 전력구공사(동서울#2-강남 1차) 폐기물처리용역</t>
    <phoneticPr fontId="6" type="noConversion"/>
  </si>
  <si>
    <t>서울 동남권지역 전기공급시설 전력구공사(동서울#2-강남 1차)사후 지하안전영향평가용역</t>
    <phoneticPr fontId="6" type="noConversion"/>
  </si>
  <si>
    <t>인천지역 전기공급시설 전력구공사(동송도-서송도) 건설사업관리용역</t>
    <phoneticPr fontId="6" type="noConversion"/>
  </si>
  <si>
    <t>인천지역 전기공급시설 전력구공사(동송도-서송도) 폐기물처리용역</t>
    <phoneticPr fontId="6" type="noConversion"/>
  </si>
  <si>
    <t>신부평#2-영서 전력구 소방설비공사 설계용역</t>
  </si>
  <si>
    <t>345kV 신부평#2-영서 지중T/L 운영시스템 설치공사 도면작성용역</t>
  </si>
  <si>
    <t>345kV 동두천CC-양주T/L 건설공사 감리용역</t>
    <phoneticPr fontId="6" type="noConversion"/>
  </si>
  <si>
    <t>최진규</t>
    <phoneticPr fontId="6" type="noConversion"/>
  </si>
  <si>
    <t>02-2096-4366</t>
    <phoneticPr fontId="6" type="noConversion"/>
  </si>
  <si>
    <t>경인건설본부</t>
    <phoneticPr fontId="6" type="noConversion"/>
  </si>
  <si>
    <t>평택지역 전기공급시설 전력구공사(현덕분기) 설계용역</t>
  </si>
  <si>
    <t xml:space="preserve">경인건설본부 </t>
    <phoneticPr fontId="6" type="noConversion"/>
  </si>
  <si>
    <t>수색E/C 토건공사 설계용역</t>
    <phoneticPr fontId="6" type="noConversion"/>
  </si>
  <si>
    <t>강병준</t>
  </si>
  <si>
    <t>02-2096-4662</t>
  </si>
  <si>
    <t>동두천E/C Sh.C 증설 기초공사 설계용역</t>
  </si>
  <si>
    <t>동송산E/C 토건공사 설계용역</t>
  </si>
  <si>
    <t>동서울E/C Sh.R 증설 기초공사 설계용역</t>
  </si>
  <si>
    <t>동해안변환소 지반조사 용역</t>
  </si>
  <si>
    <t>남서울건설지사</t>
    <phoneticPr fontId="6" type="noConversion"/>
  </si>
  <si>
    <t>6월</t>
    <phoneticPr fontId="6" type="noConversion"/>
  </si>
  <si>
    <t>345kV 영등포#4 M.Tr증설공사 책임감리용역</t>
    <phoneticPr fontId="6" type="noConversion"/>
  </si>
  <si>
    <t>김재필</t>
    <phoneticPr fontId="6" type="noConversion"/>
  </si>
  <si>
    <t>02-3777-9392</t>
    <phoneticPr fontId="6" type="noConversion"/>
  </si>
  <si>
    <t>345kV 신광명S/S S/W 증설공사 책임감리용역</t>
    <phoneticPr fontId="6" type="noConversion"/>
  </si>
  <si>
    <t>154kV 신부평#2-도당(인출정비) 등 3건 지중T/L 건설공사 책임감리용역</t>
    <phoneticPr fontId="6" type="noConversion"/>
  </si>
  <si>
    <t>최진건</t>
    <phoneticPr fontId="6" type="noConversion"/>
  </si>
  <si>
    <t>02-3777-9377</t>
    <phoneticPr fontId="6" type="noConversion"/>
  </si>
  <si>
    <t>서울 동남권지역 전기공급시설 전력구공사(동서울#2-강남 5차) 폐기물처리용역</t>
    <phoneticPr fontId="6" type="noConversion"/>
  </si>
  <si>
    <t>서울 동남권지역 전기공급시설 전력구공사(동서울#2-강남 5차) 건설사업관리용역</t>
    <phoneticPr fontId="6" type="noConversion"/>
  </si>
  <si>
    <t>서울 동남권지역 전기공급시설 전력구공사(동서울#2-강남 5차) 사후 지하안전영향평가용역</t>
    <phoneticPr fontId="6" type="noConversion"/>
  </si>
  <si>
    <t>154kV 북안산분기T/L 건설공사 책임감리용역</t>
  </si>
  <si>
    <t>평택지역 전기공급시설 전력구공사 폐기물처리용역
(송탄-진위 3차, 브레인시티)</t>
  </si>
  <si>
    <t>평택지역 전기공급시설 전력구공사 건설사업관리용역
(송탄-진위 3차, 브레인시티)</t>
  </si>
  <si>
    <t>2019년도 경인건설본부 통합사옥 경비용역</t>
  </si>
  <si>
    <t>2019년도 경인건설본부 자동차운전 파견용역</t>
  </si>
  <si>
    <t>345kV 고덕 STATCOM 중량물 수송로 정밀안전점검 용역</t>
  </si>
  <si>
    <t>하남-강동지역 전기공급시설 전력구공사 폐기물처리용역
(신장-상일 2차)</t>
  </si>
  <si>
    <t>부천지역 전기공급시설 전력구공사(도당S/S 배전인출2차) 감독권한대행 등 건설사업관리용역</t>
    <phoneticPr fontId="6" type="noConversion"/>
  </si>
  <si>
    <t>김대일</t>
  </si>
  <si>
    <t>02-2096-4546</t>
  </si>
  <si>
    <t>부천지역 전기공급시설 전력구공사(도당S/S 배전인출2차) 사후지하안전영향평가용역</t>
    <phoneticPr fontId="6" type="noConversion"/>
  </si>
  <si>
    <t>154kV 장암S/S 옥내화공사 감리용역</t>
    <phoneticPr fontId="6" type="noConversion"/>
  </si>
  <si>
    <t>남윤호</t>
    <phoneticPr fontId="6" type="noConversion"/>
  </si>
  <si>
    <t>02-2096-4485</t>
    <phoneticPr fontId="6" type="noConversion"/>
  </si>
  <si>
    <t>154kV 현저S/S 건설공사 감리용역</t>
    <phoneticPr fontId="6" type="noConversion"/>
  </si>
  <si>
    <t>주민정</t>
    <phoneticPr fontId="6" type="noConversion"/>
  </si>
  <si>
    <t>02-2096-4387</t>
    <phoneticPr fontId="6" type="noConversion"/>
  </si>
  <si>
    <t>154kV 수유S/S 건설공사 감리용역</t>
    <phoneticPr fontId="6" type="noConversion"/>
  </si>
  <si>
    <t>최지명</t>
    <phoneticPr fontId="6" type="noConversion"/>
  </si>
  <si>
    <t>02-2096-4384</t>
    <phoneticPr fontId="6" type="noConversion"/>
  </si>
  <si>
    <t>345kV 고덕#2 E/C 실시설계용역</t>
  </si>
  <si>
    <t>은종혁</t>
  </si>
  <si>
    <t>02-2096-4556</t>
  </si>
  <si>
    <t>서울 동남권지역 전기공급시설 전력구공사(동서울#2-강남 1차) 건설사업관리용역</t>
    <phoneticPr fontId="6" type="noConversion"/>
  </si>
  <si>
    <t>154kV 신시화-남정왕 지중T/L 건설공사 책임감리용역</t>
  </si>
  <si>
    <t>345kV 미금S/S 용량대체공사 감리용역</t>
    <phoneticPr fontId="6" type="noConversion"/>
  </si>
  <si>
    <t>김범식</t>
    <phoneticPr fontId="6" type="noConversion"/>
  </si>
  <si>
    <t>02-2096-4385</t>
    <phoneticPr fontId="6" type="noConversion"/>
  </si>
  <si>
    <t>인천지역 전기공급시설 전력구공사(인천CC-중산) 설계용역</t>
  </si>
  <si>
    <t>안세찬</t>
  </si>
  <si>
    <t>02-2096-4651</t>
  </si>
  <si>
    <t>평택지역 전기공급시설 전력구공사(고덕#2-평택,동평택) 설계용역</t>
  </si>
  <si>
    <t>임규성</t>
  </si>
  <si>
    <t>02-2096-4656</t>
  </si>
  <si>
    <t>화성지역 전기공급시설 전력구공사(하길분기) 설계용역</t>
  </si>
  <si>
    <t xml:space="preserve">경인건설본부 </t>
    <phoneticPr fontId="6" type="noConversion"/>
  </si>
  <si>
    <t>통진#2E/C 토건공사 설계용역</t>
  </si>
  <si>
    <t>남서울건설지사</t>
    <phoneticPr fontId="6" type="noConversion"/>
  </si>
  <si>
    <t>154kV 중동-고강 지중T/L 건설공사 책임감리용역</t>
    <phoneticPr fontId="6" type="noConversion"/>
  </si>
  <si>
    <t>최진건</t>
    <phoneticPr fontId="6" type="noConversion"/>
  </si>
  <si>
    <t>02-3777-9377</t>
    <phoneticPr fontId="6" type="noConversion"/>
  </si>
  <si>
    <t>154kV 덕성분기T/L 건설공사 책임감리용역</t>
  </si>
  <si>
    <t>154kV 중대분기 경과지 측량설계용역</t>
  </si>
  <si>
    <t>하남-강동지역 전기공급시설 전력구공사 지하시설물도작성용역
(신장-상일 2차)</t>
  </si>
  <si>
    <t>세종로-운니 지하시설물도 작성용역</t>
  </si>
  <si>
    <t>박노희</t>
  </si>
  <si>
    <t>02-2096-4550</t>
  </si>
  <si>
    <t>양주S/S현대화 지하매설물도 작성용역</t>
  </si>
  <si>
    <t>이태휘</t>
  </si>
  <si>
    <t>02-2096-4548</t>
  </si>
  <si>
    <t>154kV 장암E/C 옥내화관련T/L 건설공사 감리용역</t>
    <phoneticPr fontId="6" type="noConversion"/>
  </si>
  <si>
    <t>김영진</t>
    <phoneticPr fontId="6" type="noConversion"/>
  </si>
  <si>
    <t>02-2096-4367</t>
    <phoneticPr fontId="6" type="noConversion"/>
  </si>
  <si>
    <t>154kV 도봉(장암)S/S 옥내화관련 인출정비공사 책임감리용역</t>
  </si>
  <si>
    <t>안성-평택지역 전기공급시설 전력구공사(고덕-서안성,원암리) 감독권한대행 등 건설사업관리용역</t>
    <phoneticPr fontId="6" type="noConversion"/>
  </si>
  <si>
    <t>안성-평택지역 전기공급시설 전력구공사(고덕-서안성,원암리) 사후지하안전영향평가용역</t>
    <phoneticPr fontId="6" type="noConversion"/>
  </si>
  <si>
    <t>동서울#2E/C 토건공사 설계용역</t>
  </si>
  <si>
    <t>광석E/C 토건공사 설계용역</t>
  </si>
  <si>
    <t>오산지역 전기공급시설 전력구공사 지하시설물도작성용역
(세교-금암(궐동))</t>
  </si>
  <si>
    <t>직할 설계</t>
    <phoneticPr fontId="6" type="noConversion"/>
  </si>
  <si>
    <t>'19년 상반기 변전공사 실시설계 도면작성 용역</t>
    <phoneticPr fontId="6" type="noConversion"/>
  </si>
  <si>
    <t>강병혁</t>
    <phoneticPr fontId="6" type="noConversion"/>
  </si>
  <si>
    <t>051-240-9413</t>
    <phoneticPr fontId="6" type="noConversion"/>
  </si>
  <si>
    <t>X</t>
    <phoneticPr fontId="6" type="noConversion"/>
  </si>
  <si>
    <t>대저-어방 전력구공사 설계용역</t>
    <phoneticPr fontId="6" type="noConversion"/>
  </si>
  <si>
    <t>김민호</t>
    <phoneticPr fontId="6" type="noConversion"/>
  </si>
  <si>
    <t>051-240-9424</t>
    <phoneticPr fontId="6" type="noConversion"/>
  </si>
  <si>
    <t>X</t>
    <phoneticPr fontId="6" type="noConversion"/>
  </si>
  <si>
    <t>직할 송전</t>
    <phoneticPr fontId="6" type="noConversion"/>
  </si>
  <si>
    <t>1월</t>
    <phoneticPr fontId="6" type="noConversion"/>
  </si>
  <si>
    <t>345kV 고성하이TP-삼천포TP 인출변경공사 책임감리 용역</t>
    <phoneticPr fontId="6" type="noConversion"/>
  </si>
  <si>
    <t>감리</t>
    <phoneticPr fontId="6" type="noConversion"/>
  </si>
  <si>
    <t>윤희수</t>
    <phoneticPr fontId="6" type="noConversion"/>
  </si>
  <si>
    <t>051-240-9454</t>
    <phoneticPr fontId="6" type="noConversion"/>
  </si>
  <si>
    <t>x</t>
    <phoneticPr fontId="6" type="noConversion"/>
  </si>
  <si>
    <t>154kV 선산-산동 T/L 건설공사 폐기물처리용역</t>
    <phoneticPr fontId="6" type="noConversion"/>
  </si>
  <si>
    <t>직할 설계</t>
    <phoneticPr fontId="6" type="noConversion"/>
  </si>
  <si>
    <t>154kV 신서분기 지중T/L 실시설계 도면 작성용역</t>
    <phoneticPr fontId="6" type="noConversion"/>
  </si>
  <si>
    <t>수의</t>
    <phoneticPr fontId="6" type="noConversion"/>
  </si>
  <si>
    <t>백홍환</t>
    <phoneticPr fontId="6" type="noConversion"/>
  </si>
  <si>
    <t>051-240-9405</t>
    <phoneticPr fontId="6" type="noConversion"/>
  </si>
  <si>
    <t>직할 지중</t>
    <phoneticPr fontId="6" type="noConversion"/>
  </si>
  <si>
    <t>154kV 태금-갈사 지중T/L 책임감리용역</t>
    <phoneticPr fontId="6" type="noConversion"/>
  </si>
  <si>
    <t>이현종</t>
  </si>
  <si>
    <t>154kV 의창분기 지중T/L 책임감리용역</t>
    <phoneticPr fontId="6" type="noConversion"/>
  </si>
  <si>
    <t>이기솔</t>
  </si>
  <si>
    <t>051-240-9464</t>
  </si>
  <si>
    <t>345kV 신고리-고리#4T/L 철탑 안전도 검토 용역</t>
    <phoneticPr fontId="6" type="noConversion"/>
  </si>
  <si>
    <t>수의</t>
    <phoneticPr fontId="6" type="noConversion"/>
  </si>
  <si>
    <t>범윤석</t>
    <phoneticPr fontId="6" type="noConversion"/>
  </si>
  <si>
    <t>051-240-9458</t>
    <phoneticPr fontId="6" type="noConversion"/>
  </si>
  <si>
    <t>x</t>
    <phoneticPr fontId="6" type="noConversion"/>
  </si>
  <si>
    <t>154kV 신서E/C 건설공사 책임감리용역</t>
    <phoneticPr fontId="6" type="noConversion"/>
  </si>
  <si>
    <t>X</t>
    <phoneticPr fontId="6" type="noConversion"/>
  </si>
  <si>
    <t>154kV 시지E/C 건설공사 책임감리용역</t>
    <phoneticPr fontId="6" type="noConversion"/>
  </si>
  <si>
    <t>남부건설본부</t>
  </si>
  <si>
    <t>345kV 남울산E/C 건설공사 책임감리용역</t>
  </si>
  <si>
    <t>2019년 남부건설본부 사옥 시설관리용역</t>
    <phoneticPr fontId="6" type="noConversion"/>
  </si>
  <si>
    <t>유성인</t>
    <phoneticPr fontId="6" type="noConversion"/>
  </si>
  <si>
    <t>051-240-9547</t>
  </si>
  <si>
    <t>직할 설계</t>
    <phoneticPr fontId="6" type="noConversion"/>
  </si>
  <si>
    <t>3월</t>
    <phoneticPr fontId="6" type="noConversion"/>
  </si>
  <si>
    <t>345kV 신울산E/C 362kV GIS 용량대체 공사 실시설계 용역</t>
    <phoneticPr fontId="6" type="noConversion"/>
  </si>
  <si>
    <t>이상원</t>
    <phoneticPr fontId="6" type="noConversion"/>
  </si>
  <si>
    <t>051-240-9414</t>
    <phoneticPr fontId="6" type="noConversion"/>
  </si>
  <si>
    <t>154kV 세산E/C 토건공사 실시설계용역</t>
    <phoneticPr fontId="6" type="noConversion"/>
  </si>
  <si>
    <t>설계</t>
    <phoneticPr fontId="6" type="noConversion"/>
  </si>
  <si>
    <t>김승도</t>
    <phoneticPr fontId="6" type="noConversion"/>
  </si>
  <si>
    <t>051-240-9423</t>
    <phoneticPr fontId="6" type="noConversion"/>
  </si>
  <si>
    <t>154kV 세산E/C 토건공사 지반조사용역</t>
    <phoneticPr fontId="6" type="noConversion"/>
  </si>
  <si>
    <t>154kV 대동분기T/L 건설공사 경과지측량 용역</t>
    <phoneticPr fontId="6" type="noConversion"/>
  </si>
  <si>
    <t>김원주</t>
    <phoneticPr fontId="6" type="noConversion"/>
  </si>
  <si>
    <t>051-240-9447</t>
    <phoneticPr fontId="6" type="noConversion"/>
  </si>
  <si>
    <t>154kV 신서E/C 건설폐기물처리용역</t>
    <phoneticPr fontId="6" type="noConversion"/>
  </si>
  <si>
    <t>하준범</t>
    <phoneticPr fontId="6" type="noConversion"/>
  </si>
  <si>
    <t>053-722-3378</t>
    <phoneticPr fontId="6" type="noConversion"/>
  </si>
  <si>
    <t>154kV 달성#2E/C 건설공사 소규모환경영향평가용역</t>
    <phoneticPr fontId="6" type="noConversion"/>
  </si>
  <si>
    <t>손국달</t>
    <phoneticPr fontId="6" type="noConversion"/>
  </si>
  <si>
    <t>154kV 달성#2E/C 건설공사 사전재해영향성검토용역</t>
    <phoneticPr fontId="6" type="noConversion"/>
  </si>
  <si>
    <t>053-722-3379</t>
  </si>
  <si>
    <t>345kV 신달성 T/L 건설공사 자재운반방법용역</t>
    <phoneticPr fontId="6" type="noConversion"/>
  </si>
  <si>
    <t>김길수</t>
    <phoneticPr fontId="6" type="noConversion"/>
  </si>
  <si>
    <t>053-722-3276</t>
    <phoneticPr fontId="6" type="noConversion"/>
  </si>
  <si>
    <t>남부건설본부</t>
    <phoneticPr fontId="6" type="noConversion"/>
  </si>
  <si>
    <t>대구경북건설지사</t>
    <phoneticPr fontId="6" type="noConversion"/>
  </si>
  <si>
    <t>345kV 신달성 T/L 건설공사 소규모환경영향평가용역</t>
    <phoneticPr fontId="6" type="noConversion"/>
  </si>
  <si>
    <t>김길수</t>
    <phoneticPr fontId="6" type="noConversion"/>
  </si>
  <si>
    <t>053-722-3276</t>
    <phoneticPr fontId="6" type="noConversion"/>
  </si>
  <si>
    <t>345kV 신달성 T/L 건설공사 사전재해영향성검토용역</t>
    <phoneticPr fontId="6" type="noConversion"/>
  </si>
  <si>
    <t>김길수</t>
    <phoneticPr fontId="6" type="noConversion"/>
  </si>
  <si>
    <t>053-722-3276</t>
    <phoneticPr fontId="6" type="noConversion"/>
  </si>
  <si>
    <t>남부건설본부</t>
    <phoneticPr fontId="6" type="noConversion"/>
  </si>
  <si>
    <t>대구경북건설지사</t>
    <phoneticPr fontId="6" type="noConversion"/>
  </si>
  <si>
    <t>154kV 달성#2 T/L 건설공사 자재운반방법용역</t>
    <phoneticPr fontId="6" type="noConversion"/>
  </si>
  <si>
    <t>154kV 달성#2 T/L 건설공사 소규모환경영향평가용역</t>
    <phoneticPr fontId="6" type="noConversion"/>
  </si>
  <si>
    <t>154kV 달성#2 T/L 건설공사 사전재해영향성검토용역</t>
    <phoneticPr fontId="6" type="noConversion"/>
  </si>
  <si>
    <t>154kV 청리-영동 T/L 건설공사 자재운반방법용역</t>
    <phoneticPr fontId="6" type="noConversion"/>
  </si>
  <si>
    <t>손국달</t>
    <phoneticPr fontId="6" type="noConversion"/>
  </si>
  <si>
    <t>053-722-3378</t>
    <phoneticPr fontId="6" type="noConversion"/>
  </si>
  <si>
    <t>154kV 청리-영동 T/L 건설공사 소규모환경영향평가용역</t>
    <phoneticPr fontId="6" type="noConversion"/>
  </si>
  <si>
    <t>154kV 청리-영동 T/L 건설공사 사전재해영향성검토용역</t>
    <phoneticPr fontId="6" type="noConversion"/>
  </si>
  <si>
    <t>154kV 고령 -달성#2 T/L 건설공사 자재운반방법용역</t>
    <phoneticPr fontId="6" type="noConversion"/>
  </si>
  <si>
    <t>우종률</t>
    <phoneticPr fontId="6" type="noConversion"/>
  </si>
  <si>
    <t>053-722-3277</t>
    <phoneticPr fontId="6" type="noConversion"/>
  </si>
  <si>
    <t>154kV 고령 -달성#2 T/L 건설공사 소규모환경영향평가용역</t>
    <phoneticPr fontId="6" type="noConversion"/>
  </si>
  <si>
    <t>154kV 고령 -달성#2 T/L 건설공사 사전재해영향성검토용역</t>
    <phoneticPr fontId="6" type="noConversion"/>
  </si>
  <si>
    <t>154kV 논공-상인 T/L 건설공사 자재운반방법용역</t>
    <phoneticPr fontId="6" type="noConversion"/>
  </si>
  <si>
    <t>박선후</t>
    <phoneticPr fontId="6" type="noConversion"/>
  </si>
  <si>
    <t>053-722-3271</t>
    <phoneticPr fontId="6" type="noConversion"/>
  </si>
  <si>
    <t>154kV 논공-상인 T/L 건설공사 소규모환경영향평가용역</t>
    <phoneticPr fontId="6" type="noConversion"/>
  </si>
  <si>
    <t>154kV 논공-상인 T/L 건설공사 사전재해영향성검토용역</t>
    <phoneticPr fontId="6" type="noConversion"/>
  </si>
  <si>
    <t>154kV 신달성제2분기 T/L 건설공사 자재운반방법용역</t>
    <phoneticPr fontId="6" type="noConversion"/>
  </si>
  <si>
    <t>154kV 신달성제2분기 T/L 건설공사 소규모환경영향평가용역</t>
    <phoneticPr fontId="6" type="noConversion"/>
  </si>
  <si>
    <t>154kV 신달성제2분기 T/L 건설공사 사전재해영향성검토용역</t>
    <phoneticPr fontId="6" type="noConversion"/>
  </si>
  <si>
    <t>154kV 문경분기 T/L 건설공사 자재운반방법용역</t>
    <phoneticPr fontId="6" type="noConversion"/>
  </si>
  <si>
    <t>배충식</t>
    <phoneticPr fontId="6" type="noConversion"/>
  </si>
  <si>
    <t>053-722-3274</t>
    <phoneticPr fontId="6" type="noConversion"/>
  </si>
  <si>
    <t>154kV 문경분기 T/L 건설공사 소규모환경영향평가용역</t>
    <phoneticPr fontId="6" type="noConversion"/>
  </si>
  <si>
    <t>154kV 문경분기 T/L 건설공사 사전재해영향성검토용역</t>
    <phoneticPr fontId="6" type="noConversion"/>
  </si>
  <si>
    <t>154kV 영주#2 T/L 건설공사 자재운반방법용역</t>
    <phoneticPr fontId="6" type="noConversion"/>
  </si>
  <si>
    <t>조준형</t>
    <phoneticPr fontId="6" type="noConversion"/>
  </si>
  <si>
    <t>053-722-3272</t>
    <phoneticPr fontId="6" type="noConversion"/>
  </si>
  <si>
    <t>154kV 영주#2 T/L 건설공사 소규모환경영향평가용역</t>
    <phoneticPr fontId="6" type="noConversion"/>
  </si>
  <si>
    <t>154kV 영주#2 T/L 건설공사 사전재해영향성검토용역</t>
    <phoneticPr fontId="6" type="noConversion"/>
  </si>
  <si>
    <t>조준형</t>
    <phoneticPr fontId="6" type="noConversion"/>
  </si>
  <si>
    <t>053-722-3272</t>
    <phoneticPr fontId="6" type="noConversion"/>
  </si>
  <si>
    <t>직할 건설</t>
    <phoneticPr fontId="6" type="noConversion"/>
  </si>
  <si>
    <t>3월</t>
    <phoneticPr fontId="6" type="noConversion"/>
  </si>
  <si>
    <t>을숙도대교-장림고개간 지하차도 간섭관로 이설공사
건설폐기물처리용역</t>
    <phoneticPr fontId="6" type="noConversion"/>
  </si>
  <si>
    <t>황도인</t>
    <phoneticPr fontId="6" type="noConversion"/>
  </si>
  <si>
    <t>051-240-9502</t>
    <phoneticPr fontId="6" type="noConversion"/>
  </si>
  <si>
    <t>4월</t>
    <phoneticPr fontId="6" type="noConversion"/>
  </si>
  <si>
    <t>154kV 영주#2T/L 건설 경과지 설계</t>
    <phoneticPr fontId="6" type="noConversion"/>
  </si>
  <si>
    <t>박준우</t>
    <phoneticPr fontId="6" type="noConversion"/>
  </si>
  <si>
    <t>053-722-3256</t>
    <phoneticPr fontId="6" type="noConversion"/>
  </si>
  <si>
    <t>문경 및 상주지역 전기공급설비 건설사업관리용역</t>
    <phoneticPr fontId="6" type="noConversion"/>
  </si>
  <si>
    <t>직할 설계</t>
    <phoneticPr fontId="6" type="noConversion"/>
  </si>
  <si>
    <t>5월</t>
    <phoneticPr fontId="6" type="noConversion"/>
  </si>
  <si>
    <t>154kV 진례분기 지중T/L 실시설계 도면 작성용역</t>
    <phoneticPr fontId="6" type="noConversion"/>
  </si>
  <si>
    <t>강남욱</t>
    <phoneticPr fontId="6" type="noConversion"/>
  </si>
  <si>
    <t>051-240-9404</t>
    <phoneticPr fontId="6" type="noConversion"/>
  </si>
  <si>
    <t>154kV 울산분기 지중T/L 실시설계 도면 작성용역</t>
    <phoneticPr fontId="6" type="noConversion"/>
  </si>
  <si>
    <t>백홍환</t>
    <phoneticPr fontId="6" type="noConversion"/>
  </si>
  <si>
    <t>051-240-9405</t>
    <phoneticPr fontId="6" type="noConversion"/>
  </si>
  <si>
    <t>345kV 신울산 구내 전력구 공사 설계용역</t>
    <phoneticPr fontId="6" type="noConversion"/>
  </si>
  <si>
    <t>이욱화</t>
    <phoneticPr fontId="6" type="noConversion"/>
  </si>
  <si>
    <t>051-240-9434</t>
    <phoneticPr fontId="6" type="noConversion"/>
  </si>
  <si>
    <t>154kV 진례분기 건설공사 책임감리 용역</t>
    <phoneticPr fontId="6" type="noConversion"/>
  </si>
  <si>
    <t>구자훈</t>
    <phoneticPr fontId="6" type="noConversion"/>
  </si>
  <si>
    <t>051-240-9443</t>
    <phoneticPr fontId="6" type="noConversion"/>
  </si>
  <si>
    <t>154kV 제주분기 지중T/L 실시설계 도면 작성용역</t>
    <phoneticPr fontId="6" type="noConversion"/>
  </si>
  <si>
    <t>'19년 하반기 변전공사 실시설계 도면작성 용역</t>
    <phoneticPr fontId="6" type="noConversion"/>
  </si>
  <si>
    <t>이상원</t>
    <phoneticPr fontId="6" type="noConversion"/>
  </si>
  <si>
    <t>051-240-9414</t>
    <phoneticPr fontId="6" type="noConversion"/>
  </si>
  <si>
    <t>축동분기 전력구공사 설계용역</t>
    <phoneticPr fontId="6" type="noConversion"/>
  </si>
  <si>
    <t>강민정</t>
    <phoneticPr fontId="6" type="noConversion"/>
  </si>
  <si>
    <t>051-240-9425</t>
    <phoneticPr fontId="6" type="noConversion"/>
  </si>
  <si>
    <t>154kV 북창녕E/C 토건공사 설계용역</t>
    <phoneticPr fontId="6" type="noConversion"/>
  </si>
  <si>
    <t>김승도</t>
    <phoneticPr fontId="6" type="noConversion"/>
  </si>
  <si>
    <t>051-240-9423</t>
    <phoneticPr fontId="6" type="noConversion"/>
  </si>
  <si>
    <t>154㎸ 용암E/C 토건공사 설계용역</t>
    <phoneticPr fontId="6" type="noConversion"/>
  </si>
  <si>
    <t>154kV 북면인출 배전 전력구 공사 설계용역</t>
    <phoneticPr fontId="6" type="noConversion"/>
  </si>
  <si>
    <t>김해지역 전기공급시설 전력구공사(대동분기) 설계용역</t>
    <phoneticPr fontId="6" type="noConversion"/>
  </si>
  <si>
    <t>이재환</t>
    <phoneticPr fontId="6" type="noConversion"/>
  </si>
  <si>
    <t>051-240-9435</t>
    <phoneticPr fontId="6" type="noConversion"/>
  </si>
  <si>
    <t>154kV 울산분기T/L 건설공사 책임감리 용역</t>
    <phoneticPr fontId="6" type="noConversion"/>
  </si>
  <si>
    <t>김원주</t>
    <phoneticPr fontId="6" type="noConversion"/>
  </si>
  <si>
    <t>051-240-9447</t>
    <phoneticPr fontId="6" type="noConversion"/>
  </si>
  <si>
    <t>154kV 천선분기T/L 건설공사 책임감리 용역</t>
    <phoneticPr fontId="6" type="noConversion"/>
  </si>
  <si>
    <t>정택준</t>
    <phoneticPr fontId="6" type="noConversion"/>
  </si>
  <si>
    <t>051-240-9453</t>
    <phoneticPr fontId="6" type="noConversion"/>
  </si>
  <si>
    <t>7월</t>
    <phoneticPr fontId="6" type="noConversion"/>
  </si>
  <si>
    <t>154kV 시지분기 지중T/L 실시설계 도면 작성용역</t>
    <phoneticPr fontId="6" type="noConversion"/>
  </si>
  <si>
    <t>강남욱</t>
    <phoneticPr fontId="6" type="noConversion"/>
  </si>
  <si>
    <t>051-240-9404</t>
    <phoneticPr fontId="6" type="noConversion"/>
  </si>
  <si>
    <t>154kV 축동E/C 토건공사 설계용역</t>
    <phoneticPr fontId="6" type="noConversion"/>
  </si>
  <si>
    <t>154kV 성주#2분기T/L 건설 경과지 설계</t>
    <phoneticPr fontId="6" type="noConversion"/>
  </si>
  <si>
    <t>이청아</t>
    <phoneticPr fontId="6" type="noConversion"/>
  </si>
  <si>
    <t>053-722-3252</t>
    <phoneticPr fontId="6" type="noConversion"/>
  </si>
  <si>
    <t>154kV 약목분기T/L 건설 경과지 설계</t>
    <phoneticPr fontId="6" type="noConversion"/>
  </si>
  <si>
    <t>김병수</t>
    <phoneticPr fontId="6" type="noConversion"/>
  </si>
  <si>
    <t>053-722-3253</t>
    <phoneticPr fontId="6" type="noConversion"/>
  </si>
  <si>
    <t>154kV 대저분기 지중T/L 실시설계 도면 작성용역</t>
    <phoneticPr fontId="6" type="noConversion"/>
  </si>
  <si>
    <t>강남욱</t>
    <phoneticPr fontId="6" type="noConversion"/>
  </si>
  <si>
    <t>051-240-9404</t>
    <phoneticPr fontId="6" type="noConversion"/>
  </si>
  <si>
    <t>154kV 서마산분기 지중T/L 실시설계 도면 작성용역</t>
    <phoneticPr fontId="6" type="noConversion"/>
  </si>
  <si>
    <t>백홍환</t>
    <phoneticPr fontId="6" type="noConversion"/>
  </si>
  <si>
    <t>051-240-9405</t>
    <phoneticPr fontId="6" type="noConversion"/>
  </si>
  <si>
    <t>154kV 부북E/C 토건공사 설계용역</t>
    <phoneticPr fontId="6" type="noConversion"/>
  </si>
  <si>
    <t>김동준</t>
    <phoneticPr fontId="6" type="noConversion"/>
  </si>
  <si>
    <t>051-240-9432</t>
    <phoneticPr fontId="6" type="noConversion"/>
  </si>
  <si>
    <t>직할 지중</t>
    <phoneticPr fontId="6" type="noConversion"/>
  </si>
  <si>
    <t>154kV 장안분기 지중T/L 책임감리용역</t>
    <phoneticPr fontId="6" type="noConversion"/>
  </si>
  <si>
    <t>장병철</t>
  </si>
  <si>
    <t>051-240-9466</t>
  </si>
  <si>
    <t>신울산E/C 345kV 차단기 대체공사 책임감리용역</t>
  </si>
  <si>
    <t>154kV #3CS-동제주 지중T/L 실시설계 도면 작성용역</t>
    <phoneticPr fontId="6" type="noConversion"/>
  </si>
  <si>
    <t>154kV 울산분기 지중T/L 책임감리용역</t>
    <phoneticPr fontId="6" type="noConversion"/>
  </si>
  <si>
    <t>154kV 진례분기 지중T/L 책임감리용역</t>
    <phoneticPr fontId="6" type="noConversion"/>
  </si>
  <si>
    <t>154kV 성암-울산T/P 지중T/L 책임감리용역</t>
    <phoneticPr fontId="6" type="noConversion"/>
  </si>
  <si>
    <t>154kV 장안분기T/L 건설공사 책임감리 용역</t>
    <phoneticPr fontId="6" type="noConversion"/>
  </si>
  <si>
    <t>감리</t>
    <phoneticPr fontId="6" type="noConversion"/>
  </si>
  <si>
    <t>이유진</t>
    <phoneticPr fontId="6" type="noConversion"/>
  </si>
  <si>
    <t>051-240-9456</t>
    <phoneticPr fontId="6" type="noConversion"/>
  </si>
  <si>
    <t>154kV 약목분기 T/L 건설공사 자재운반방법용역</t>
    <phoneticPr fontId="6" type="noConversion"/>
  </si>
  <si>
    <t>하준범</t>
    <phoneticPr fontId="6" type="noConversion"/>
  </si>
  <si>
    <t>053-722-3378</t>
    <phoneticPr fontId="6" type="noConversion"/>
  </si>
  <si>
    <t>154kV 약목분기 T/L 건설공사 소규모환경영향평가용역</t>
    <phoneticPr fontId="6" type="noConversion"/>
  </si>
  <si>
    <t>하준범</t>
    <phoneticPr fontId="6" type="noConversion"/>
  </si>
  <si>
    <t>9월</t>
    <phoneticPr fontId="6" type="noConversion"/>
  </si>
  <si>
    <t>154kV 약목분기 T/L 건설공사 사전재해영향성검토용역</t>
    <phoneticPr fontId="6" type="noConversion"/>
  </si>
  <si>
    <t>154kV 성주#2 T/L 건설공사 자재운반방법용역</t>
    <phoneticPr fontId="6" type="noConversion"/>
  </si>
  <si>
    <t>154kV 성주#2 T/L 건설공사 소규모환경영향평가용역</t>
    <phoneticPr fontId="6" type="noConversion"/>
  </si>
  <si>
    <t>154kV 성주#2 T/L 건설공사 사전재해영향성검토용역</t>
    <phoneticPr fontId="6" type="noConversion"/>
  </si>
  <si>
    <t>직할 변전</t>
    <phoneticPr fontId="6" type="noConversion"/>
  </si>
  <si>
    <t>765kV 신고리 5,6호기 접속설비공사(감리용역)</t>
  </si>
  <si>
    <t>10월</t>
    <phoneticPr fontId="6" type="noConversion"/>
  </si>
  <si>
    <r>
      <t>154kV #3CS분기(제주T/P-동제주2</t>
    </r>
    <r>
      <rPr>
        <sz val="11"/>
        <rFont val="맑은 고딕"/>
        <family val="3"/>
        <charset val="129"/>
      </rPr>
      <t>π</t>
    </r>
    <r>
      <rPr>
        <sz val="11"/>
        <rFont val="굴림"/>
        <family val="3"/>
        <charset val="129"/>
      </rPr>
      <t>) 지중T/L 실시설계 도면 작성용역</t>
    </r>
    <phoneticPr fontId="6" type="noConversion"/>
  </si>
  <si>
    <t>직할 지중</t>
    <phoneticPr fontId="6" type="noConversion"/>
  </si>
  <si>
    <t>154kV 남울산분기 지중T/L 책임감리용역</t>
    <phoneticPr fontId="6" type="noConversion"/>
  </si>
  <si>
    <t>154kV 대저분기 지중T/L 책임감리용역</t>
    <phoneticPr fontId="6" type="noConversion"/>
  </si>
  <si>
    <t>12월</t>
    <phoneticPr fontId="6" type="noConversion"/>
  </si>
  <si>
    <t>2020년 대구경북건설지사 사옥청소용역</t>
    <phoneticPr fontId="6" type="noConversion"/>
  </si>
  <si>
    <t>신종섭</t>
    <phoneticPr fontId="6" type="noConversion"/>
  </si>
  <si>
    <t>053-722-3313</t>
    <phoneticPr fontId="6" type="noConversion"/>
  </si>
  <si>
    <t>경영지원처</t>
  </si>
  <si>
    <t>장비관리부</t>
  </si>
  <si>
    <t>2019년 정비센터 청소 위탁관리용역</t>
  </si>
  <si>
    <t>최경숙</t>
  </si>
  <si>
    <t>02-2670-2122</t>
  </si>
  <si>
    <t>경영지원처</t>
    <phoneticPr fontId="6" type="noConversion"/>
  </si>
  <si>
    <t>재경시설관리부</t>
    <phoneticPr fontId="6" type="noConversion"/>
  </si>
  <si>
    <t>아트센터 청소 위탁관리용역</t>
  </si>
  <si>
    <t>이민승</t>
    <phoneticPr fontId="6" type="noConversion"/>
  </si>
  <si>
    <t>02-3456-5982</t>
    <phoneticPr fontId="6" type="noConversion"/>
  </si>
  <si>
    <t>아트센터 경비 위탁관리용역</t>
  </si>
  <si>
    <t>02-3456-5982</t>
  </si>
  <si>
    <t>스포츠운영부</t>
    <phoneticPr fontId="6" type="noConversion"/>
  </si>
  <si>
    <t>1월</t>
    <phoneticPr fontId="6" type="noConversion"/>
  </si>
  <si>
    <t>한국전력 배구단 유소년배구교실 운영대행 용역</t>
    <phoneticPr fontId="6" type="noConversion"/>
  </si>
  <si>
    <t>김대영</t>
    <phoneticPr fontId="6" type="noConversion"/>
  </si>
  <si>
    <t>02-3456-5926</t>
    <phoneticPr fontId="6" type="noConversion"/>
  </si>
  <si>
    <t>사옥관리부</t>
    <phoneticPr fontId="6" type="noConversion"/>
  </si>
  <si>
    <t>본사사옥 승강기유지관리용역</t>
    <phoneticPr fontId="6" type="noConversion"/>
  </si>
  <si>
    <t>장성현</t>
    <phoneticPr fontId="6" type="noConversion"/>
  </si>
  <si>
    <t>061-345-5936</t>
    <phoneticPr fontId="6" type="noConversion"/>
  </si>
  <si>
    <t>2018년 통근버스 임차용역</t>
    <phoneticPr fontId="6" type="noConversion"/>
  </si>
  <si>
    <t>변혜영</t>
    <phoneticPr fontId="6" type="noConversion"/>
  </si>
  <si>
    <t>061-345-5915</t>
    <phoneticPr fontId="6" type="noConversion"/>
  </si>
  <si>
    <t>2018년 주말셔틀버스 임차용역</t>
  </si>
  <si>
    <t>사옥관리부</t>
  </si>
  <si>
    <t>본사사옥 재산종합보험</t>
  </si>
  <si>
    <t xml:space="preserve">이승호 </t>
    <phoneticPr fontId="6" type="noConversion"/>
  </si>
  <si>
    <t>061-345-5933</t>
  </si>
  <si>
    <t>본사사옥 청소위탁관리용역</t>
  </si>
  <si>
    <t>장기석</t>
  </si>
  <si>
    <t>061-345-5932</t>
  </si>
  <si>
    <t>2019년 본사 차량운전원 파견</t>
  </si>
  <si>
    <t>김병욱</t>
  </si>
  <si>
    <t>061-345-5952</t>
  </si>
  <si>
    <t>경영지원처</t>
    <phoneticPr fontId="6" type="noConversion"/>
  </si>
  <si>
    <t>사옥관리부</t>
    <phoneticPr fontId="6" type="noConversion"/>
  </si>
  <si>
    <t>본사사옥 시설위탁관리용역</t>
    <phoneticPr fontId="6" type="noConversion"/>
  </si>
  <si>
    <t>이동원</t>
    <phoneticPr fontId="6" type="noConversion"/>
  </si>
  <si>
    <t>061-345-5937</t>
    <phoneticPr fontId="6" type="noConversion"/>
  </si>
  <si>
    <t>재경시설관리부</t>
    <phoneticPr fontId="6" type="noConversion"/>
  </si>
  <si>
    <t>아트센터 시설관리용역</t>
    <phoneticPr fontId="6" type="noConversion"/>
  </si>
  <si>
    <t>김지아</t>
    <phoneticPr fontId="6" type="noConversion"/>
  </si>
  <si>
    <t>02-3456-5954</t>
    <phoneticPr fontId="6" type="noConversion"/>
  </si>
  <si>
    <t>스포츠운영부</t>
    <phoneticPr fontId="6" type="noConversion"/>
  </si>
  <si>
    <t>배구단 홈경기장 운영대행용역</t>
    <phoneticPr fontId="6" type="noConversion"/>
  </si>
  <si>
    <t>김대영</t>
    <phoneticPr fontId="6" type="noConversion"/>
  </si>
  <si>
    <t>02-3456-5926</t>
    <phoneticPr fontId="6" type="noConversion"/>
  </si>
  <si>
    <t>배구단 유소년 배구교실 운영대행용역</t>
    <phoneticPr fontId="6" type="noConversion"/>
  </si>
  <si>
    <t>행사준비실 파견용역</t>
  </si>
  <si>
    <t xml:space="preserve">이승호 </t>
  </si>
  <si>
    <t>인재개발원</t>
    <phoneticPr fontId="6" type="noConversion"/>
  </si>
  <si>
    <t>2019년 인재개발원 경비용역</t>
    <phoneticPr fontId="6" type="noConversion"/>
  </si>
  <si>
    <t>김현수</t>
    <phoneticPr fontId="6" type="noConversion"/>
  </si>
  <si>
    <t>02-970-3215</t>
    <phoneticPr fontId="6" type="noConversion"/>
  </si>
  <si>
    <t>상반기 신입사원 Activity 위탁교육 프로그램</t>
    <phoneticPr fontId="6" type="noConversion"/>
  </si>
  <si>
    <t>나영훈</t>
    <phoneticPr fontId="6" type="noConversion"/>
  </si>
  <si>
    <t>02-970-3338</t>
    <phoneticPr fontId="6" type="noConversion"/>
  </si>
  <si>
    <t>상반기 신입사원 교육시설 임차용역</t>
    <phoneticPr fontId="6" type="noConversion"/>
  </si>
  <si>
    <t>하반기 신입사원 Activity 위탁교육 프로그램</t>
    <phoneticPr fontId="6" type="noConversion"/>
  </si>
  <si>
    <t>02-970-3338</t>
  </si>
  <si>
    <t>하반기 신입사원 교육시설 임차용역</t>
    <phoneticPr fontId="6" type="noConversion"/>
  </si>
  <si>
    <t>전력연구원</t>
  </si>
  <si>
    <t>산업단지 MG용 EMS 플랫폼 및 애플리케이션 개발</t>
  </si>
  <si>
    <t>김준성</t>
  </si>
  <si>
    <t>042-865-5707</t>
  </si>
  <si>
    <t>연구개발</t>
  </si>
  <si>
    <t>산업단지 마이크로그리드 테스트베드의 실증환경 및 법제도 심층분석</t>
  </si>
  <si>
    <t>장광선</t>
  </si>
  <si>
    <t>042-865-5714</t>
  </si>
  <si>
    <t>지중송전선로 지능형 PD판정 시스템 개발</t>
  </si>
  <si>
    <t>이신호</t>
  </si>
  <si>
    <t>042-865-5709</t>
    <phoneticPr fontId="6" type="noConversion"/>
  </si>
  <si>
    <t>지능형송전철탑 감시 기술개발</t>
  </si>
  <si>
    <t>학술연구</t>
  </si>
  <si>
    <t>강수경</t>
  </si>
  <si>
    <t>042-865-5989</t>
  </si>
  <si>
    <t>전력연구원</t>
    <phoneticPr fontId="6" type="noConversion"/>
  </si>
  <si>
    <t>발전기 권선에 대한 진동특성시험</t>
    <phoneticPr fontId="6" type="noConversion"/>
  </si>
  <si>
    <t>손종덕</t>
    <phoneticPr fontId="6" type="noConversion"/>
  </si>
  <si>
    <t>042-865-5606</t>
    <phoneticPr fontId="6" type="noConversion"/>
  </si>
  <si>
    <t>발전기 권선에 대한 누설시험</t>
    <phoneticPr fontId="6" type="noConversion"/>
  </si>
  <si>
    <t>F급 가스터빈 회전익 부품 신뢰성평가 절차 개발</t>
    <phoneticPr fontId="6" type="noConversion"/>
  </si>
  <si>
    <t>강연관</t>
    <phoneticPr fontId="6" type="noConversion"/>
  </si>
  <si>
    <t>042-865-5624</t>
    <phoneticPr fontId="6" type="noConversion"/>
  </si>
  <si>
    <t>발전소 터빈-발전기 회전축 비틀림 고유진동수 측정</t>
    <phoneticPr fontId="6" type="noConversion"/>
  </si>
  <si>
    <t>김성민</t>
    <phoneticPr fontId="6" type="noConversion"/>
  </si>
  <si>
    <t>042-865-5685</t>
    <phoneticPr fontId="6" type="noConversion"/>
  </si>
  <si>
    <t xml:space="preserve"> 1MW급 IGFC용 합성가스 전환공정 개념 설계</t>
    <phoneticPr fontId="6" type="noConversion"/>
  </si>
  <si>
    <t>지준화</t>
    <phoneticPr fontId="6" type="noConversion"/>
  </si>
  <si>
    <t>042-865-5663</t>
    <phoneticPr fontId="6" type="noConversion"/>
  </si>
  <si>
    <t>연구개발</t>
    <phoneticPr fontId="6" type="noConversion"/>
  </si>
  <si>
    <t>2019년도 고창전력시험센터 시설관리용역</t>
    <phoneticPr fontId="6" type="noConversion"/>
  </si>
  <si>
    <t>조광국</t>
    <phoneticPr fontId="6" type="noConversion"/>
  </si>
  <si>
    <t>042-865-7212</t>
    <phoneticPr fontId="6" type="noConversion"/>
  </si>
  <si>
    <t>2019년도 고창전력시험센터 조경관리용역</t>
    <phoneticPr fontId="6" type="noConversion"/>
  </si>
  <si>
    <t>차세대 배전지능화용 응용S/W 운영환경 및 서비스 기능 개발</t>
    <phoneticPr fontId="6" type="noConversion"/>
  </si>
  <si>
    <t>심재성</t>
    <phoneticPr fontId="6" type="noConversion"/>
  </si>
  <si>
    <t>042-865-5966</t>
    <phoneticPr fontId="6" type="noConversion"/>
  </si>
  <si>
    <t>지중송전선로 지능화 PD판정 및 선로교체 알고리즘 개발과 검증</t>
  </si>
  <si>
    <t>장태인</t>
  </si>
  <si>
    <t>042-865-5852</t>
  </si>
  <si>
    <t>보안관제용 AI 인프라 구축</t>
  </si>
  <si>
    <t>김명수</t>
  </si>
  <si>
    <t>042-865-5982</t>
  </si>
  <si>
    <t>발전기 고전압 시험장비 운송용역</t>
    <phoneticPr fontId="6" type="noConversion"/>
  </si>
  <si>
    <t>박흥석</t>
    <phoneticPr fontId="6" type="noConversion"/>
  </si>
  <si>
    <t>042-865-5531</t>
    <phoneticPr fontId="6" type="noConversion"/>
  </si>
  <si>
    <r>
      <t>고효율 CO</t>
    </r>
    <r>
      <rPr>
        <vertAlign val="subscript"/>
        <sz val="11"/>
        <rFont val="굴림"/>
        <family val="3"/>
        <charset val="129"/>
      </rPr>
      <t>2</t>
    </r>
    <r>
      <rPr>
        <sz val="11"/>
        <rFont val="굴림"/>
        <family val="3"/>
        <charset val="129"/>
      </rPr>
      <t xml:space="preserve"> 환원전극 개발 및 전해셀 기본 설계</t>
    </r>
    <phoneticPr fontId="6" type="noConversion"/>
  </si>
  <si>
    <t>엄태형</t>
    <phoneticPr fontId="6" type="noConversion"/>
  </si>
  <si>
    <t>042-865-5442</t>
    <phoneticPr fontId="6" type="noConversion"/>
  </si>
  <si>
    <r>
      <t>전기화학적 CO</t>
    </r>
    <r>
      <rPr>
        <vertAlign val="subscript"/>
        <sz val="11"/>
        <rFont val="굴림"/>
        <family val="3"/>
        <charset val="129"/>
      </rPr>
      <t>2</t>
    </r>
    <r>
      <rPr>
        <sz val="11"/>
        <rFont val="굴림"/>
        <family val="3"/>
        <charset val="129"/>
      </rPr>
      <t xml:space="preserve"> 전환용 내알칼리성 박막형 음이온교환막 및 전극바인더 개발</t>
    </r>
    <phoneticPr fontId="6" type="noConversion"/>
  </si>
  <si>
    <t>배전계통 내 손실/오류 측정데이터 추정 기술 개발</t>
    <phoneticPr fontId="6" type="noConversion"/>
  </si>
  <si>
    <t>원종남</t>
    <phoneticPr fontId="6" type="noConversion"/>
  </si>
  <si>
    <t>042-865-5334</t>
    <phoneticPr fontId="6" type="noConversion"/>
  </si>
  <si>
    <t>확률론적 계통안정도 평가 툴개발</t>
    <phoneticPr fontId="6" type="noConversion"/>
  </si>
  <si>
    <t>정솔영</t>
    <phoneticPr fontId="6" type="noConversion"/>
  </si>
  <si>
    <t>042-865-5824</t>
    <phoneticPr fontId="6" type="noConversion"/>
  </si>
  <si>
    <t>신재생에너지 연계계통 안전도 평가기술 개발</t>
  </si>
  <si>
    <t>박상호</t>
  </si>
  <si>
    <t>42-865-5813</t>
  </si>
  <si>
    <t>2019년 전력연구원 정기간행물 디자인 및 편집·인쇄 용역</t>
    <phoneticPr fontId="6" type="noConversion"/>
  </si>
  <si>
    <t>황성욱</t>
    <phoneticPr fontId="6" type="noConversion"/>
  </si>
  <si>
    <t>042-865-5082</t>
    <phoneticPr fontId="6" type="noConversion"/>
  </si>
  <si>
    <t>전력 IoT 3차 Test-bed 구축</t>
    <phoneticPr fontId="6" type="noConversion"/>
  </si>
  <si>
    <t>정종만</t>
    <phoneticPr fontId="6" type="noConversion"/>
  </si>
  <si>
    <t>064-865-5916</t>
    <phoneticPr fontId="6" type="noConversion"/>
  </si>
  <si>
    <t>데이터 분석 설계 및 e-IoT 활용모델연구</t>
  </si>
  <si>
    <t>실시간 시각화 기술개발 및 로봇연계 시스템 구축</t>
  </si>
  <si>
    <t xml:space="preserve">AI 보안관제용 데이터 전처리 및 데이터셋 생성 </t>
  </si>
  <si>
    <t>MVDC 전력변환장치 제어모델 검증</t>
  </si>
  <si>
    <t>김홍주</t>
  </si>
  <si>
    <t>042-865-5956</t>
  </si>
  <si>
    <t>V2X SW개발 용역</t>
  </si>
  <si>
    <t>손찬</t>
  </si>
  <si>
    <t>042-865-5324</t>
  </si>
  <si>
    <t>전력연구원</t>
    <phoneticPr fontId="6" type="noConversion"/>
  </si>
  <si>
    <t>개방형 연구관리 운영시스템 구축 안정화</t>
    <phoneticPr fontId="6" type="noConversion"/>
  </si>
  <si>
    <t>권경민</t>
    <phoneticPr fontId="6" type="noConversion"/>
  </si>
  <si>
    <t>042-865-6235</t>
    <phoneticPr fontId="6" type="noConversion"/>
  </si>
  <si>
    <t>전력연구원</t>
    <phoneticPr fontId="6" type="noConversion"/>
  </si>
  <si>
    <t>2019년 발전소 전력설비 보호시스템 신뢰성평가시험(단가계약)</t>
    <phoneticPr fontId="6" type="noConversion"/>
  </si>
  <si>
    <t>방형필</t>
    <phoneticPr fontId="6" type="noConversion"/>
  </si>
  <si>
    <t>042-865-5537</t>
    <phoneticPr fontId="6" type="noConversion"/>
  </si>
  <si>
    <t>센서소재개발 위탁연구용역</t>
    <phoneticPr fontId="6" type="noConversion"/>
  </si>
  <si>
    <t>학술연구</t>
    <phoneticPr fontId="6" type="noConversion"/>
  </si>
  <si>
    <t>정미희</t>
    <phoneticPr fontId="6" type="noConversion"/>
  </si>
  <si>
    <t>042-865-5486</t>
    <phoneticPr fontId="6" type="noConversion"/>
  </si>
  <si>
    <t>연구개발</t>
    <phoneticPr fontId="6" type="noConversion"/>
  </si>
  <si>
    <t xml:space="preserve">전력연구원 </t>
    <phoneticPr fontId="6" type="noConversion"/>
  </si>
  <si>
    <t>센서회로설계 위탁연구용역</t>
    <phoneticPr fontId="6" type="noConversion"/>
  </si>
  <si>
    <t>경쟁</t>
    <phoneticPr fontId="6" type="noConversion"/>
  </si>
  <si>
    <t>실증사업용 광역계통감시 시스템 구축</t>
    <phoneticPr fontId="6" type="noConversion"/>
  </si>
  <si>
    <t>강성범</t>
    <phoneticPr fontId="6" type="noConversion"/>
  </si>
  <si>
    <t>042-865-5807</t>
    <phoneticPr fontId="6" type="noConversion"/>
  </si>
  <si>
    <t>신호기반 진단/통계분석 엔진 개발</t>
    <phoneticPr fontId="6" type="noConversion"/>
  </si>
  <si>
    <t>이지훈</t>
    <phoneticPr fontId="6" type="noConversion"/>
  </si>
  <si>
    <t>042-865-5729</t>
    <phoneticPr fontId="6" type="noConversion"/>
  </si>
  <si>
    <t>디지털변전소 IOP 관리시스템</t>
    <phoneticPr fontId="6" type="noConversion"/>
  </si>
  <si>
    <t>이남호</t>
    <phoneticPr fontId="6" type="noConversion"/>
  </si>
  <si>
    <t>042-865-5834</t>
    <phoneticPr fontId="6" type="noConversion"/>
  </si>
  <si>
    <t>변전설비 고장 유한요소 해석기술 개발</t>
  </si>
  <si>
    <t>구교선</t>
  </si>
  <si>
    <t>042-865-5842</t>
  </si>
  <si>
    <t>모델기반 베이시안 네트워크 개발</t>
    <phoneticPr fontId="6" type="noConversion"/>
  </si>
  <si>
    <t>최우성</t>
    <phoneticPr fontId="6" type="noConversion"/>
  </si>
  <si>
    <t>042-865-5622</t>
    <phoneticPr fontId="6" type="noConversion"/>
  </si>
  <si>
    <t>자산성능 평가</t>
    <phoneticPr fontId="6" type="noConversion"/>
  </si>
  <si>
    <t>손종덕</t>
    <phoneticPr fontId="6" type="noConversion"/>
  </si>
  <si>
    <t>042-865-5606</t>
    <phoneticPr fontId="6" type="noConversion"/>
  </si>
  <si>
    <t>7월</t>
    <phoneticPr fontId="6" type="noConversion"/>
  </si>
  <si>
    <t xml:space="preserve"> 기초전력연구센터 사옥관리 용역</t>
    <phoneticPr fontId="6" type="noConversion"/>
  </si>
  <si>
    <t>양선진</t>
    <phoneticPr fontId="6" type="noConversion"/>
  </si>
  <si>
    <t>042-865-6237</t>
    <phoneticPr fontId="6" type="noConversion"/>
  </si>
  <si>
    <t>인공지능 분석/검증 및 자산관리 인터페이스</t>
    <phoneticPr fontId="6" type="noConversion"/>
  </si>
  <si>
    <t>김준혁</t>
    <phoneticPr fontId="6" type="noConversion"/>
  </si>
  <si>
    <t>042-865-5933</t>
    <phoneticPr fontId="6" type="noConversion"/>
  </si>
  <si>
    <t>현장 신호검출 및 영상 취득용 센서 셋업</t>
    <phoneticPr fontId="6" type="noConversion"/>
  </si>
  <si>
    <t>복합 정보 분석 솔루션</t>
    <phoneticPr fontId="6" type="noConversion"/>
  </si>
  <si>
    <r>
      <t xml:space="preserve">154kV 장기사용 자기애자의 물성특성 시험을 통한 건전성 검증 및 수명진단기법(안) 개발 </t>
    </r>
    <r>
      <rPr>
        <sz val="11"/>
        <rFont val="맑은 고딕"/>
        <family val="3"/>
        <charset val="129"/>
      </rPr>
      <t>Ⅱ</t>
    </r>
    <r>
      <rPr>
        <sz val="11"/>
        <rFont val="굴림"/>
        <family val="3"/>
        <charset val="129"/>
      </rPr>
      <t>단계</t>
    </r>
  </si>
  <si>
    <t>김석태</t>
    <phoneticPr fontId="6" type="noConversion"/>
  </si>
  <si>
    <t>042-865-5859</t>
  </si>
  <si>
    <t>실험실정밀안전진단용역</t>
    <phoneticPr fontId="6" type="noConversion"/>
  </si>
  <si>
    <t>탁정훈</t>
    <phoneticPr fontId="6" type="noConversion"/>
  </si>
  <si>
    <t>042-865-5143</t>
    <phoneticPr fontId="6" type="noConversion"/>
  </si>
  <si>
    <t>시설관리</t>
    <phoneticPr fontId="6" type="noConversion"/>
  </si>
  <si>
    <t>경영지원처</t>
    <phoneticPr fontId="6" type="noConversion"/>
  </si>
  <si>
    <t>경영지원부</t>
    <phoneticPr fontId="6" type="noConversion"/>
  </si>
  <si>
    <t>어린이집증축전기공사</t>
    <phoneticPr fontId="6" type="noConversion"/>
  </si>
  <si>
    <t>경쟁</t>
    <phoneticPr fontId="6" type="noConversion"/>
  </si>
  <si>
    <t>장성현</t>
    <phoneticPr fontId="6" type="noConversion"/>
  </si>
  <si>
    <t>061-345-5936</t>
    <phoneticPr fontId="6" type="noConversion"/>
  </si>
  <si>
    <t>빛가람 어린이집 증축공사</t>
    <phoneticPr fontId="6" type="noConversion"/>
  </si>
  <si>
    <t>승강기 계획예방정비 공사</t>
  </si>
  <si>
    <t>최우진</t>
    <phoneticPr fontId="6" type="noConversion"/>
  </si>
  <si>
    <t>02-3456-5945</t>
    <phoneticPr fontId="6" type="noConversion"/>
  </si>
  <si>
    <t>한전아트센터 수배전반설비 교체</t>
    <phoneticPr fontId="6" type="noConversion"/>
  </si>
  <si>
    <t>공조기코일교체</t>
    <phoneticPr fontId="6" type="noConversion"/>
  </si>
  <si>
    <t>한전아트센터 LED 교체공사</t>
    <phoneticPr fontId="6" type="noConversion"/>
  </si>
  <si>
    <t>FCU 층간밸브교체</t>
    <phoneticPr fontId="6" type="noConversion"/>
  </si>
  <si>
    <t>02-3456-5955</t>
  </si>
  <si>
    <t>재경시설관리부</t>
  </si>
  <si>
    <t>한전생활관 서관 내진보강</t>
  </si>
  <si>
    <t>이기창</t>
  </si>
  <si>
    <t>02-3456-5948</t>
  </si>
  <si>
    <t>후정 진입로 도로 보수</t>
  </si>
  <si>
    <t>02-3456-5950</t>
  </si>
  <si>
    <t>ICT인프라처</t>
  </si>
  <si>
    <t>통신운영총괄부</t>
  </si>
  <si>
    <t>19년도 배전지능화용 통신장치 시설공사(본사 일괄 연간단가계약)</t>
    <phoneticPr fontId="6" type="noConversion"/>
  </si>
  <si>
    <t>지역본부 담당</t>
    <phoneticPr fontId="6" type="noConversion"/>
  </si>
  <si>
    <t>ICT인프라처</t>
    <phoneticPr fontId="6" type="noConversion"/>
  </si>
  <si>
    <t>네트워크부</t>
    <phoneticPr fontId="6" type="noConversion"/>
  </si>
  <si>
    <t>전력통신망(KepCIT) 백본망 보강</t>
    <phoneticPr fontId="6" type="noConversion"/>
  </si>
  <si>
    <t>박수윤</t>
    <phoneticPr fontId="6" type="noConversion"/>
  </si>
  <si>
    <t>061-345-6246</t>
    <phoneticPr fontId="6" type="noConversion"/>
  </si>
  <si>
    <t>IP교환시스템 성능 보강</t>
    <phoneticPr fontId="6" type="noConversion"/>
  </si>
  <si>
    <t>061-345-6249</t>
    <phoneticPr fontId="6" type="noConversion"/>
  </si>
  <si>
    <t>ICT서비스부</t>
    <phoneticPr fontId="6" type="noConversion"/>
  </si>
  <si>
    <t>본사어린이집 증축 통신공사</t>
    <phoneticPr fontId="6" type="noConversion"/>
  </si>
  <si>
    <t>심선화</t>
    <phoneticPr fontId="6" type="noConversion"/>
  </si>
  <si>
    <t>061-345-6374</t>
    <phoneticPr fontId="6" type="noConversion"/>
  </si>
  <si>
    <t>사옥건설처</t>
    <phoneticPr fontId="6" type="noConversion"/>
  </si>
  <si>
    <t>기전부</t>
    <phoneticPr fontId="6" type="noConversion"/>
  </si>
  <si>
    <t>서광주지사 사옥 신축공사 전기공사</t>
    <phoneticPr fontId="6" type="noConversion"/>
  </si>
  <si>
    <t>전문</t>
    <phoneticPr fontId="6" type="noConversion"/>
  </si>
  <si>
    <t>윤진솔</t>
    <phoneticPr fontId="6" type="noConversion"/>
  </si>
  <si>
    <t>061-345-6166</t>
    <phoneticPr fontId="6" type="noConversion"/>
  </si>
  <si>
    <t>사옥건설처</t>
    <phoneticPr fontId="6" type="noConversion"/>
  </si>
  <si>
    <t>기전부</t>
    <phoneticPr fontId="6" type="noConversion"/>
  </si>
  <si>
    <t>남양주지사 사옥 신축공사 전기공사</t>
  </si>
  <si>
    <t>사옥건설처</t>
  </si>
  <si>
    <t>사옥공사실</t>
  </si>
  <si>
    <t>서광주지사 사옥 신축공사 토건공사</t>
  </si>
  <si>
    <t>김가희</t>
  </si>
  <si>
    <t>061-345-6155</t>
  </si>
  <si>
    <t>남양주지사 사옥 신축공사 토건공사</t>
  </si>
  <si>
    <t>전성훈</t>
  </si>
  <si>
    <t>061-345-6156</t>
  </si>
  <si>
    <t>군위지사 조경식재공사</t>
  </si>
  <si>
    <t>조명현</t>
  </si>
  <si>
    <t>061-345-6153</t>
  </si>
  <si>
    <t>목포전력지사 조경식재공사</t>
  </si>
  <si>
    <t>박천일</t>
  </si>
  <si>
    <t>061-345-6158</t>
  </si>
  <si>
    <t>사옥건설처</t>
    <phoneticPr fontId="6" type="noConversion"/>
  </si>
  <si>
    <t>전자통신부</t>
    <phoneticPr fontId="6" type="noConversion"/>
  </si>
  <si>
    <t>서광주지사 신축 정보통신공사</t>
    <phoneticPr fontId="6" type="noConversion"/>
  </si>
  <si>
    <t>남윤호</t>
    <phoneticPr fontId="6" type="noConversion"/>
  </si>
  <si>
    <t>061-345-6184</t>
    <phoneticPr fontId="6" type="noConversion"/>
  </si>
  <si>
    <t>아산전력지사 신축 정보통신공사</t>
    <phoneticPr fontId="6" type="noConversion"/>
  </si>
  <si>
    <t>허강철</t>
    <phoneticPr fontId="6" type="noConversion"/>
  </si>
  <si>
    <t>061-345-6185</t>
    <phoneticPr fontId="6" type="noConversion"/>
  </si>
  <si>
    <t>고성지사 조경식재공사</t>
  </si>
  <si>
    <t>한전 아트센터 무대영상장치 설치공사</t>
    <phoneticPr fontId="6" type="noConversion"/>
  </si>
  <si>
    <t>조용호</t>
    <phoneticPr fontId="6" type="noConversion"/>
  </si>
  <si>
    <t>061-345-6183</t>
    <phoneticPr fontId="6" type="noConversion"/>
  </si>
  <si>
    <t>경인권 통합물류센터 신축 통신공사</t>
    <phoneticPr fontId="6" type="noConversion"/>
  </si>
  <si>
    <t>기전부</t>
    <phoneticPr fontId="6" type="noConversion"/>
  </si>
  <si>
    <t>아산전력지사 사옥 신축공사 전기공사</t>
  </si>
  <si>
    <t>전문</t>
    <phoneticPr fontId="6" type="noConversion"/>
  </si>
  <si>
    <t>윤진솔</t>
    <phoneticPr fontId="6" type="noConversion"/>
  </si>
  <si>
    <t>061-345-6166</t>
    <phoneticPr fontId="6" type="noConversion"/>
  </si>
  <si>
    <t>경인권 통합물류센터 전기공사</t>
  </si>
  <si>
    <t>전문</t>
    <phoneticPr fontId="6" type="noConversion"/>
  </si>
  <si>
    <t>박창성</t>
    <phoneticPr fontId="6" type="noConversion"/>
  </si>
  <si>
    <t>061-345-6163</t>
    <phoneticPr fontId="6" type="noConversion"/>
  </si>
  <si>
    <t>사옥건설처</t>
    <phoneticPr fontId="6" type="noConversion"/>
  </si>
  <si>
    <t>기전부</t>
    <phoneticPr fontId="6" type="noConversion"/>
  </si>
  <si>
    <t>전력ICT 대전센터 전기공사</t>
  </si>
  <si>
    <t>장현성</t>
    <phoneticPr fontId="6" type="noConversion"/>
  </si>
  <si>
    <t>061-345-6164</t>
    <phoneticPr fontId="6" type="noConversion"/>
  </si>
  <si>
    <t>아산전력지사 사옥 신축공사 토건공사</t>
  </si>
  <si>
    <t>김진의</t>
  </si>
  <si>
    <t>061-345-6147</t>
  </si>
  <si>
    <t>경인권 통합물류센터 토건공사</t>
  </si>
  <si>
    <t>안병준</t>
  </si>
  <si>
    <t>061-345-6146</t>
  </si>
  <si>
    <t>전력ICT 대전센터 토건공사</t>
  </si>
  <si>
    <t>전자통신부</t>
    <phoneticPr fontId="6" type="noConversion"/>
  </si>
  <si>
    <t>동해전력지사 통신공사</t>
  </si>
  <si>
    <t>조용호</t>
  </si>
  <si>
    <t>061-345-6183</t>
    <phoneticPr fontId="6" type="noConversion"/>
  </si>
  <si>
    <t>본사 실내체육관 통신공사</t>
    <phoneticPr fontId="6" type="noConversion"/>
  </si>
  <si>
    <t>허강철</t>
    <phoneticPr fontId="6" type="noConversion"/>
  </si>
  <si>
    <t>061-345-6185</t>
    <phoneticPr fontId="6" type="noConversion"/>
  </si>
  <si>
    <t>전력 ICT 대전센터 통신공사</t>
  </si>
  <si>
    <t>남양주지사 통신공사</t>
  </si>
  <si>
    <t>파주지사 조경식재공사</t>
  </si>
  <si>
    <t>인천지역본부 사택 전기공사</t>
  </si>
  <si>
    <t>속초생활연수원 증축 전기공사</t>
  </si>
  <si>
    <t>인천지역본부 사택 토건공사</t>
  </si>
  <si>
    <t>이민채</t>
  </si>
  <si>
    <t>061-345-6145</t>
  </si>
  <si>
    <t>속초생활연수원 증축 토건공사</t>
  </si>
  <si>
    <t>유기현</t>
  </si>
  <si>
    <t>061-345-6154</t>
  </si>
  <si>
    <t>에너지신기술연구소 전기공사</t>
  </si>
  <si>
    <t>8월</t>
    <phoneticPr fontId="6" type="noConversion"/>
  </si>
  <si>
    <t>에너지파크 전시관 전기공사</t>
  </si>
  <si>
    <t>에너지신기술연구소 토건공사</t>
  </si>
  <si>
    <t>조원희</t>
  </si>
  <si>
    <t>061-345-6151</t>
  </si>
  <si>
    <t>에너지파크 전시관 토건공사</t>
  </si>
  <si>
    <t>광주지사 조경식재공사</t>
  </si>
  <si>
    <t>세종통합사옥 신축공사 전기공사</t>
  </si>
  <si>
    <t>세종통합사옥 신축공사 토건공사</t>
  </si>
  <si>
    <t>김태진</t>
  </si>
  <si>
    <t>061-345-6150</t>
  </si>
  <si>
    <t>제물포지사 조경식재공사</t>
  </si>
  <si>
    <t>부여지사 사옥 신축공사 전기공사</t>
  </si>
  <si>
    <t>윤진솔</t>
    <phoneticPr fontId="6" type="noConversion"/>
  </si>
  <si>
    <t>061-345-6166</t>
    <phoneticPr fontId="6" type="noConversion"/>
  </si>
  <si>
    <t>부여지사 사옥 신축공사 토건공사</t>
  </si>
  <si>
    <t>배구선수단 체육관 전기공사</t>
  </si>
  <si>
    <t>본사 기반시설 증축 전기공사</t>
  </si>
  <si>
    <t>배구선수단 체육관 토건공사</t>
  </si>
  <si>
    <t>본사 기반시설 증축 토건공사</t>
  </si>
  <si>
    <t>인재개발원</t>
    <phoneticPr fontId="6" type="noConversion"/>
  </si>
  <si>
    <t>배전교육부</t>
    <phoneticPr fontId="6" type="noConversion"/>
  </si>
  <si>
    <t>간접활선기반 활선무정전실습장 구축</t>
    <phoneticPr fontId="6" type="noConversion"/>
  </si>
  <si>
    <t>배전</t>
    <phoneticPr fontId="6" type="noConversion"/>
  </si>
  <si>
    <t>경쟁</t>
    <phoneticPr fontId="6" type="noConversion"/>
  </si>
  <si>
    <t>홍성혁</t>
    <phoneticPr fontId="6" type="noConversion"/>
  </si>
  <si>
    <t>02-970-3348</t>
    <phoneticPr fontId="6" type="noConversion"/>
  </si>
  <si>
    <t>사용전점검 실습장 구축</t>
    <phoneticPr fontId="6" type="noConversion"/>
  </si>
  <si>
    <t>박종일</t>
    <phoneticPr fontId="6" type="noConversion"/>
  </si>
  <si>
    <t>02-970-3344</t>
    <phoneticPr fontId="6" type="noConversion"/>
  </si>
  <si>
    <t>인재개발원</t>
  </si>
  <si>
    <t>내진보강공사</t>
  </si>
  <si>
    <t>박화경</t>
  </si>
  <si>
    <t>02-970-3257</t>
  </si>
  <si>
    <t>휴게실 개선공사</t>
  </si>
  <si>
    <t>이영미</t>
  </si>
  <si>
    <t>02-970-3253</t>
  </si>
  <si>
    <t>보도블럭 보수</t>
  </si>
  <si>
    <t>전력연구원</t>
    <phoneticPr fontId="6" type="noConversion"/>
  </si>
  <si>
    <t>수배전반 교체공사</t>
    <phoneticPr fontId="6" type="noConversion"/>
  </si>
  <si>
    <t>엄홍선</t>
    <phoneticPr fontId="6" type="noConversion"/>
  </si>
  <si>
    <t>042-865-5063</t>
    <phoneticPr fontId="6" type="noConversion"/>
  </si>
  <si>
    <t>발전설비 열성능진단용 계측기 설치 및 철거 공사</t>
    <phoneticPr fontId="6" type="noConversion"/>
  </si>
  <si>
    <t>박규상</t>
    <phoneticPr fontId="6" type="noConversion"/>
  </si>
  <si>
    <t>042-865-5559</t>
    <phoneticPr fontId="6" type="noConversion"/>
  </si>
  <si>
    <t>2월</t>
    <phoneticPr fontId="6" type="noConversion"/>
  </si>
  <si>
    <t>사옥내진보강공사
(본관동)</t>
    <phoneticPr fontId="6" type="noConversion"/>
  </si>
  <si>
    <t>김현영</t>
    <phoneticPr fontId="6" type="noConversion"/>
  </si>
  <si>
    <t>042-865-5052</t>
    <phoneticPr fontId="6" type="noConversion"/>
  </si>
  <si>
    <t>시험동 냉난방시설 설치</t>
    <phoneticPr fontId="6" type="noConversion"/>
  </si>
  <si>
    <t>고병성</t>
    <phoneticPr fontId="6" type="noConversion"/>
  </si>
  <si>
    <t>042-865-5065</t>
    <phoneticPr fontId="6" type="noConversion"/>
  </si>
  <si>
    <t>2019년 사택환경개선 전기공사</t>
    <phoneticPr fontId="6" type="noConversion"/>
  </si>
  <si>
    <t>정문 보도블럭 환경개선공사</t>
    <phoneticPr fontId="6" type="noConversion"/>
  </si>
  <si>
    <t>박주웅</t>
    <phoneticPr fontId="6" type="noConversion"/>
  </si>
  <si>
    <t>042-865-5056</t>
    <phoneticPr fontId="6" type="noConversion"/>
  </si>
  <si>
    <t>고창전력시험센터 야외 화장실 신축</t>
    <phoneticPr fontId="6" type="noConversion"/>
  </si>
  <si>
    <t>조광국</t>
    <phoneticPr fontId="6" type="noConversion"/>
  </si>
  <si>
    <t>042-865-7212</t>
    <phoneticPr fontId="6" type="noConversion"/>
  </si>
  <si>
    <t>원형지 내 수목교체 조성공사</t>
    <phoneticPr fontId="6" type="noConversion"/>
  </si>
  <si>
    <t>박주웅</t>
    <phoneticPr fontId="6" type="noConversion"/>
  </si>
  <si>
    <t>원내 노후 분전반 및 MCC반 교체공사</t>
    <phoneticPr fontId="6" type="noConversion"/>
  </si>
  <si>
    <t>엄홍선</t>
    <phoneticPr fontId="6" type="noConversion"/>
  </si>
  <si>
    <t>042-865-5063</t>
    <phoneticPr fontId="6" type="noConversion"/>
  </si>
  <si>
    <t>9월</t>
    <phoneticPr fontId="6" type="noConversion"/>
  </si>
  <si>
    <t>멀티미디어설비 교체</t>
    <phoneticPr fontId="6" type="noConversion"/>
  </si>
  <si>
    <t>ICT</t>
    <phoneticPr fontId="6" type="noConversion"/>
  </si>
  <si>
    <t>이진영</t>
    <phoneticPr fontId="6" type="noConversion"/>
  </si>
  <si>
    <t>042-862-5173</t>
    <phoneticPr fontId="6" type="noConversion"/>
  </si>
  <si>
    <t>BEMS전력설비포인트 증설</t>
    <phoneticPr fontId="6" type="noConversion"/>
  </si>
  <si>
    <t>10월</t>
    <phoneticPr fontId="6" type="noConversion"/>
  </si>
  <si>
    <t>인동PLC시험장 통신설비 철거</t>
    <phoneticPr fontId="6" type="noConversion"/>
  </si>
  <si>
    <t>ICT백업센터구축관련 광케이블 이설</t>
    <phoneticPr fontId="6" type="noConversion"/>
  </si>
  <si>
    <t>설비진단처</t>
    <phoneticPr fontId="6" type="noConversion"/>
  </si>
  <si>
    <t>진단기획부</t>
    <phoneticPr fontId="6" type="noConversion"/>
  </si>
  <si>
    <t>SF6정제설비 철거 이전 및 설치</t>
    <phoneticPr fontId="6" type="noConversion"/>
  </si>
  <si>
    <t>조민호</t>
    <phoneticPr fontId="6" type="noConversion"/>
  </si>
  <si>
    <t>042-869-8028</t>
    <phoneticPr fontId="6" type="noConversion"/>
  </si>
  <si>
    <t>커뮤니케이션실</t>
    <phoneticPr fontId="6" type="noConversion"/>
  </si>
  <si>
    <t>방송출판부</t>
    <phoneticPr fontId="6" type="noConversion"/>
  </si>
  <si>
    <t>2019 사보 &lt;KEPCO&gt;기획디자인 용역</t>
    <phoneticPr fontId="6" type="noConversion"/>
  </si>
  <si>
    <t>강선영</t>
    <phoneticPr fontId="6" type="noConversion"/>
  </si>
  <si>
    <t>061-3445-3124</t>
    <phoneticPr fontId="6" type="noConversion"/>
  </si>
  <si>
    <t>월간KEPCO 인쇄 용역</t>
    <phoneticPr fontId="6" type="noConversion"/>
  </si>
  <si>
    <t>홍보기획부</t>
    <phoneticPr fontId="6" type="noConversion"/>
  </si>
  <si>
    <t>SWEET 2019 및 그린에너지엑스포 전시부스 설치 및 운영용역</t>
    <phoneticPr fontId="6" type="noConversion"/>
  </si>
  <si>
    <t>권오섭</t>
    <phoneticPr fontId="6" type="noConversion"/>
  </si>
  <si>
    <t>061-345-3119</t>
    <phoneticPr fontId="6" type="noConversion"/>
  </si>
  <si>
    <t>전기박물관 및 전력홍보관 운영지원 용역</t>
    <phoneticPr fontId="6" type="noConversion"/>
  </si>
  <si>
    <t>사외보 기획디자인 용역</t>
  </si>
  <si>
    <t>오성호</t>
    <phoneticPr fontId="6" type="noConversion"/>
  </si>
  <si>
    <t>061-345-3121</t>
    <phoneticPr fontId="6" type="noConversion"/>
  </si>
  <si>
    <t>사외보  인쇄 용역</t>
  </si>
  <si>
    <t>대한민국 에너지체험전 전시부스 설치 및 운영용역</t>
    <phoneticPr fontId="6" type="noConversion"/>
  </si>
  <si>
    <t>공연장 운용인력 용역</t>
    <phoneticPr fontId="6" type="noConversion"/>
  </si>
  <si>
    <t>지상훈</t>
    <phoneticPr fontId="6" type="noConversion"/>
  </si>
  <si>
    <t>02-3456-5090</t>
    <phoneticPr fontId="6" type="noConversion"/>
  </si>
  <si>
    <t>2019 애뉴얼 리포트 기획디자인 용역</t>
    <phoneticPr fontId="6" type="noConversion"/>
  </si>
  <si>
    <t>애뉴얼리포트 인쇄 용역</t>
    <phoneticPr fontId="6" type="noConversion"/>
  </si>
  <si>
    <t>뉴미디어팀</t>
    <phoneticPr fontId="6" type="noConversion"/>
  </si>
  <si>
    <t>소셜미디어 운영 용역</t>
    <phoneticPr fontId="6" type="noConversion"/>
  </si>
  <si>
    <t>전나임</t>
    <phoneticPr fontId="6" type="noConversion"/>
  </si>
  <si>
    <t>061-345-3145</t>
    <phoneticPr fontId="6" type="noConversion"/>
  </si>
  <si>
    <t>2019 통합캘린더 기획디자인 용역</t>
    <phoneticPr fontId="6" type="noConversion"/>
  </si>
  <si>
    <t>캘린더 인쇄 용역</t>
    <phoneticPr fontId="6" type="noConversion"/>
  </si>
  <si>
    <t>미디어콘텐츠공모전 위탁 용역</t>
    <phoneticPr fontId="6" type="noConversion"/>
  </si>
  <si>
    <t>중소벤처지원처</t>
    <phoneticPr fontId="6" type="noConversion"/>
  </si>
  <si>
    <t>BIXPO총괄부</t>
    <phoneticPr fontId="6" type="noConversion"/>
  </si>
  <si>
    <t>Distributech 2019 해외전시 행사대행 용역</t>
    <phoneticPr fontId="6" type="noConversion"/>
  </si>
  <si>
    <t>김축기</t>
    <phoneticPr fontId="6" type="noConversion"/>
  </si>
  <si>
    <t>061-345-3733</t>
    <phoneticPr fontId="6" type="noConversion"/>
  </si>
  <si>
    <t>BIXPO 2018 백서 제작 용역</t>
    <phoneticPr fontId="6" type="noConversion"/>
  </si>
  <si>
    <t>061-345-3734</t>
    <phoneticPr fontId="6" type="noConversion"/>
  </si>
  <si>
    <t>MEE 2019 해외전시 행사대행 용역</t>
    <phoneticPr fontId="6" type="noConversion"/>
  </si>
  <si>
    <t>BIXPO 2019 행사대행 용역</t>
    <phoneticPr fontId="6" type="noConversion"/>
  </si>
  <si>
    <t>2019 국제전기전력전시회 한전 홍보관 설치운영 용역</t>
    <phoneticPr fontId="6" type="noConversion"/>
  </si>
  <si>
    <t>CIRED 2019 해외전시 행사대행 용역</t>
    <phoneticPr fontId="6" type="noConversion"/>
  </si>
  <si>
    <t>BIXPO 2019 행사대행 사후원가계산 용역</t>
    <phoneticPr fontId="6" type="noConversion"/>
  </si>
  <si>
    <t>경영혁신처</t>
    <phoneticPr fontId="6" type="noConversion"/>
  </si>
  <si>
    <t>그룹경영부</t>
    <phoneticPr fontId="6" type="noConversion"/>
  </si>
  <si>
    <t>전력통계 디지털화 용역</t>
    <phoneticPr fontId="6" type="noConversion"/>
  </si>
  <si>
    <t>라홍욱</t>
    <phoneticPr fontId="6" type="noConversion"/>
  </si>
  <si>
    <t>061-345-3326</t>
    <phoneticPr fontId="6" type="noConversion"/>
  </si>
  <si>
    <t>안전보안처</t>
    <phoneticPr fontId="6" type="noConversion"/>
  </si>
  <si>
    <t>비상계획실</t>
    <phoneticPr fontId="6" type="noConversion"/>
  </si>
  <si>
    <t>19년 본사 현관안내 용역</t>
    <phoneticPr fontId="6" type="noConversion"/>
  </si>
  <si>
    <t>양승혜</t>
    <phoneticPr fontId="6" type="noConversion"/>
  </si>
  <si>
    <t>EHS총괄부</t>
    <phoneticPr fontId="6" type="noConversion"/>
  </si>
  <si>
    <t>환경경영시스템 갱신심사</t>
    <phoneticPr fontId="6" type="noConversion"/>
  </si>
  <si>
    <t>도상현</t>
    <phoneticPr fontId="6" type="noConversion"/>
  </si>
  <si>
    <t>에너지신사업처</t>
    <phoneticPr fontId="6" type="noConversion"/>
  </si>
  <si>
    <t>EMS사업부</t>
    <phoneticPr fontId="6" type="noConversion"/>
  </si>
  <si>
    <t>K-SEM 홍보동영상 제작용역</t>
    <phoneticPr fontId="6" type="noConversion"/>
  </si>
  <si>
    <t>조진성</t>
    <phoneticPr fontId="6" type="noConversion"/>
  </si>
  <si>
    <t>EVC사업부</t>
    <phoneticPr fontId="6" type="noConversion"/>
  </si>
  <si>
    <t>제주 국제전기차엑스포 전시관 설치운영용역</t>
    <phoneticPr fontId="6" type="noConversion"/>
  </si>
  <si>
    <t>이흥섭</t>
    <phoneticPr fontId="6" type="noConversion"/>
  </si>
  <si>
    <t>충전서비스 요금설계 용역</t>
    <phoneticPr fontId="6" type="noConversion"/>
  </si>
  <si>
    <t>재무처</t>
    <phoneticPr fontId="6" type="noConversion"/>
  </si>
  <si>
    <t>금융실</t>
    <phoneticPr fontId="6" type="noConversion"/>
  </si>
  <si>
    <t>미국 SEC 공시 관련 국제법률 자문용역</t>
    <phoneticPr fontId="6" type="noConversion"/>
  </si>
  <si>
    <t>조윤혜</t>
    <phoneticPr fontId="6" type="noConversion"/>
  </si>
  <si>
    <t>061-345-4213</t>
    <phoneticPr fontId="6" type="noConversion"/>
  </si>
  <si>
    <t>현재 진행중</t>
    <phoneticPr fontId="6" type="noConversion"/>
  </si>
  <si>
    <t>미국 SEC 전자공시 대행용역</t>
    <phoneticPr fontId="6" type="noConversion"/>
  </si>
  <si>
    <t>미국 SEC 공시 관련 XBRL 전문용역</t>
    <phoneticPr fontId="6" type="noConversion"/>
  </si>
  <si>
    <t>외국인 주주 정보 파악 용역</t>
    <phoneticPr fontId="6" type="noConversion"/>
  </si>
  <si>
    <t>윤정인</t>
    <phoneticPr fontId="6" type="noConversion"/>
  </si>
  <si>
    <t>061-345-4211</t>
    <phoneticPr fontId="6" type="noConversion"/>
  </si>
  <si>
    <t>계약완료(1/4)</t>
    <phoneticPr fontId="6" type="noConversion"/>
  </si>
  <si>
    <t>재무처</t>
  </si>
  <si>
    <t>결산부</t>
  </si>
  <si>
    <t>IFRS 기준서 변경 실무 적용 및 고도화</t>
    <phoneticPr fontId="6" type="noConversion"/>
  </si>
  <si>
    <t>김성훈</t>
    <phoneticPr fontId="6" type="noConversion"/>
  </si>
  <si>
    <t>061-345-4243</t>
    <phoneticPr fontId="6" type="noConversion"/>
  </si>
  <si>
    <t>결산부</t>
    <phoneticPr fontId="6" type="noConversion"/>
  </si>
  <si>
    <t>외부회계법인자문(PA)용역</t>
    <phoneticPr fontId="6" type="noConversion"/>
  </si>
  <si>
    <t>자산손상평가 용역</t>
    <phoneticPr fontId="6" type="noConversion"/>
  </si>
  <si>
    <t>서지영</t>
  </si>
  <si>
    <t>061-345-4287</t>
  </si>
  <si>
    <t>세무부</t>
    <phoneticPr fontId="6" type="noConversion"/>
  </si>
  <si>
    <t>생산성향상시설 투자세액공제 조세불복 세무대리인 선임</t>
    <phoneticPr fontId="6" type="noConversion"/>
  </si>
  <si>
    <t>장영곤</t>
    <phoneticPr fontId="6" type="noConversion"/>
  </si>
  <si>
    <t>061-345-4254</t>
    <phoneticPr fontId="6" type="noConversion"/>
  </si>
  <si>
    <t>2019년도 세무조정 및 국제거래정보통합보고서 자문 법인 선임</t>
    <phoneticPr fontId="6" type="noConversion"/>
  </si>
  <si>
    <t>회계부</t>
    <phoneticPr fontId="6" type="noConversion"/>
  </si>
  <si>
    <t>구분회계 검증용역</t>
    <phoneticPr fontId="6" type="noConversion"/>
  </si>
  <si>
    <t>서다혜</t>
    <phoneticPr fontId="6" type="noConversion"/>
  </si>
  <si>
    <t>061-345-4262</t>
    <phoneticPr fontId="6" type="noConversion"/>
  </si>
  <si>
    <t>내부회계관리 재구축 및 운영수준 고도화</t>
    <phoneticPr fontId="6" type="noConversion"/>
  </si>
  <si>
    <t>신광조</t>
    <phoneticPr fontId="6" type="noConversion"/>
  </si>
  <si>
    <t>061-345-4261</t>
    <phoneticPr fontId="6" type="noConversion"/>
  </si>
  <si>
    <t>한전공대설립단</t>
    <phoneticPr fontId="6" type="noConversion"/>
  </si>
  <si>
    <t>전치수</t>
    <phoneticPr fontId="6" type="noConversion"/>
  </si>
  <si>
    <t>02-787-8888</t>
    <phoneticPr fontId="6" type="noConversion"/>
  </si>
  <si>
    <t>기후변화대응처</t>
  </si>
  <si>
    <t>도서전력실</t>
  </si>
  <si>
    <t>1월</t>
    <phoneticPr fontId="6" type="noConversion"/>
  </si>
  <si>
    <t>도서발전소 미세먼지 저감시설 설계기술 용역</t>
    <phoneticPr fontId="6" type="noConversion"/>
  </si>
  <si>
    <t>양기현</t>
    <phoneticPr fontId="6" type="noConversion"/>
  </si>
  <si>
    <t>061-345-6673</t>
    <phoneticPr fontId="6" type="noConversion"/>
  </si>
  <si>
    <t>도서전력실</t>
    <phoneticPr fontId="6" type="noConversion"/>
  </si>
  <si>
    <t>2019년 도서발전소 발전설비 계획예방정비공사(1권역)</t>
    <phoneticPr fontId="6" type="noConversion"/>
  </si>
  <si>
    <t>이길우</t>
    <phoneticPr fontId="6" type="noConversion"/>
  </si>
  <si>
    <t>061-345-6675</t>
    <phoneticPr fontId="6" type="noConversion"/>
  </si>
  <si>
    <t>2019년 도서발전소 발전설비 계획예방정비공사(2권역)</t>
    <phoneticPr fontId="6" type="noConversion"/>
  </si>
  <si>
    <t>2019년 도서발전소 발전설비 계획예방정비공사(3권역)</t>
    <phoneticPr fontId="6" type="noConversion"/>
  </si>
  <si>
    <t>2019년 도서발전소 발전설비 계획예방정비공사(4권역)</t>
    <phoneticPr fontId="6" type="noConversion"/>
  </si>
  <si>
    <t>2019년 도서발전소 발전설비 계획예방정비공사(5권역)</t>
    <phoneticPr fontId="6" type="noConversion"/>
  </si>
  <si>
    <t>2019년 도서발전소 발전설비 계획예방정비공사(6권역)</t>
    <phoneticPr fontId="6" type="noConversion"/>
  </si>
  <si>
    <t>2019년 도서발전소 발전설비 계획예방정비공사(7권역)</t>
    <phoneticPr fontId="6" type="noConversion"/>
  </si>
  <si>
    <t>개야도 냉각수라인 배관 교체 공사</t>
    <phoneticPr fontId="6" type="noConversion"/>
  </si>
  <si>
    <t>양기현</t>
    <phoneticPr fontId="6" type="noConversion"/>
  </si>
  <si>
    <t>061-345-6673</t>
    <phoneticPr fontId="6" type="noConversion"/>
  </si>
  <si>
    <t>호도 발전설비 설치공사</t>
  </si>
  <si>
    <t>김창환</t>
  </si>
  <si>
    <t>061-345-6681</t>
  </si>
  <si>
    <t>저효율 도서 ESS 구축 공사</t>
    <phoneticPr fontId="6" type="noConversion"/>
  </si>
  <si>
    <t>이순웅</t>
    <phoneticPr fontId="6" type="noConversion"/>
  </si>
  <si>
    <t>061-345-6683</t>
    <phoneticPr fontId="6" type="noConversion"/>
  </si>
  <si>
    <t>도서발전소 매설연료이송배관 교체공사</t>
    <phoneticPr fontId="6" type="noConversion"/>
  </si>
  <si>
    <t>민경택</t>
    <phoneticPr fontId="6" type="noConversion"/>
  </si>
  <si>
    <t>061-345-6677</t>
    <phoneticPr fontId="6" type="noConversion"/>
  </si>
  <si>
    <t>도서발전소 미세먼지 저감시설 구축 시행</t>
    <phoneticPr fontId="6" type="noConversion"/>
  </si>
  <si>
    <t>디젤발전기 자동전압조정기 교체</t>
    <phoneticPr fontId="6" type="noConversion"/>
  </si>
  <si>
    <t>김현필</t>
    <phoneticPr fontId="6" type="noConversion"/>
  </si>
  <si>
    <t>061-345-6674</t>
    <phoneticPr fontId="6" type="noConversion"/>
  </si>
  <si>
    <t>연도 발전설비 설치공사</t>
  </si>
  <si>
    <t>가거도 발전설비 설치공사</t>
  </si>
  <si>
    <t>평도 발전설비 이설공사</t>
  </si>
  <si>
    <t>기후변화대응처</t>
    <phoneticPr fontId="6" type="noConversion"/>
  </si>
  <si>
    <t>도서전력실</t>
    <phoneticPr fontId="6" type="noConversion"/>
  </si>
  <si>
    <t>2019년도 도서전력설비 위탁운영 용역</t>
    <phoneticPr fontId="6" type="noConversion"/>
  </si>
  <si>
    <t>소명호</t>
    <phoneticPr fontId="6" type="noConversion"/>
  </si>
  <si>
    <t>061-345-6662</t>
    <phoneticPr fontId="6" type="noConversion"/>
  </si>
  <si>
    <t>송변전건설처</t>
    <phoneticPr fontId="6" type="noConversion"/>
  </si>
  <si>
    <t>건설기획부</t>
    <phoneticPr fontId="6" type="noConversion"/>
  </si>
  <si>
    <t>전력설비 전자파 메타분석 연구용역</t>
    <phoneticPr fontId="6" type="noConversion"/>
  </si>
  <si>
    <t>나경구</t>
    <phoneticPr fontId="6" type="noConversion"/>
  </si>
  <si>
    <t>061-345-5114</t>
    <phoneticPr fontId="6" type="noConversion"/>
  </si>
  <si>
    <t>송전건설실</t>
    <phoneticPr fontId="6" type="noConversion"/>
  </si>
  <si>
    <t>송전선로 건설 제도개선 용역</t>
    <phoneticPr fontId="6" type="noConversion"/>
  </si>
  <si>
    <t>이준우</t>
    <phoneticPr fontId="6" type="noConversion"/>
  </si>
  <si>
    <t>061-345-5125</t>
    <phoneticPr fontId="6" type="noConversion"/>
  </si>
  <si>
    <t>도급공사비</t>
    <phoneticPr fontId="6" type="noConversion"/>
  </si>
  <si>
    <t>사급자재비</t>
    <phoneticPr fontId="6" type="noConversion"/>
  </si>
  <si>
    <t>계</t>
    <phoneticPr fontId="6" type="noConversion"/>
  </si>
  <si>
    <t>4차 AMI 통신망 구축공사</t>
    <phoneticPr fontId="6" type="noConversion"/>
  </si>
  <si>
    <t>박현우</t>
    <phoneticPr fontId="6" type="noConversion"/>
  </si>
  <si>
    <t>063-240-5395</t>
    <phoneticPr fontId="6" type="noConversion"/>
  </si>
  <si>
    <t>전력ICT</t>
    <phoneticPr fontId="6" type="noConversion"/>
  </si>
  <si>
    <t>군사지사 사옥신축에 따른 ICT설비 구축</t>
    <phoneticPr fontId="6" type="noConversion"/>
  </si>
  <si>
    <t>김승준</t>
    <phoneticPr fontId="6" type="noConversion"/>
  </si>
  <si>
    <t>063-240-5293</t>
    <phoneticPr fontId="6" type="noConversion"/>
  </si>
  <si>
    <t>전북본부</t>
    <phoneticPr fontId="6" type="noConversion"/>
  </si>
  <si>
    <t>ICT운영부</t>
    <phoneticPr fontId="6" type="noConversion"/>
  </si>
  <si>
    <t>5월</t>
    <phoneticPr fontId="6" type="noConversion"/>
  </si>
  <si>
    <t>택지지구 배전계통 자가광케이블시설공사</t>
    <phoneticPr fontId="6" type="noConversion"/>
  </si>
  <si>
    <t>ICT</t>
    <phoneticPr fontId="6" type="noConversion"/>
  </si>
  <si>
    <t>경쟁</t>
    <phoneticPr fontId="6" type="noConversion"/>
  </si>
  <si>
    <t>조원일</t>
    <phoneticPr fontId="6" type="noConversion"/>
  </si>
  <si>
    <t>063-240-5344</t>
    <phoneticPr fontId="6" type="noConversion"/>
  </si>
  <si>
    <t>전력ICT</t>
    <phoneticPr fontId="6" type="noConversion"/>
  </si>
  <si>
    <t>7월</t>
    <phoneticPr fontId="6" type="noConversion"/>
  </si>
  <si>
    <t>임실변전소 배전전력구 통신공사</t>
    <phoneticPr fontId="6" type="noConversion"/>
  </si>
  <si>
    <t>김승준</t>
    <phoneticPr fontId="6" type="noConversion"/>
  </si>
  <si>
    <t>한전공대(가칭) 건립 설계용역</t>
    <phoneticPr fontId="6" type="noConversion"/>
  </si>
  <si>
    <t>ICT인프라처</t>
    <phoneticPr fontId="6" type="noConversion"/>
  </si>
  <si>
    <t>ICT서비스부</t>
    <phoneticPr fontId="6" type="noConversion"/>
  </si>
  <si>
    <t>업무용 문자메시지 발송 중계사업자 선정</t>
    <phoneticPr fontId="6" type="noConversion"/>
  </si>
  <si>
    <t>김현이</t>
    <phoneticPr fontId="6" type="noConversion"/>
  </si>
  <si>
    <t>061-345-6378</t>
    <phoneticPr fontId="6" type="noConversion"/>
  </si>
  <si>
    <t>SRM시스템부</t>
    <phoneticPr fontId="6" type="noConversion"/>
  </si>
  <si>
    <t xml:space="preserve">전자조달 에너지밸리 관리시스템 개발 </t>
    <phoneticPr fontId="6" type="noConversion"/>
  </si>
  <si>
    <t>이상훈 차장</t>
    <phoneticPr fontId="6" type="noConversion"/>
  </si>
  <si>
    <t>061-345-6545</t>
    <phoneticPr fontId="6" type="noConversion"/>
  </si>
  <si>
    <t>공급자 기능합병 고도화</t>
    <phoneticPr fontId="6" type="noConversion"/>
  </si>
  <si>
    <t>김석수 차장</t>
    <phoneticPr fontId="6" type="noConversion"/>
  </si>
  <si>
    <t>061-345-6535</t>
    <phoneticPr fontId="6" type="noConversion"/>
  </si>
  <si>
    <t>경영시스템부</t>
    <phoneticPr fontId="6" type="noConversion"/>
  </si>
  <si>
    <t>사외인물정보조회서비스</t>
    <phoneticPr fontId="6" type="noConversion"/>
  </si>
  <si>
    <t>전재찬</t>
    <phoneticPr fontId="6" type="noConversion"/>
  </si>
  <si>
    <t>061-345-6274</t>
    <phoneticPr fontId="6" type="noConversion"/>
  </si>
  <si>
    <t>통신운영센터
IT운영센터</t>
    <phoneticPr fontId="6" type="noConversion"/>
  </si>
  <si>
    <t>ICT분야 업무위탁용역(2019년)</t>
    <phoneticPr fontId="6" type="noConversion"/>
  </si>
  <si>
    <t>ICT분야</t>
    <phoneticPr fontId="6" type="noConversion"/>
  </si>
  <si>
    <t>이윤석 과장
정상원 차장</t>
    <phoneticPr fontId="6" type="noConversion"/>
  </si>
  <si>
    <t>061-345-6219
061-345-6366</t>
    <phoneticPr fontId="6" type="noConversion"/>
  </si>
  <si>
    <t>전력ICT</t>
    <phoneticPr fontId="6" type="noConversion"/>
  </si>
  <si>
    <t>실시간 언론 모니터링서비스</t>
    <phoneticPr fontId="6" type="noConversion"/>
  </si>
  <si>
    <t>네트워크부</t>
    <phoneticPr fontId="6" type="noConversion"/>
  </si>
  <si>
    <t>광케이블 통합운영관리시스템 구축 2단계</t>
    <phoneticPr fontId="6" type="noConversion"/>
  </si>
  <si>
    <t>지민경</t>
    <phoneticPr fontId="6" type="noConversion"/>
  </si>
  <si>
    <t>061-345-6248</t>
    <phoneticPr fontId="6" type="noConversion"/>
  </si>
  <si>
    <t>영업시스템부</t>
    <phoneticPr fontId="6" type="noConversion"/>
  </si>
  <si>
    <t>디지털정보화 교육</t>
  </si>
  <si>
    <t>황혜진 차장</t>
    <phoneticPr fontId="6" type="noConversion"/>
  </si>
  <si>
    <t>061-345-6254</t>
  </si>
  <si>
    <t xml:space="preserve">ICT인프라처 </t>
    <phoneticPr fontId="6" type="noConversion"/>
  </si>
  <si>
    <t>ICT서비스부</t>
    <phoneticPr fontId="6" type="noConversion"/>
  </si>
  <si>
    <t>멀티미디어 유지보수 용역</t>
    <phoneticPr fontId="6" type="noConversion"/>
  </si>
  <si>
    <t>김완철</t>
    <phoneticPr fontId="6" type="noConversion"/>
  </si>
  <si>
    <t>061-345-6265</t>
    <phoneticPr fontId="6" type="noConversion"/>
  </si>
  <si>
    <t>자재검사처</t>
  </si>
  <si>
    <t>KOLAS 인정 획득 컨설팅</t>
  </si>
  <si>
    <t>강준혁</t>
  </si>
  <si>
    <t>031-420-1261</t>
  </si>
  <si>
    <t>피복고동 탈피용역</t>
    <phoneticPr fontId="6" type="noConversion"/>
  </si>
  <si>
    <t>박상원</t>
    <phoneticPr fontId="6" type="noConversion"/>
  </si>
  <si>
    <t>031-420-1222</t>
    <phoneticPr fontId="6" type="noConversion"/>
  </si>
  <si>
    <t>피복고동 부산물매각</t>
    <phoneticPr fontId="6" type="noConversion"/>
  </si>
  <si>
    <t>시험설비 검교정 용역</t>
    <phoneticPr fontId="6" type="noConversion"/>
  </si>
  <si>
    <t>김창균</t>
    <phoneticPr fontId="6" type="noConversion"/>
  </si>
  <si>
    <t>031-420-1283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</si>
</sst>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_-* #,##0_-;\-* #,##0_-;_-* &quot;-&quot;??_-;_-@_-"/>
  </numFmts>
  <fonts count="45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굴림"/>
      <family val="3"/>
      <charset val="129"/>
    </font>
    <font>
      <sz val="8"/>
      <name val="돋움"/>
      <family val="3"/>
      <charset val="129"/>
    </font>
    <font>
      <sz val="12"/>
      <name val="바탕체"/>
      <family val="1"/>
      <charset val="129"/>
    </font>
    <font>
      <sz val="8"/>
      <name val="바탕체"/>
      <family val="1"/>
      <charset val="129"/>
    </font>
    <font>
      <b/>
      <sz val="12"/>
      <color indexed="12"/>
      <name val="바탕체"/>
      <family val="1"/>
      <charset val="129"/>
    </font>
    <font>
      <sz val="22"/>
      <name val="돋움"/>
      <family val="3"/>
      <charset val="129"/>
    </font>
    <font>
      <b/>
      <u/>
      <sz val="25"/>
      <name val="돋움"/>
      <family val="3"/>
      <charset val="129"/>
    </font>
    <font>
      <b/>
      <sz val="11"/>
      <color rgb="FFFF0000"/>
      <name val="돋움"/>
      <family val="3"/>
      <charset val="129"/>
    </font>
    <font>
      <b/>
      <sz val="12"/>
      <name val="바탕체"/>
      <family val="1"/>
      <charset val="129"/>
    </font>
    <font>
      <sz val="11"/>
      <color rgb="FF0070C0"/>
      <name val="굴림"/>
      <family val="3"/>
      <charset val="129"/>
    </font>
    <font>
      <sz val="11"/>
      <color theme="1"/>
      <name val="굴림"/>
      <family val="3"/>
      <charset val="129"/>
    </font>
    <font>
      <sz val="11"/>
      <color rgb="FF000000"/>
      <name val="굴림"/>
      <family val="3"/>
      <charset val="129"/>
    </font>
    <font>
      <sz val="11"/>
      <name val="HY견고딕"/>
      <family val="1"/>
      <charset val="129"/>
    </font>
    <font>
      <sz val="10"/>
      <name val="굴림"/>
      <family val="3"/>
      <charset val="129"/>
    </font>
    <font>
      <sz val="11"/>
      <color theme="3" tint="0.39997558519241921"/>
      <name val="굴림"/>
      <family val="3"/>
      <charset val="129"/>
    </font>
    <font>
      <sz val="8"/>
      <name val="맑은 고딕"/>
      <family val="2"/>
      <charset val="129"/>
      <scheme val="minor"/>
    </font>
    <font>
      <sz val="12"/>
      <color rgb="FF000000"/>
      <name val="한양신명조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한양신명조"/>
      <family val="3"/>
      <charset val="129"/>
    </font>
    <font>
      <sz val="12"/>
      <color theme="1"/>
      <name val="한양신명조"/>
      <family val="3"/>
      <charset val="129"/>
    </font>
    <font>
      <sz val="11"/>
      <color rgb="FF006100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8"/>
      <name val="굴림"/>
      <family val="3"/>
      <charset val="129"/>
    </font>
    <font>
      <sz val="11"/>
      <name val="맑은 고딕"/>
      <family val="2"/>
      <charset val="129"/>
      <scheme val="minor"/>
    </font>
    <font>
      <sz val="10"/>
      <name val="돋움"/>
      <family val="3"/>
      <charset val="129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11"/>
      <color indexed="8"/>
      <name val="굴림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000000"/>
      <name val="한양신명조"/>
      <family val="3"/>
      <charset val="129"/>
    </font>
    <font>
      <sz val="11"/>
      <color rgb="FF000000"/>
      <name val="돋움"/>
      <family val="3"/>
      <charset val="129"/>
    </font>
    <font>
      <sz val="10"/>
      <name val="Helv"/>
      <family val="2"/>
    </font>
    <font>
      <sz val="11"/>
      <name val="맑은 고딕"/>
      <family val="3"/>
      <charset val="129"/>
    </font>
    <font>
      <vertAlign val="subscript"/>
      <sz val="11"/>
      <name val="굴림"/>
      <family val="3"/>
      <charset val="129"/>
    </font>
    <font>
      <sz val="11"/>
      <color rgb="FF0033CC"/>
      <name val="굴림"/>
      <family val="3"/>
      <charset val="129"/>
    </font>
    <font>
      <sz val="9"/>
      <color theme="1"/>
      <name val="굴림"/>
      <family val="3"/>
      <charset val="129"/>
    </font>
    <font>
      <sz val="12"/>
      <color theme="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1" fontId="4" fillId="0" borderId="0" applyFont="0" applyFill="0" applyBorder="0" applyAlignment="0" applyProtection="0">
      <alignment vertical="center"/>
    </xf>
    <xf numFmtId="0" fontId="7" fillId="0" borderId="0"/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9" fillId="0" borderId="0"/>
  </cellStyleXfs>
  <cellXfs count="269">
    <xf numFmtId="0" fontId="0" fillId="0" borderId="0" xfId="0" applyAlignment="1">
      <alignment vertical="center"/>
    </xf>
    <xf numFmtId="0" fontId="9" fillId="0" borderId="0" xfId="2" applyFont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5" fillId="0" borderId="1" xfId="2" applyFont="1" applyBorder="1" applyAlignment="1">
      <alignment horizontal="center" vertical="center"/>
    </xf>
    <xf numFmtId="0" fontId="13" fillId="0" borderId="0" xfId="2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" xfId="0" quotePrefix="1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15" fillId="0" borderId="1" xfId="4" applyFont="1" applyBorder="1" applyAlignment="1">
      <alignment vertical="center"/>
    </xf>
    <xf numFmtId="0" fontId="5" fillId="0" borderId="1" xfId="0" quotePrefix="1" applyFont="1" applyBorder="1" applyAlignment="1">
      <alignment vertical="center"/>
    </xf>
    <xf numFmtId="0" fontId="5" fillId="0" borderId="1" xfId="0" applyFont="1" applyBorder="1" applyAlignment="1">
      <alignment horizontal="center" vertical="center" shrinkToFit="1"/>
    </xf>
    <xf numFmtId="0" fontId="5" fillId="3" borderId="1" xfId="2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176" fontId="5" fillId="3" borderId="1" xfId="1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2" applyFont="1" applyBorder="1" applyAlignment="1">
      <alignment horizontal="left" vertical="center"/>
    </xf>
    <xf numFmtId="0" fontId="5" fillId="0" borderId="1" xfId="0" quotePrefix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left" vertical="center"/>
    </xf>
    <xf numFmtId="176" fontId="14" fillId="0" borderId="1" xfId="1" applyNumberFormat="1" applyFont="1" applyBorder="1">
      <alignment vertical="center"/>
    </xf>
    <xf numFmtId="0" fontId="16" fillId="0" borderId="1" xfId="2" applyNumberFormat="1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6" fillId="0" borderId="1" xfId="0" applyNumberFormat="1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16" fillId="0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1" xfId="2" applyFont="1" applyFill="1" applyBorder="1" applyAlignment="1">
      <alignment horizontal="center" vertical="center"/>
    </xf>
    <xf numFmtId="0" fontId="5" fillId="0" borderId="1" xfId="0" quotePrefix="1" applyFont="1" applyBorder="1" applyAlignment="1">
      <alignment horizontal="left" vertical="center" shrinkToFit="1"/>
    </xf>
    <xf numFmtId="0" fontId="5" fillId="0" borderId="1" xfId="0" applyFont="1" applyBorder="1" applyAlignment="1">
      <alignment horizontal="left" vertical="center" wrapText="1"/>
    </xf>
    <xf numFmtId="0" fontId="5" fillId="0" borderId="1" xfId="0" quotePrefix="1" applyFont="1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5" fillId="3" borderId="1" xfId="0" applyFont="1" applyFill="1" applyBorder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15" fillId="0" borderId="1" xfId="2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vertical="center" wrapText="1"/>
    </xf>
    <xf numFmtId="0" fontId="5" fillId="0" borderId="0" xfId="2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176" fontId="19" fillId="0" borderId="0" xfId="1" applyNumberFormat="1" applyFont="1" applyBorder="1" applyAlignment="1">
      <alignment vertical="center"/>
    </xf>
    <xf numFmtId="176" fontId="14" fillId="0" borderId="0" xfId="1" applyNumberFormat="1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176" fontId="5" fillId="0" borderId="1" xfId="1" applyNumberFormat="1" applyFont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2" applyFont="1" applyBorder="1" applyAlignment="1">
      <alignment horizontal="center" vertical="center" shrinkToFit="1"/>
    </xf>
    <xf numFmtId="176" fontId="5" fillId="0" borderId="1" xfId="1" applyNumberFormat="1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6" fillId="0" borderId="1" xfId="0" applyFont="1" applyFill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vertical="center"/>
    </xf>
    <xf numFmtId="0" fontId="27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left" vertical="center"/>
    </xf>
    <xf numFmtId="0" fontId="28" fillId="0" borderId="1" xfId="0" applyFont="1" applyBorder="1" applyAlignment="1">
      <alignment horizontal="center" vertical="center"/>
    </xf>
    <xf numFmtId="0" fontId="29" fillId="0" borderId="1" xfId="1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41" fontId="15" fillId="0" borderId="1" xfId="1" applyFont="1" applyBorder="1">
      <alignment vertical="center"/>
    </xf>
    <xf numFmtId="0" fontId="18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26" fillId="0" borderId="1" xfId="2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176" fontId="26" fillId="0" borderId="1" xfId="1" applyNumberFormat="1" applyFont="1" applyBorder="1" applyAlignment="1">
      <alignment horizontal="center" vertical="center"/>
    </xf>
    <xf numFmtId="41" fontId="26" fillId="0" borderId="1" xfId="1" applyFont="1" applyBorder="1" applyAlignment="1">
      <alignment horizontal="center" vertical="center" shrinkToFit="1"/>
    </xf>
    <xf numFmtId="0" fontId="26" fillId="0" borderId="1" xfId="0" applyFont="1" applyBorder="1" applyAlignment="1">
      <alignment horizontal="center" vertical="center" shrinkToFit="1"/>
    </xf>
    <xf numFmtId="0" fontId="18" fillId="0" borderId="1" xfId="0" quotePrefix="1" applyFont="1" applyBorder="1" applyAlignment="1">
      <alignment horizontal="left" vertical="center"/>
    </xf>
    <xf numFmtId="0" fontId="31" fillId="0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left" vertical="center" shrinkToFit="1"/>
    </xf>
    <xf numFmtId="0" fontId="18" fillId="0" borderId="1" xfId="0" applyFont="1" applyFill="1" applyBorder="1" applyAlignment="1">
      <alignment horizontal="left" vertical="center"/>
    </xf>
    <xf numFmtId="0" fontId="31" fillId="0" borderId="1" xfId="2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vertical="center"/>
    </xf>
    <xf numFmtId="176" fontId="32" fillId="0" borderId="1" xfId="1" applyNumberFormat="1" applyFont="1" applyBorder="1">
      <alignment vertical="center"/>
    </xf>
    <xf numFmtId="0" fontId="32" fillId="0" borderId="1" xfId="0" applyFont="1" applyBorder="1" applyAlignment="1">
      <alignment horizontal="center" vertical="center"/>
    </xf>
    <xf numFmtId="41" fontId="31" fillId="0" borderId="1" xfId="1" applyFont="1" applyBorder="1" applyAlignment="1">
      <alignment horizontal="center" vertical="center" shrinkToFit="1"/>
    </xf>
    <xf numFmtId="41" fontId="32" fillId="0" borderId="1" xfId="1" applyFont="1" applyBorder="1" applyAlignment="1">
      <alignment horizontal="right" vertical="center" shrinkToFit="1"/>
    </xf>
    <xf numFmtId="41" fontId="32" fillId="0" borderId="1" xfId="1" applyFont="1" applyBorder="1" applyAlignment="1">
      <alignment horizontal="center" vertical="center" shrinkToFit="1"/>
    </xf>
    <xf numFmtId="0" fontId="32" fillId="0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vertical="center" wrapText="1"/>
    </xf>
    <xf numFmtId="0" fontId="26" fillId="3" borderId="1" xfId="2" applyNumberFormat="1" applyFont="1" applyFill="1" applyBorder="1" applyAlignment="1">
      <alignment horizontal="center" vertical="center" shrinkToFit="1"/>
    </xf>
    <xf numFmtId="0" fontId="18" fillId="0" borderId="1" xfId="0" applyFont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26" fillId="3" borderId="1" xfId="0" applyNumberFormat="1" applyFont="1" applyFill="1" applyBorder="1" applyAlignment="1">
      <alignment horizontal="center" vertical="center" shrinkToFit="1"/>
    </xf>
    <xf numFmtId="176" fontId="26" fillId="0" borderId="1" xfId="1" applyNumberFormat="1" applyFont="1" applyBorder="1">
      <alignment vertical="center"/>
    </xf>
    <xf numFmtId="0" fontId="26" fillId="3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/>
    </xf>
    <xf numFmtId="41" fontId="26" fillId="3" borderId="1" xfId="1" applyFont="1" applyFill="1" applyBorder="1" applyAlignment="1">
      <alignment horizontal="center" vertical="center" wrapText="1"/>
    </xf>
    <xf numFmtId="0" fontId="5" fillId="0" borderId="1" xfId="4" applyFont="1" applyBorder="1" applyAlignment="1">
      <alignment horizontal="left" vertical="center"/>
    </xf>
    <xf numFmtId="0" fontId="5" fillId="0" borderId="1" xfId="4" applyFont="1" applyBorder="1" applyAlignment="1">
      <alignment horizontal="center" vertical="center"/>
    </xf>
    <xf numFmtId="176" fontId="15" fillId="0" borderId="1" xfId="1" applyNumberFormat="1" applyFont="1" applyBorder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15" fillId="0" borderId="1" xfId="1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41" fontId="15" fillId="3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7" fillId="0" borderId="0" xfId="2" applyAlignment="1">
      <alignment vertical="center"/>
    </xf>
    <xf numFmtId="0" fontId="5" fillId="0" borderId="1" xfId="0" applyFont="1" applyBorder="1" applyAlignment="1">
      <alignment horizontal="left" vertical="center" shrinkToFit="1"/>
    </xf>
    <xf numFmtId="176" fontId="15" fillId="0" borderId="1" xfId="3" applyNumberFormat="1" applyFont="1" applyBorder="1" applyAlignment="1">
      <alignment vertical="center" shrinkToFit="1"/>
    </xf>
    <xf numFmtId="0" fontId="34" fillId="5" borderId="0" xfId="0" applyFont="1" applyFill="1" applyAlignment="1">
      <alignment vertical="center"/>
    </xf>
    <xf numFmtId="0" fontId="5" fillId="0" borderId="1" xfId="0" quotePrefix="1" applyFont="1" applyFill="1" applyBorder="1" applyAlignment="1">
      <alignment vertical="center"/>
    </xf>
    <xf numFmtId="176" fontId="15" fillId="0" borderId="1" xfId="1" applyNumberFormat="1" applyFont="1" applyBorder="1" applyAlignment="1">
      <alignment horizontal="center" vertical="center"/>
    </xf>
    <xf numFmtId="0" fontId="7" fillId="0" borderId="0" xfId="2" applyAlignment="1">
      <alignment vertical="center" wrapText="1"/>
    </xf>
    <xf numFmtId="0" fontId="5" fillId="0" borderId="1" xfId="0" quotePrefix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6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 shrinkToFit="1"/>
    </xf>
    <xf numFmtId="0" fontId="5" fillId="0" borderId="1" xfId="12" applyFont="1" applyBorder="1" applyAlignment="1">
      <alignment horizontal="center" vertical="center"/>
    </xf>
    <xf numFmtId="0" fontId="5" fillId="3" borderId="1" xfId="12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 shrinkToFit="1"/>
    </xf>
    <xf numFmtId="0" fontId="5" fillId="0" borderId="1" xfId="12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shrinkToFit="1"/>
    </xf>
    <xf numFmtId="0" fontId="5" fillId="3" borderId="1" xfId="12" applyFont="1" applyFill="1" applyBorder="1" applyAlignment="1">
      <alignment horizontal="left" vertical="center"/>
    </xf>
    <xf numFmtId="0" fontId="5" fillId="3" borderId="1" xfId="12" applyFont="1" applyFill="1" applyBorder="1" applyAlignment="1">
      <alignment horizontal="center" vertical="center" shrinkToFit="1"/>
    </xf>
    <xf numFmtId="49" fontId="5" fillId="0" borderId="1" xfId="0" applyNumberFormat="1" applyFont="1" applyBorder="1" applyAlignment="1">
      <alignment horizontal="center" vertical="center"/>
    </xf>
    <xf numFmtId="0" fontId="7" fillId="0" borderId="0" xfId="2" applyAlignment="1">
      <alignment horizontal="center" vertical="center"/>
    </xf>
    <xf numFmtId="0" fontId="34" fillId="5" borderId="0" xfId="0" applyFont="1" applyFill="1" applyAlignment="1">
      <alignment horizontal="center" vertical="center"/>
    </xf>
    <xf numFmtId="176" fontId="0" fillId="0" borderId="0" xfId="0" applyNumberFormat="1" applyAlignment="1">
      <alignment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0" fontId="15" fillId="0" borderId="1" xfId="0" quotePrefix="1" applyFont="1" applyBorder="1" applyAlignment="1">
      <alignment horizontal="left" vertical="center" shrinkToFit="1"/>
    </xf>
    <xf numFmtId="0" fontId="15" fillId="0" borderId="1" xfId="0" applyFont="1" applyBorder="1" applyAlignment="1">
      <alignment horizontal="left" vertical="center" shrinkToFit="1"/>
    </xf>
    <xf numFmtId="0" fontId="23" fillId="0" borderId="1" xfId="0" applyFont="1" applyBorder="1" applyAlignment="1">
      <alignment horizontal="left" vertical="center" shrinkToFit="1"/>
    </xf>
    <xf numFmtId="41" fontId="5" fillId="0" borderId="1" xfId="1" applyFont="1" applyBorder="1" applyAlignment="1">
      <alignment horizontal="left" vertical="center" shrinkToFit="1"/>
    </xf>
    <xf numFmtId="0" fontId="33" fillId="0" borderId="1" xfId="0" applyFont="1" applyBorder="1" applyAlignment="1">
      <alignment horizontal="left" vertical="center" shrinkToFit="1"/>
    </xf>
    <xf numFmtId="0" fontId="18" fillId="0" borderId="1" xfId="0" applyFont="1" applyBorder="1" applyAlignment="1">
      <alignment vertical="center" shrinkToFit="1"/>
    </xf>
    <xf numFmtId="0" fontId="26" fillId="3" borderId="1" xfId="0" applyFont="1" applyFill="1" applyBorder="1" applyAlignment="1">
      <alignment horizontal="left" vertical="center" shrinkToFit="1"/>
    </xf>
    <xf numFmtId="0" fontId="18" fillId="0" borderId="1" xfId="0" quotePrefix="1" applyFont="1" applyBorder="1" applyAlignment="1">
      <alignment horizontal="left" vertical="center" shrinkToFit="1"/>
    </xf>
    <xf numFmtId="0" fontId="28" fillId="0" borderId="1" xfId="0" applyFont="1" applyBorder="1" applyAlignment="1">
      <alignment horizontal="center" vertical="center" shrinkToFit="1"/>
    </xf>
    <xf numFmtId="0" fontId="29" fillId="0" borderId="1" xfId="10" applyFont="1" applyFill="1" applyBorder="1" applyAlignment="1">
      <alignment horizontal="center" vertical="center" shrinkToFit="1"/>
    </xf>
    <xf numFmtId="0" fontId="0" fillId="0" borderId="1" xfId="0" applyBorder="1" applyAlignment="1">
      <alignment horizontal="left" vertical="center" shrinkToFit="1"/>
    </xf>
    <xf numFmtId="0" fontId="37" fillId="0" borderId="1" xfId="0" applyFont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 shrinkToFit="1"/>
    </xf>
    <xf numFmtId="0" fontId="5" fillId="3" borderId="1" xfId="0" applyFont="1" applyFill="1" applyBorder="1" applyAlignment="1">
      <alignment vertical="center" shrinkToFit="1"/>
    </xf>
    <xf numFmtId="0" fontId="5" fillId="3" borderId="1" xfId="12" applyFont="1" applyFill="1" applyBorder="1" applyAlignment="1">
      <alignment vertical="center" shrinkToFit="1"/>
    </xf>
    <xf numFmtId="0" fontId="5" fillId="0" borderId="1" xfId="0" applyFont="1" applyFill="1" applyBorder="1" applyAlignment="1">
      <alignment vertical="center" shrinkToFit="1"/>
    </xf>
    <xf numFmtId="0" fontId="5" fillId="0" borderId="1" xfId="0" quotePrefix="1" applyFont="1" applyBorder="1" applyAlignment="1">
      <alignment horizontal="center" vertical="center" shrinkToFit="1"/>
    </xf>
    <xf numFmtId="0" fontId="22" fillId="0" borderId="0" xfId="0" applyFont="1" applyAlignment="1">
      <alignment vertical="center"/>
    </xf>
    <xf numFmtId="41" fontId="22" fillId="0" borderId="0" xfId="1" applyFont="1" applyAlignment="1">
      <alignment vertical="center"/>
    </xf>
    <xf numFmtId="176" fontId="22" fillId="0" borderId="0" xfId="0" applyNumberFormat="1" applyFont="1" applyAlignment="1">
      <alignment vertical="center"/>
    </xf>
    <xf numFmtId="0" fontId="5" fillId="3" borderId="1" xfId="4" applyFont="1" applyFill="1" applyBorder="1" applyAlignment="1">
      <alignment horizontal="center" vertical="center"/>
    </xf>
    <xf numFmtId="176" fontId="15" fillId="0" borderId="1" xfId="1" applyNumberFormat="1" applyFont="1" applyBorder="1" applyAlignment="1">
      <alignment horizontal="center" vertical="center" shrinkToFit="1"/>
    </xf>
    <xf numFmtId="41" fontId="22" fillId="0" borderId="0" xfId="0" applyNumberFormat="1" applyFont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176" fontId="15" fillId="0" borderId="0" xfId="1" applyNumberFormat="1" applyFont="1" applyBorder="1" applyAlignment="1">
      <alignment vertical="center"/>
    </xf>
    <xf numFmtId="0" fontId="5" fillId="0" borderId="2" xfId="2" applyFont="1" applyBorder="1" applyAlignment="1">
      <alignment horizontal="center" vertical="center"/>
    </xf>
    <xf numFmtId="0" fontId="5" fillId="3" borderId="2" xfId="4" applyFont="1" applyFill="1" applyBorder="1" applyAlignment="1">
      <alignment horizontal="center" vertical="center"/>
    </xf>
    <xf numFmtId="0" fontId="22" fillId="0" borderId="5" xfId="0" applyFont="1" applyBorder="1" applyAlignment="1">
      <alignment vertical="center"/>
    </xf>
    <xf numFmtId="0" fontId="22" fillId="0" borderId="7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176" fontId="15" fillId="0" borderId="1" xfId="1" applyNumberFormat="1" applyFont="1" applyFill="1" applyBorder="1" applyAlignment="1">
      <alignment vertical="center" shrinkToFit="1"/>
    </xf>
    <xf numFmtId="176" fontId="15" fillId="0" borderId="1" xfId="1" applyNumberFormat="1" applyFont="1" applyBorder="1" applyAlignment="1">
      <alignment vertical="center" shrinkToFit="1"/>
    </xf>
    <xf numFmtId="176" fontId="15" fillId="0" borderId="1" xfId="3" applyNumberFormat="1" applyFont="1" applyBorder="1" applyAlignment="1">
      <alignment horizontal="center" vertical="center"/>
    </xf>
    <xf numFmtId="176" fontId="15" fillId="3" borderId="1" xfId="1" applyNumberFormat="1" applyFont="1" applyFill="1" applyBorder="1" applyAlignment="1">
      <alignment vertical="center"/>
    </xf>
    <xf numFmtId="176" fontId="15" fillId="0" borderId="1" xfId="1" applyNumberFormat="1" applyFont="1" applyFill="1" applyBorder="1">
      <alignment vertical="center"/>
    </xf>
    <xf numFmtId="0" fontId="0" fillId="0" borderId="0" xfId="0" applyBorder="1" applyAlignment="1">
      <alignment vertical="center"/>
    </xf>
    <xf numFmtId="0" fontId="5" fillId="0" borderId="0" xfId="0" applyFont="1" applyBorder="1" applyAlignment="1">
      <alignment vertical="center" shrinkToFit="1"/>
    </xf>
    <xf numFmtId="0" fontId="16" fillId="0" borderId="1" xfId="0" applyFont="1" applyBorder="1" applyAlignment="1">
      <alignment vertical="center" shrinkToFit="1"/>
    </xf>
    <xf numFmtId="0" fontId="4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76" fontId="43" fillId="0" borderId="1" xfId="1" applyNumberFormat="1" applyFont="1" applyBorder="1" applyAlignment="1">
      <alignment vertical="center" shrinkToFit="1"/>
    </xf>
    <xf numFmtId="176" fontId="43" fillId="0" borderId="1" xfId="1" applyNumberFormat="1" applyFont="1" applyFill="1" applyBorder="1" applyAlignment="1">
      <alignment vertical="center" shrinkToFit="1"/>
    </xf>
    <xf numFmtId="176" fontId="15" fillId="0" borderId="1" xfId="3" applyNumberFormat="1" applyFont="1" applyBorder="1">
      <alignment vertical="center"/>
    </xf>
    <xf numFmtId="176" fontId="43" fillId="0" borderId="1" xfId="1" applyNumberFormat="1" applyFont="1" applyBorder="1">
      <alignment vertical="center"/>
    </xf>
    <xf numFmtId="176" fontId="26" fillId="0" borderId="1" xfId="1" applyNumberFormat="1" applyFont="1" applyFill="1" applyBorder="1">
      <alignment vertical="center"/>
    </xf>
    <xf numFmtId="176" fontId="15" fillId="0" borderId="1" xfId="5" applyNumberFormat="1" applyFont="1" applyBorder="1" applyAlignment="1">
      <alignment vertical="center" shrinkToFit="1"/>
    </xf>
    <xf numFmtId="0" fontId="15" fillId="2" borderId="1" xfId="2" applyFont="1" applyFill="1" applyBorder="1" applyAlignment="1">
      <alignment horizontal="center" vertical="center" wrapText="1"/>
    </xf>
    <xf numFmtId="41" fontId="15" fillId="0" borderId="1" xfId="1" applyFont="1" applyBorder="1" applyAlignment="1">
      <alignment horizontal="center" vertical="center"/>
    </xf>
    <xf numFmtId="176" fontId="15" fillId="0" borderId="1" xfId="9" applyNumberFormat="1" applyFont="1" applyBorder="1">
      <alignment vertical="center"/>
    </xf>
    <xf numFmtId="176" fontId="15" fillId="0" borderId="1" xfId="8" applyNumberFormat="1" applyFont="1" applyBorder="1">
      <alignment vertical="center"/>
    </xf>
    <xf numFmtId="176" fontId="15" fillId="0" borderId="1" xfId="3" applyNumberFormat="1" applyFont="1" applyBorder="1" applyAlignment="1">
      <alignment vertical="center"/>
    </xf>
    <xf numFmtId="176" fontId="15" fillId="0" borderId="1" xfId="1" applyNumberFormat="1" applyFont="1" applyBorder="1" applyAlignment="1">
      <alignment vertical="center"/>
    </xf>
    <xf numFmtId="41" fontId="15" fillId="0" borderId="1" xfId="1" applyFont="1" applyBorder="1" applyAlignment="1">
      <alignment vertical="center"/>
    </xf>
    <xf numFmtId="3" fontId="15" fillId="0" borderId="1" xfId="0" applyNumberFormat="1" applyFont="1" applyBorder="1" applyAlignment="1">
      <alignment vertical="center"/>
    </xf>
    <xf numFmtId="41" fontId="15" fillId="0" borderId="1" xfId="5" applyFont="1" applyBorder="1" applyAlignment="1">
      <alignment vertical="center"/>
    </xf>
    <xf numFmtId="176" fontId="15" fillId="0" borderId="1" xfId="5" applyNumberFormat="1" applyFont="1" applyBorder="1" applyAlignment="1">
      <alignment vertical="center"/>
    </xf>
    <xf numFmtId="176" fontId="26" fillId="0" borderId="1" xfId="3" applyNumberFormat="1" applyFont="1" applyBorder="1">
      <alignment vertical="center"/>
    </xf>
    <xf numFmtId="176" fontId="26" fillId="0" borderId="1" xfId="1" applyNumberFormat="1" applyFont="1" applyBorder="1" applyAlignment="1">
      <alignment horizontal="right" vertical="center"/>
    </xf>
    <xf numFmtId="41" fontId="26" fillId="0" borderId="1" xfId="1" applyFont="1" applyBorder="1" applyAlignment="1">
      <alignment horizontal="right" vertical="center" shrinkToFit="1"/>
    </xf>
    <xf numFmtId="176" fontId="1" fillId="0" borderId="1" xfId="10" applyNumberFormat="1" applyFont="1" applyFill="1" applyBorder="1">
      <alignment vertical="center"/>
    </xf>
    <xf numFmtId="176" fontId="15" fillId="0" borderId="4" xfId="1" applyNumberFormat="1" applyFont="1" applyBorder="1">
      <alignment vertical="center"/>
    </xf>
    <xf numFmtId="176" fontId="15" fillId="0" borderId="1" xfId="5" applyNumberFormat="1" applyFont="1" applyBorder="1">
      <alignment vertical="center"/>
    </xf>
    <xf numFmtId="176" fontId="15" fillId="0" borderId="1" xfId="5" applyNumberFormat="1" applyFont="1" applyBorder="1" applyAlignment="1">
      <alignment horizontal="center" vertical="center"/>
    </xf>
    <xf numFmtId="41" fontId="15" fillId="3" borderId="1" xfId="1" applyFont="1" applyFill="1" applyBorder="1" applyAlignment="1">
      <alignment horizontal="right" vertical="center" shrinkToFit="1"/>
    </xf>
    <xf numFmtId="176" fontId="15" fillId="0" borderId="0" xfId="1" applyNumberFormat="1" applyFont="1" applyBorder="1">
      <alignment vertical="center"/>
    </xf>
    <xf numFmtId="176" fontId="15" fillId="0" borderId="1" xfId="1" applyNumberFormat="1" applyFont="1" applyBorder="1" applyAlignment="1">
      <alignment vertical="center" wrapText="1"/>
    </xf>
    <xf numFmtId="41" fontId="22" fillId="0" borderId="1" xfId="1" applyFont="1" applyBorder="1" applyAlignment="1">
      <alignment vertical="center"/>
    </xf>
    <xf numFmtId="41" fontId="15" fillId="0" borderId="1" xfId="3" applyFont="1" applyBorder="1">
      <alignment vertical="center"/>
    </xf>
    <xf numFmtId="176" fontId="15" fillId="0" borderId="1" xfId="3" applyNumberFormat="1" applyFont="1" applyFill="1" applyBorder="1">
      <alignment vertical="center"/>
    </xf>
    <xf numFmtId="176" fontId="15" fillId="0" borderId="1" xfId="1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176" fontId="15" fillId="0" borderId="1" xfId="1" quotePrefix="1" applyNumberFormat="1" applyFont="1" applyBorder="1">
      <alignment vertical="center"/>
    </xf>
    <xf numFmtId="41" fontId="15" fillId="0" borderId="1" xfId="1" applyFont="1" applyBorder="1" applyAlignment="1">
      <alignment horizontal="right" vertical="center" shrinkToFit="1"/>
    </xf>
    <xf numFmtId="176" fontId="15" fillId="0" borderId="1" xfId="7" applyNumberFormat="1" applyFont="1" applyBorder="1">
      <alignment vertical="center"/>
    </xf>
    <xf numFmtId="176" fontId="15" fillId="0" borderId="1" xfId="3" applyNumberFormat="1" applyFont="1" applyBorder="1" applyAlignment="1">
      <alignment horizontal="center" vertical="center" shrinkToFit="1"/>
    </xf>
    <xf numFmtId="3" fontId="24" fillId="0" borderId="1" xfId="0" applyNumberFormat="1" applyFont="1" applyBorder="1" applyAlignment="1">
      <alignment vertical="center"/>
    </xf>
    <xf numFmtId="176" fontId="15" fillId="0" borderId="2" xfId="1" applyNumberFormat="1" applyFont="1" applyBorder="1" applyAlignment="1">
      <alignment vertical="center"/>
    </xf>
    <xf numFmtId="41" fontId="15" fillId="0" borderId="3" xfId="1" applyFont="1" applyBorder="1" applyAlignment="1">
      <alignment vertical="center"/>
    </xf>
    <xf numFmtId="176" fontId="26" fillId="0" borderId="1" xfId="1" applyNumberFormat="1" applyFont="1" applyBorder="1" applyAlignment="1">
      <alignment vertical="center"/>
    </xf>
    <xf numFmtId="41" fontId="15" fillId="0" borderId="1" xfId="11" applyFont="1" applyBorder="1" applyAlignment="1">
      <alignment horizontal="right" vertical="center" shrinkToFit="1"/>
    </xf>
    <xf numFmtId="176" fontId="15" fillId="0" borderId="1" xfId="11" applyNumberFormat="1" applyFont="1" applyBorder="1">
      <alignment vertical="center"/>
    </xf>
    <xf numFmtId="176" fontId="26" fillId="0" borderId="1" xfId="5" applyNumberFormat="1" applyFont="1" applyBorder="1">
      <alignment vertical="center"/>
    </xf>
    <xf numFmtId="176" fontId="26" fillId="0" borderId="1" xfId="1" applyNumberFormat="1" applyFont="1" applyBorder="1" applyAlignment="1">
      <alignment vertical="center" shrinkToFit="1"/>
    </xf>
    <xf numFmtId="176" fontId="26" fillId="0" borderId="1" xfId="5" applyNumberFormat="1" applyFont="1" applyBorder="1" applyAlignment="1">
      <alignment vertical="center" shrinkToFit="1"/>
    </xf>
    <xf numFmtId="41" fontId="15" fillId="0" borderId="1" xfId="1" applyFont="1" applyBorder="1" applyAlignment="1">
      <alignment horizontal="right" vertical="center"/>
    </xf>
    <xf numFmtId="41" fontId="15" fillId="3" borderId="1" xfId="1" applyFont="1" applyFill="1" applyBorder="1">
      <alignment vertical="center"/>
    </xf>
    <xf numFmtId="176" fontId="15" fillId="3" borderId="1" xfId="1" applyNumberFormat="1" applyFont="1" applyFill="1" applyBorder="1">
      <alignment vertical="center"/>
    </xf>
    <xf numFmtId="3" fontId="44" fillId="0" borderId="1" xfId="0" applyNumberFormat="1" applyFont="1" applyBorder="1" applyAlignment="1">
      <alignment horizontal="center" vertical="center"/>
    </xf>
    <xf numFmtId="176" fontId="15" fillId="0" borderId="0" xfId="1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41" fontId="15" fillId="0" borderId="1" xfId="1" applyFont="1" applyBorder="1" applyAlignment="1">
      <alignment horizontal="center" vertical="center" shrinkToFit="1"/>
    </xf>
    <xf numFmtId="176" fontId="15" fillId="0" borderId="1" xfId="5" applyNumberFormat="1" applyFont="1" applyBorder="1" applyAlignment="1">
      <alignment horizontal="center" vertical="center" shrinkToFit="1"/>
    </xf>
    <xf numFmtId="176" fontId="15" fillId="0" borderId="1" xfId="1" applyNumberFormat="1" applyFont="1" applyBorder="1" applyAlignment="1">
      <alignment horizontal="right" vertical="center" shrinkToFit="1"/>
    </xf>
    <xf numFmtId="176" fontId="15" fillId="0" borderId="1" xfId="1" quotePrefix="1" applyNumberFormat="1" applyFont="1" applyBorder="1" applyAlignment="1">
      <alignment vertical="center" shrinkToFit="1"/>
    </xf>
    <xf numFmtId="176" fontId="15" fillId="0" borderId="1" xfId="1" quotePrefix="1" applyNumberFormat="1" applyFont="1" applyBorder="1" applyAlignment="1">
      <alignment horizontal="center" vertical="center" shrinkToFit="1"/>
    </xf>
    <xf numFmtId="176" fontId="15" fillId="0" borderId="2" xfId="1" applyNumberFormat="1" applyFont="1" applyBorder="1">
      <alignment vertical="center"/>
    </xf>
    <xf numFmtId="176" fontId="15" fillId="0" borderId="2" xfId="1" quotePrefix="1" applyNumberFormat="1" applyFont="1" applyBorder="1">
      <alignment vertical="center"/>
    </xf>
    <xf numFmtId="176" fontId="15" fillId="0" borderId="1" xfId="1" applyNumberFormat="1" applyFont="1" applyBorder="1" applyAlignment="1">
      <alignment horizontal="right" vertical="center"/>
    </xf>
    <xf numFmtId="176" fontId="5" fillId="0" borderId="1" xfId="1" applyNumberFormat="1" applyFont="1" applyBorder="1" applyAlignment="1">
      <alignment vertical="center" shrinkToFit="1"/>
    </xf>
    <xf numFmtId="176" fontId="5" fillId="0" borderId="1" xfId="1" applyNumberFormat="1" applyFont="1" applyFill="1" applyBorder="1" applyAlignment="1">
      <alignment vertical="center" shrinkToFit="1"/>
    </xf>
    <xf numFmtId="41" fontId="5" fillId="0" borderId="1" xfId="1" applyFont="1" applyBorder="1" applyAlignment="1">
      <alignment vertical="center" shrinkToFit="1"/>
    </xf>
    <xf numFmtId="176" fontId="5" fillId="0" borderId="1" xfId="1" applyNumberFormat="1" applyFont="1" applyBorder="1" applyAlignment="1">
      <alignment horizontal="center" vertical="center" shrinkToFit="1"/>
    </xf>
    <xf numFmtId="176" fontId="5" fillId="0" borderId="1" xfId="3" applyNumberFormat="1" applyFont="1" applyBorder="1" applyAlignment="1">
      <alignment vertical="center" shrinkToFit="1"/>
    </xf>
    <xf numFmtId="176" fontId="5" fillId="0" borderId="1" xfId="3" applyNumberFormat="1" applyFont="1" applyBorder="1">
      <alignment vertical="center"/>
    </xf>
    <xf numFmtId="0" fontId="11" fillId="0" borderId="0" xfId="0" applyFont="1" applyAlignment="1">
      <alignment horizontal="center" vertical="center"/>
    </xf>
  </cellXfs>
  <cellStyles count="13">
    <cellStyle name="쉼표 [0]" xfId="1" builtinId="6"/>
    <cellStyle name="쉼표 [0] 2" xfId="3"/>
    <cellStyle name="쉼표 [0] 2 2" xfId="11"/>
    <cellStyle name="쉼표 [0] 3" xfId="5"/>
    <cellStyle name="쉼표 [0] 4" xfId="9"/>
    <cellStyle name="쉼표 [0] 5" xfId="8"/>
    <cellStyle name="쉼표 [0] 6" xfId="7"/>
    <cellStyle name="좋음" xfId="10" builtinId="26"/>
    <cellStyle name="표준" xfId="0" builtinId="0"/>
    <cellStyle name="표준 2" xfId="4"/>
    <cellStyle name="표준 4" xfId="6"/>
    <cellStyle name="표준_2008년도 발주계획 작성양식" xfId="2"/>
    <cellStyle name="표준_신규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48"/>
  <sheetViews>
    <sheetView tabSelected="1" zoomScaleNormal="100" workbookViewId="0">
      <pane ySplit="4" topLeftCell="A2178" activePane="bottomLeft" state="frozen"/>
      <selection pane="bottomLeft" activeCell="H2238" sqref="H2238"/>
    </sheetView>
  </sheetViews>
  <sheetFormatPr defaultRowHeight="13.5"/>
  <cols>
    <col min="1" max="1" width="10.44140625" customWidth="1"/>
    <col min="2" max="2" width="10.109375" customWidth="1"/>
    <col min="3" max="3" width="6.5546875" customWidth="1"/>
    <col min="4" max="4" width="14.6640625" customWidth="1"/>
    <col min="7" max="7" width="13" customWidth="1"/>
    <col min="8" max="8" width="13.77734375" customWidth="1"/>
    <col min="9" max="9" width="13" customWidth="1"/>
    <col min="10" max="10" width="12.88671875" customWidth="1"/>
    <col min="11" max="11" width="14.5546875" customWidth="1"/>
    <col min="12" max="12" width="12.109375" customWidth="1"/>
    <col min="13" max="13" width="13.109375" bestFit="1" customWidth="1"/>
  </cols>
  <sheetData>
    <row r="1" spans="1:13" ht="9.9499999999999993" customHeight="1"/>
    <row r="2" spans="1:13" s="4" customFormat="1" ht="30" customHeight="1">
      <c r="A2" s="268" t="s">
        <v>24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</row>
    <row r="3" spans="1:13" ht="30" customHeight="1">
      <c r="A3" s="11"/>
      <c r="B3" s="12"/>
      <c r="C3" s="11"/>
      <c r="L3" s="8"/>
      <c r="M3" s="9" t="s">
        <v>26</v>
      </c>
    </row>
    <row r="4" spans="1:13" ht="30" customHeight="1">
      <c r="A4" s="3" t="s">
        <v>9</v>
      </c>
      <c r="B4" s="3" t="s">
        <v>10</v>
      </c>
      <c r="C4" s="3" t="s">
        <v>11</v>
      </c>
      <c r="D4" s="2" t="s">
        <v>12</v>
      </c>
      <c r="E4" s="2" t="s">
        <v>13</v>
      </c>
      <c r="F4" s="2" t="s">
        <v>14</v>
      </c>
      <c r="G4" s="234" t="s">
        <v>8655</v>
      </c>
      <c r="H4" s="234" t="s">
        <v>8656</v>
      </c>
      <c r="I4" s="234" t="s">
        <v>493</v>
      </c>
      <c r="J4" s="234" t="s">
        <v>8657</v>
      </c>
      <c r="K4" s="2" t="s">
        <v>15</v>
      </c>
      <c r="L4" s="3" t="s">
        <v>8</v>
      </c>
      <c r="M4" s="3" t="s">
        <v>16</v>
      </c>
    </row>
    <row r="5" spans="1:13" ht="24.95" customHeight="1">
      <c r="A5" s="10" t="s">
        <v>768</v>
      </c>
      <c r="B5" s="10" t="s">
        <v>769</v>
      </c>
      <c r="C5" s="6" t="s">
        <v>108</v>
      </c>
      <c r="D5" s="13" t="s">
        <v>770</v>
      </c>
      <c r="E5" s="7" t="s">
        <v>223</v>
      </c>
      <c r="F5" s="6" t="s">
        <v>94</v>
      </c>
      <c r="G5" s="120">
        <v>110000000</v>
      </c>
      <c r="H5" s="120">
        <v>10000000</v>
      </c>
      <c r="I5" s="120">
        <v>10000000</v>
      </c>
      <c r="J5" s="120">
        <f>SUM(G5:I5)</f>
        <v>130000000</v>
      </c>
      <c r="K5" s="6" t="s">
        <v>771</v>
      </c>
      <c r="L5" s="6" t="s">
        <v>772</v>
      </c>
      <c r="M5" s="6" t="s">
        <v>773</v>
      </c>
    </row>
    <row r="6" spans="1:13" ht="24.95" customHeight="1">
      <c r="A6" s="10" t="s">
        <v>768</v>
      </c>
      <c r="B6" s="10" t="s">
        <v>769</v>
      </c>
      <c r="C6" s="6" t="s">
        <v>108</v>
      </c>
      <c r="D6" s="13" t="s">
        <v>774</v>
      </c>
      <c r="E6" s="7" t="s">
        <v>223</v>
      </c>
      <c r="F6" s="6" t="s">
        <v>86</v>
      </c>
      <c r="G6" s="120">
        <v>360000000</v>
      </c>
      <c r="H6" s="120">
        <v>60000000</v>
      </c>
      <c r="I6" s="120">
        <v>159000000</v>
      </c>
      <c r="J6" s="120">
        <f>SUM(G6:I6)</f>
        <v>579000000</v>
      </c>
      <c r="K6" s="6" t="s">
        <v>771</v>
      </c>
      <c r="L6" s="6" t="s">
        <v>772</v>
      </c>
      <c r="M6" s="6" t="s">
        <v>773</v>
      </c>
    </row>
    <row r="7" spans="1:13" ht="24.95" customHeight="1">
      <c r="A7" s="10" t="s">
        <v>775</v>
      </c>
      <c r="B7" s="10" t="s">
        <v>776</v>
      </c>
      <c r="C7" s="6" t="s">
        <v>108</v>
      </c>
      <c r="D7" s="13" t="s">
        <v>777</v>
      </c>
      <c r="E7" s="7" t="s">
        <v>133</v>
      </c>
      <c r="F7" s="6" t="s">
        <v>18</v>
      </c>
      <c r="G7" s="206">
        <v>190000000</v>
      </c>
      <c r="H7" s="206">
        <v>5000000</v>
      </c>
      <c r="I7" s="206">
        <v>5000000</v>
      </c>
      <c r="J7" s="206">
        <v>200000000</v>
      </c>
      <c r="K7" s="6" t="s">
        <v>778</v>
      </c>
      <c r="L7" s="6" t="s">
        <v>779</v>
      </c>
      <c r="M7" s="6" t="s">
        <v>133</v>
      </c>
    </row>
    <row r="8" spans="1:13" ht="24.95" customHeight="1">
      <c r="A8" s="10" t="s">
        <v>768</v>
      </c>
      <c r="B8" s="10" t="s">
        <v>780</v>
      </c>
      <c r="C8" s="6" t="s">
        <v>42</v>
      </c>
      <c r="D8" s="13" t="s">
        <v>781</v>
      </c>
      <c r="E8" s="7" t="s">
        <v>22</v>
      </c>
      <c r="F8" s="6" t="s">
        <v>86</v>
      </c>
      <c r="G8" s="120">
        <v>180000000</v>
      </c>
      <c r="H8" s="120">
        <v>150000000</v>
      </c>
      <c r="I8" s="120">
        <v>39000000</v>
      </c>
      <c r="J8" s="120">
        <f t="shared" ref="J8:J18" si="0">SUM(G8:I8)</f>
        <v>369000000</v>
      </c>
      <c r="K8" s="6" t="s">
        <v>782</v>
      </c>
      <c r="L8" s="6" t="s">
        <v>783</v>
      </c>
      <c r="M8" s="6" t="s">
        <v>37</v>
      </c>
    </row>
    <row r="9" spans="1:13" ht="24.95" customHeight="1">
      <c r="A9" s="10" t="s">
        <v>768</v>
      </c>
      <c r="B9" s="10" t="s">
        <v>784</v>
      </c>
      <c r="C9" s="6" t="s">
        <v>42</v>
      </c>
      <c r="D9" s="13" t="s">
        <v>785</v>
      </c>
      <c r="E9" s="7" t="s">
        <v>22</v>
      </c>
      <c r="F9" s="6" t="s">
        <v>86</v>
      </c>
      <c r="G9" s="120">
        <v>478000000</v>
      </c>
      <c r="H9" s="120">
        <v>680000000</v>
      </c>
      <c r="I9" s="120">
        <v>70000000</v>
      </c>
      <c r="J9" s="120">
        <f t="shared" si="0"/>
        <v>1228000000</v>
      </c>
      <c r="K9" s="6" t="s">
        <v>786</v>
      </c>
      <c r="L9" s="6" t="s">
        <v>787</v>
      </c>
      <c r="M9" s="6" t="s">
        <v>22</v>
      </c>
    </row>
    <row r="10" spans="1:13" ht="24.95" customHeight="1">
      <c r="A10" s="10" t="s">
        <v>768</v>
      </c>
      <c r="B10" s="10" t="s">
        <v>788</v>
      </c>
      <c r="C10" s="6" t="s">
        <v>42</v>
      </c>
      <c r="D10" s="14" t="s">
        <v>789</v>
      </c>
      <c r="E10" s="7" t="s">
        <v>22</v>
      </c>
      <c r="F10" s="6" t="s">
        <v>18</v>
      </c>
      <c r="G10" s="120">
        <v>450000000</v>
      </c>
      <c r="H10" s="235">
        <v>0</v>
      </c>
      <c r="I10" s="120">
        <v>0</v>
      </c>
      <c r="J10" s="120">
        <f t="shared" si="0"/>
        <v>450000000</v>
      </c>
      <c r="K10" s="6" t="s">
        <v>790</v>
      </c>
      <c r="L10" s="6" t="s">
        <v>791</v>
      </c>
      <c r="M10" s="6" t="s">
        <v>22</v>
      </c>
    </row>
    <row r="11" spans="1:13" ht="24.95" customHeight="1">
      <c r="A11" s="10" t="s">
        <v>768</v>
      </c>
      <c r="B11" s="10" t="s">
        <v>792</v>
      </c>
      <c r="C11" s="6" t="s">
        <v>42</v>
      </c>
      <c r="D11" s="13" t="s">
        <v>793</v>
      </c>
      <c r="E11" s="7" t="s">
        <v>526</v>
      </c>
      <c r="F11" s="6" t="s">
        <v>86</v>
      </c>
      <c r="G11" s="120">
        <v>500000000</v>
      </c>
      <c r="H11" s="182">
        <v>0</v>
      </c>
      <c r="I11" s="120">
        <v>0</v>
      </c>
      <c r="J11" s="120">
        <f t="shared" si="0"/>
        <v>500000000</v>
      </c>
      <c r="K11" s="6" t="s">
        <v>794</v>
      </c>
      <c r="L11" s="6" t="s">
        <v>795</v>
      </c>
      <c r="M11" s="6" t="s">
        <v>715</v>
      </c>
    </row>
    <row r="12" spans="1:13" ht="24.95" customHeight="1">
      <c r="A12" s="10" t="s">
        <v>768</v>
      </c>
      <c r="B12" s="10" t="s">
        <v>792</v>
      </c>
      <c r="C12" s="6" t="s">
        <v>42</v>
      </c>
      <c r="D12" s="13" t="s">
        <v>796</v>
      </c>
      <c r="E12" s="7" t="s">
        <v>526</v>
      </c>
      <c r="F12" s="6" t="s">
        <v>86</v>
      </c>
      <c r="G12" s="120">
        <v>100000000</v>
      </c>
      <c r="H12" s="182">
        <v>0</v>
      </c>
      <c r="I12" s="120">
        <v>0</v>
      </c>
      <c r="J12" s="120">
        <f t="shared" si="0"/>
        <v>100000000</v>
      </c>
      <c r="K12" s="6" t="s">
        <v>797</v>
      </c>
      <c r="L12" s="6" t="s">
        <v>798</v>
      </c>
      <c r="M12" s="6" t="s">
        <v>715</v>
      </c>
    </row>
    <row r="13" spans="1:13" ht="24.95" customHeight="1">
      <c r="A13" s="10" t="s">
        <v>768</v>
      </c>
      <c r="B13" s="10" t="s">
        <v>792</v>
      </c>
      <c r="C13" s="6" t="s">
        <v>42</v>
      </c>
      <c r="D13" s="13" t="s">
        <v>799</v>
      </c>
      <c r="E13" s="7" t="s">
        <v>526</v>
      </c>
      <c r="F13" s="6" t="s">
        <v>86</v>
      </c>
      <c r="G13" s="120">
        <v>15000000</v>
      </c>
      <c r="H13" s="120">
        <v>6000000</v>
      </c>
      <c r="I13" s="120">
        <v>0</v>
      </c>
      <c r="J13" s="120">
        <f t="shared" si="0"/>
        <v>21000000</v>
      </c>
      <c r="K13" s="6" t="s">
        <v>800</v>
      </c>
      <c r="L13" s="6" t="s">
        <v>801</v>
      </c>
      <c r="M13" s="6" t="s">
        <v>715</v>
      </c>
    </row>
    <row r="14" spans="1:13" ht="24.95" customHeight="1">
      <c r="A14" s="10" t="s">
        <v>768</v>
      </c>
      <c r="B14" s="10" t="s">
        <v>802</v>
      </c>
      <c r="C14" s="6" t="s">
        <v>180</v>
      </c>
      <c r="D14" s="13" t="s">
        <v>803</v>
      </c>
      <c r="E14" s="7" t="s">
        <v>22</v>
      </c>
      <c r="F14" s="6" t="s">
        <v>86</v>
      </c>
      <c r="G14" s="120">
        <v>257582088</v>
      </c>
      <c r="H14" s="120">
        <v>135461466</v>
      </c>
      <c r="I14" s="120">
        <v>3663844</v>
      </c>
      <c r="J14" s="120">
        <f t="shared" si="0"/>
        <v>396707398</v>
      </c>
      <c r="K14" s="6" t="s">
        <v>804</v>
      </c>
      <c r="L14" s="6" t="s">
        <v>805</v>
      </c>
      <c r="M14" s="6" t="s">
        <v>22</v>
      </c>
    </row>
    <row r="15" spans="1:13" ht="24.95" customHeight="1">
      <c r="A15" s="10" t="s">
        <v>768</v>
      </c>
      <c r="B15" s="10" t="s">
        <v>802</v>
      </c>
      <c r="C15" s="6" t="s">
        <v>180</v>
      </c>
      <c r="D15" s="13" t="s">
        <v>806</v>
      </c>
      <c r="E15" s="7" t="s">
        <v>37</v>
      </c>
      <c r="F15" s="6" t="s">
        <v>18</v>
      </c>
      <c r="G15" s="120">
        <v>201671161</v>
      </c>
      <c r="H15" s="120">
        <v>117887711</v>
      </c>
      <c r="I15" s="120">
        <v>40000000</v>
      </c>
      <c r="J15" s="120">
        <f t="shared" si="0"/>
        <v>359558872</v>
      </c>
      <c r="K15" s="6" t="s">
        <v>804</v>
      </c>
      <c r="L15" s="6" t="s">
        <v>805</v>
      </c>
      <c r="M15" s="6" t="s">
        <v>22</v>
      </c>
    </row>
    <row r="16" spans="1:13" ht="24.95" customHeight="1">
      <c r="A16" s="10" t="s">
        <v>768</v>
      </c>
      <c r="B16" s="10" t="s">
        <v>807</v>
      </c>
      <c r="C16" s="6" t="s">
        <v>72</v>
      </c>
      <c r="D16" s="13" t="s">
        <v>808</v>
      </c>
      <c r="E16" s="7" t="s">
        <v>22</v>
      </c>
      <c r="F16" s="6" t="s">
        <v>86</v>
      </c>
      <c r="G16" s="120">
        <v>170000000</v>
      </c>
      <c r="H16" s="120">
        <v>25000000</v>
      </c>
      <c r="I16" s="120">
        <v>25000000</v>
      </c>
      <c r="J16" s="120">
        <f t="shared" si="0"/>
        <v>220000000</v>
      </c>
      <c r="K16" s="6" t="s">
        <v>809</v>
      </c>
      <c r="L16" s="6" t="s">
        <v>810</v>
      </c>
      <c r="M16" s="6" t="s">
        <v>37</v>
      </c>
    </row>
    <row r="17" spans="1:13" ht="24.95" customHeight="1">
      <c r="A17" s="10" t="s">
        <v>768</v>
      </c>
      <c r="B17" s="10" t="s">
        <v>811</v>
      </c>
      <c r="C17" s="6" t="s">
        <v>180</v>
      </c>
      <c r="D17" s="13" t="s">
        <v>812</v>
      </c>
      <c r="E17" s="7" t="s">
        <v>133</v>
      </c>
      <c r="F17" s="6" t="s">
        <v>18</v>
      </c>
      <c r="G17" s="120">
        <v>30000000</v>
      </c>
      <c r="H17" s="120">
        <v>20000000</v>
      </c>
      <c r="I17" s="120">
        <v>10000000</v>
      </c>
      <c r="J17" s="120">
        <f t="shared" si="0"/>
        <v>60000000</v>
      </c>
      <c r="K17" s="6" t="s">
        <v>813</v>
      </c>
      <c r="L17" s="6" t="s">
        <v>814</v>
      </c>
      <c r="M17" s="6" t="s">
        <v>85</v>
      </c>
    </row>
    <row r="18" spans="1:13" ht="24.95" customHeight="1">
      <c r="A18" s="10" t="s">
        <v>768</v>
      </c>
      <c r="B18" s="10" t="s">
        <v>811</v>
      </c>
      <c r="C18" s="6" t="s">
        <v>180</v>
      </c>
      <c r="D18" s="13" t="s">
        <v>815</v>
      </c>
      <c r="E18" s="7" t="s">
        <v>133</v>
      </c>
      <c r="F18" s="6" t="s">
        <v>18</v>
      </c>
      <c r="G18" s="120">
        <v>125000000</v>
      </c>
      <c r="H18" s="120">
        <v>10000000</v>
      </c>
      <c r="I18" s="120">
        <v>25000000</v>
      </c>
      <c r="J18" s="120">
        <f t="shared" si="0"/>
        <v>160000000</v>
      </c>
      <c r="K18" s="6" t="s">
        <v>816</v>
      </c>
      <c r="L18" s="6" t="s">
        <v>817</v>
      </c>
      <c r="M18" s="6" t="s">
        <v>85</v>
      </c>
    </row>
    <row r="19" spans="1:13" ht="24.95" customHeight="1">
      <c r="A19" s="43" t="s">
        <v>768</v>
      </c>
      <c r="B19" s="43" t="s">
        <v>776</v>
      </c>
      <c r="C19" s="7" t="s">
        <v>180</v>
      </c>
      <c r="D19" s="27" t="s">
        <v>818</v>
      </c>
      <c r="E19" s="7" t="s">
        <v>133</v>
      </c>
      <c r="F19" s="7" t="s">
        <v>18</v>
      </c>
      <c r="G19" s="206">
        <v>292004000</v>
      </c>
      <c r="H19" s="182">
        <v>0</v>
      </c>
      <c r="I19" s="120">
        <v>0</v>
      </c>
      <c r="J19" s="206">
        <v>292004000</v>
      </c>
      <c r="K19" s="7" t="s">
        <v>819</v>
      </c>
      <c r="L19" s="7" t="s">
        <v>820</v>
      </c>
      <c r="M19" s="7" t="s">
        <v>133</v>
      </c>
    </row>
    <row r="20" spans="1:13" ht="24.95" customHeight="1">
      <c r="A20" s="10" t="s">
        <v>775</v>
      </c>
      <c r="B20" s="10" t="s">
        <v>776</v>
      </c>
      <c r="C20" s="6" t="s">
        <v>180</v>
      </c>
      <c r="D20" s="13" t="s">
        <v>821</v>
      </c>
      <c r="E20" s="7" t="s">
        <v>133</v>
      </c>
      <c r="F20" s="6" t="s">
        <v>18</v>
      </c>
      <c r="G20" s="206">
        <v>190000000</v>
      </c>
      <c r="H20" s="206">
        <v>5000000</v>
      </c>
      <c r="I20" s="206">
        <v>5000000</v>
      </c>
      <c r="J20" s="206">
        <v>200000000</v>
      </c>
      <c r="K20" s="6" t="s">
        <v>822</v>
      </c>
      <c r="L20" s="6" t="s">
        <v>823</v>
      </c>
      <c r="M20" s="6" t="s">
        <v>133</v>
      </c>
    </row>
    <row r="21" spans="1:13" ht="24.95" customHeight="1">
      <c r="A21" s="10" t="s">
        <v>768</v>
      </c>
      <c r="B21" s="10" t="s">
        <v>824</v>
      </c>
      <c r="C21" s="6" t="s">
        <v>180</v>
      </c>
      <c r="D21" s="13" t="s">
        <v>825</v>
      </c>
      <c r="E21" s="7" t="s">
        <v>133</v>
      </c>
      <c r="F21" s="6" t="s">
        <v>86</v>
      </c>
      <c r="G21" s="120">
        <v>300000000</v>
      </c>
      <c r="H21" s="182">
        <v>0</v>
      </c>
      <c r="I21" s="120">
        <v>0</v>
      </c>
      <c r="J21" s="120">
        <f>SUM(G21:I21)</f>
        <v>300000000</v>
      </c>
      <c r="K21" s="6" t="s">
        <v>826</v>
      </c>
      <c r="L21" s="6" t="s">
        <v>827</v>
      </c>
      <c r="M21" s="6" t="s">
        <v>133</v>
      </c>
    </row>
    <row r="22" spans="1:13" ht="24.95" customHeight="1">
      <c r="A22" s="10" t="s">
        <v>768</v>
      </c>
      <c r="B22" s="10" t="s">
        <v>788</v>
      </c>
      <c r="C22" s="6" t="s">
        <v>72</v>
      </c>
      <c r="D22" s="14" t="s">
        <v>828</v>
      </c>
      <c r="E22" s="7" t="s">
        <v>292</v>
      </c>
      <c r="F22" s="6" t="s">
        <v>86</v>
      </c>
      <c r="G22" s="120">
        <v>1000000000</v>
      </c>
      <c r="H22" s="120">
        <v>1000000000</v>
      </c>
      <c r="I22" s="120">
        <v>0</v>
      </c>
      <c r="J22" s="120">
        <f>SUM(G22:I22)</f>
        <v>2000000000</v>
      </c>
      <c r="K22" s="6" t="s">
        <v>831</v>
      </c>
      <c r="L22" s="6" t="s">
        <v>832</v>
      </c>
      <c r="M22" s="6" t="s">
        <v>22</v>
      </c>
    </row>
    <row r="23" spans="1:13" ht="24.95" customHeight="1">
      <c r="A23" s="10" t="s">
        <v>775</v>
      </c>
      <c r="B23" s="10" t="s">
        <v>792</v>
      </c>
      <c r="C23" s="6" t="s">
        <v>180</v>
      </c>
      <c r="D23" s="13" t="s">
        <v>833</v>
      </c>
      <c r="E23" s="7" t="s">
        <v>526</v>
      </c>
      <c r="F23" s="6" t="s">
        <v>18</v>
      </c>
      <c r="G23" s="206">
        <v>20000000</v>
      </c>
      <c r="H23" s="206">
        <v>20000000</v>
      </c>
      <c r="I23" s="120">
        <v>0</v>
      </c>
      <c r="J23" s="206">
        <v>40000000</v>
      </c>
      <c r="K23" s="6" t="s">
        <v>834</v>
      </c>
      <c r="L23" s="6" t="s">
        <v>835</v>
      </c>
      <c r="M23" s="6" t="s">
        <v>715</v>
      </c>
    </row>
    <row r="24" spans="1:13" ht="24.95" customHeight="1">
      <c r="A24" s="10" t="s">
        <v>775</v>
      </c>
      <c r="B24" s="10" t="s">
        <v>792</v>
      </c>
      <c r="C24" s="6" t="s">
        <v>180</v>
      </c>
      <c r="D24" s="13" t="s">
        <v>836</v>
      </c>
      <c r="E24" s="7" t="s">
        <v>837</v>
      </c>
      <c r="F24" s="6" t="s">
        <v>18</v>
      </c>
      <c r="G24" s="206">
        <v>80000000</v>
      </c>
      <c r="H24" s="182">
        <v>0</v>
      </c>
      <c r="I24" s="120">
        <v>0</v>
      </c>
      <c r="J24" s="206">
        <v>80000000</v>
      </c>
      <c r="K24" s="6" t="s">
        <v>838</v>
      </c>
      <c r="L24" s="6" t="s">
        <v>839</v>
      </c>
      <c r="M24" s="6" t="s">
        <v>715</v>
      </c>
    </row>
    <row r="25" spans="1:13" ht="24.95" customHeight="1">
      <c r="A25" s="10" t="s">
        <v>768</v>
      </c>
      <c r="B25" s="10" t="s">
        <v>840</v>
      </c>
      <c r="C25" s="6" t="s">
        <v>30</v>
      </c>
      <c r="D25" s="13" t="s">
        <v>841</v>
      </c>
      <c r="E25" s="7" t="s">
        <v>149</v>
      </c>
      <c r="F25" s="6" t="s">
        <v>86</v>
      </c>
      <c r="G25" s="120">
        <v>106000000</v>
      </c>
      <c r="H25" s="182">
        <v>0</v>
      </c>
      <c r="I25" s="120">
        <v>0</v>
      </c>
      <c r="J25" s="120">
        <f>SUM(G25:I25)</f>
        <v>106000000</v>
      </c>
      <c r="K25" s="6" t="s">
        <v>842</v>
      </c>
      <c r="L25" s="6" t="s">
        <v>843</v>
      </c>
      <c r="M25" s="6" t="s">
        <v>844</v>
      </c>
    </row>
    <row r="26" spans="1:13" ht="24.95" customHeight="1">
      <c r="A26" s="10" t="s">
        <v>768</v>
      </c>
      <c r="B26" s="10" t="s">
        <v>845</v>
      </c>
      <c r="C26" s="6" t="s">
        <v>30</v>
      </c>
      <c r="D26" s="13" t="s">
        <v>846</v>
      </c>
      <c r="E26" s="7" t="s">
        <v>292</v>
      </c>
      <c r="F26" s="6" t="s">
        <v>119</v>
      </c>
      <c r="G26" s="134">
        <v>1200000000</v>
      </c>
      <c r="H26" s="134">
        <v>700000000</v>
      </c>
      <c r="I26" s="134">
        <v>200000000</v>
      </c>
      <c r="J26" s="134">
        <v>2100000000</v>
      </c>
      <c r="K26" s="6" t="s">
        <v>847</v>
      </c>
      <c r="L26" s="6" t="s">
        <v>848</v>
      </c>
      <c r="M26" s="6" t="s">
        <v>37</v>
      </c>
    </row>
    <row r="27" spans="1:13" ht="24.95" customHeight="1">
      <c r="A27" s="10" t="s">
        <v>768</v>
      </c>
      <c r="B27" s="10" t="s">
        <v>811</v>
      </c>
      <c r="C27" s="6" t="s">
        <v>29</v>
      </c>
      <c r="D27" s="13" t="s">
        <v>851</v>
      </c>
      <c r="E27" s="7" t="s">
        <v>133</v>
      </c>
      <c r="F27" s="6" t="s">
        <v>18</v>
      </c>
      <c r="G27" s="120">
        <v>35000000</v>
      </c>
      <c r="H27" s="182">
        <v>0</v>
      </c>
      <c r="I27" s="120">
        <v>10000000</v>
      </c>
      <c r="J27" s="120">
        <f>SUM(G27:I27)</f>
        <v>45000000</v>
      </c>
      <c r="K27" s="6" t="s">
        <v>816</v>
      </c>
      <c r="L27" s="6" t="s">
        <v>817</v>
      </c>
      <c r="M27" s="6" t="s">
        <v>85</v>
      </c>
    </row>
    <row r="28" spans="1:13" ht="24.95" customHeight="1">
      <c r="A28" s="10" t="s">
        <v>768</v>
      </c>
      <c r="B28" s="10" t="s">
        <v>811</v>
      </c>
      <c r="C28" s="6" t="s">
        <v>29</v>
      </c>
      <c r="D28" s="13" t="s">
        <v>853</v>
      </c>
      <c r="E28" s="7" t="s">
        <v>85</v>
      </c>
      <c r="F28" s="6" t="s">
        <v>94</v>
      </c>
      <c r="G28" s="120">
        <v>25000000</v>
      </c>
      <c r="H28" s="182">
        <v>0</v>
      </c>
      <c r="I28" s="120">
        <v>5000000</v>
      </c>
      <c r="J28" s="120">
        <f>SUM(G28:I28)</f>
        <v>30000000</v>
      </c>
      <c r="K28" s="6" t="s">
        <v>813</v>
      </c>
      <c r="L28" s="6" t="s">
        <v>814</v>
      </c>
      <c r="M28" s="6" t="s">
        <v>85</v>
      </c>
    </row>
    <row r="29" spans="1:13" ht="24.95" customHeight="1">
      <c r="A29" s="43" t="s">
        <v>768</v>
      </c>
      <c r="B29" s="43" t="s">
        <v>776</v>
      </c>
      <c r="C29" s="7" t="s">
        <v>29</v>
      </c>
      <c r="D29" s="27" t="s">
        <v>854</v>
      </c>
      <c r="E29" s="7" t="s">
        <v>133</v>
      </c>
      <c r="F29" s="7" t="s">
        <v>18</v>
      </c>
      <c r="G29" s="206">
        <v>103428000</v>
      </c>
      <c r="H29" s="182">
        <v>0</v>
      </c>
      <c r="I29" s="120">
        <v>0</v>
      </c>
      <c r="J29" s="206">
        <v>103428000</v>
      </c>
      <c r="K29" s="7" t="s">
        <v>855</v>
      </c>
      <c r="L29" s="7" t="s">
        <v>856</v>
      </c>
      <c r="M29" s="7" t="s">
        <v>133</v>
      </c>
    </row>
    <row r="30" spans="1:13" ht="24.95" customHeight="1">
      <c r="A30" s="10" t="s">
        <v>768</v>
      </c>
      <c r="B30" s="10" t="s">
        <v>857</v>
      </c>
      <c r="C30" s="6" t="s">
        <v>83</v>
      </c>
      <c r="D30" s="13" t="s">
        <v>858</v>
      </c>
      <c r="E30" s="7" t="s">
        <v>115</v>
      </c>
      <c r="F30" s="6" t="s">
        <v>86</v>
      </c>
      <c r="G30" s="120">
        <v>1173000000</v>
      </c>
      <c r="H30" s="120">
        <v>1129000000</v>
      </c>
      <c r="I30" s="120">
        <v>10000000</v>
      </c>
      <c r="J30" s="120">
        <f t="shared" ref="J30:J41" si="1">SUM(G30:I30)</f>
        <v>2312000000</v>
      </c>
      <c r="K30" s="6" t="s">
        <v>859</v>
      </c>
      <c r="L30" s="6" t="s">
        <v>860</v>
      </c>
      <c r="M30" s="6" t="s">
        <v>115</v>
      </c>
    </row>
    <row r="31" spans="1:13" ht="24.95" customHeight="1">
      <c r="A31" s="10" t="s">
        <v>768</v>
      </c>
      <c r="B31" s="10" t="s">
        <v>857</v>
      </c>
      <c r="C31" s="6" t="s">
        <v>83</v>
      </c>
      <c r="D31" s="13" t="s">
        <v>861</v>
      </c>
      <c r="E31" s="7" t="s">
        <v>115</v>
      </c>
      <c r="F31" s="6" t="s">
        <v>86</v>
      </c>
      <c r="G31" s="120">
        <v>60000000</v>
      </c>
      <c r="H31" s="120">
        <v>200000000</v>
      </c>
      <c r="I31" s="120">
        <v>40000000</v>
      </c>
      <c r="J31" s="120">
        <f t="shared" si="1"/>
        <v>300000000</v>
      </c>
      <c r="K31" s="6" t="s">
        <v>862</v>
      </c>
      <c r="L31" s="6" t="s">
        <v>863</v>
      </c>
      <c r="M31" s="6" t="s">
        <v>115</v>
      </c>
    </row>
    <row r="32" spans="1:13" ht="24.95" customHeight="1">
      <c r="A32" s="10" t="s">
        <v>768</v>
      </c>
      <c r="B32" s="10" t="s">
        <v>784</v>
      </c>
      <c r="C32" s="6" t="s">
        <v>83</v>
      </c>
      <c r="D32" s="13" t="s">
        <v>865</v>
      </c>
      <c r="E32" s="7" t="s">
        <v>292</v>
      </c>
      <c r="F32" s="6" t="s">
        <v>86</v>
      </c>
      <c r="G32" s="120">
        <v>250000000</v>
      </c>
      <c r="H32" s="120">
        <v>200000000</v>
      </c>
      <c r="I32" s="120">
        <v>150000000</v>
      </c>
      <c r="J32" s="120">
        <f t="shared" si="1"/>
        <v>600000000</v>
      </c>
      <c r="K32" s="6" t="s">
        <v>866</v>
      </c>
      <c r="L32" s="6" t="s">
        <v>867</v>
      </c>
      <c r="M32" s="6" t="s">
        <v>37</v>
      </c>
    </row>
    <row r="33" spans="1:13" ht="24.95" customHeight="1">
      <c r="A33" s="10" t="s">
        <v>768</v>
      </c>
      <c r="B33" s="10" t="s">
        <v>784</v>
      </c>
      <c r="C33" s="6" t="s">
        <v>83</v>
      </c>
      <c r="D33" s="13" t="s">
        <v>868</v>
      </c>
      <c r="E33" s="7" t="s">
        <v>292</v>
      </c>
      <c r="F33" s="6" t="s">
        <v>86</v>
      </c>
      <c r="G33" s="120">
        <v>250000000</v>
      </c>
      <c r="H33" s="120">
        <v>200000000</v>
      </c>
      <c r="I33" s="120">
        <v>150000000</v>
      </c>
      <c r="J33" s="120">
        <f t="shared" si="1"/>
        <v>600000000</v>
      </c>
      <c r="K33" s="6" t="s">
        <v>866</v>
      </c>
      <c r="L33" s="6" t="s">
        <v>867</v>
      </c>
      <c r="M33" s="6" t="s">
        <v>37</v>
      </c>
    </row>
    <row r="34" spans="1:13" ht="24.95" customHeight="1">
      <c r="A34" s="10" t="s">
        <v>768</v>
      </c>
      <c r="B34" s="10" t="s">
        <v>784</v>
      </c>
      <c r="C34" s="6" t="s">
        <v>83</v>
      </c>
      <c r="D34" s="13" t="s">
        <v>869</v>
      </c>
      <c r="E34" s="7" t="s">
        <v>292</v>
      </c>
      <c r="F34" s="6" t="s">
        <v>86</v>
      </c>
      <c r="G34" s="120">
        <v>300000000</v>
      </c>
      <c r="H34" s="120">
        <v>300000000</v>
      </c>
      <c r="I34" s="120">
        <v>100000000</v>
      </c>
      <c r="J34" s="120">
        <f t="shared" si="1"/>
        <v>700000000</v>
      </c>
      <c r="K34" s="6" t="s">
        <v>870</v>
      </c>
      <c r="L34" s="6" t="s">
        <v>871</v>
      </c>
      <c r="M34" s="6" t="s">
        <v>37</v>
      </c>
    </row>
    <row r="35" spans="1:13" ht="24.95" customHeight="1">
      <c r="A35" s="10" t="s">
        <v>768</v>
      </c>
      <c r="B35" s="10" t="s">
        <v>784</v>
      </c>
      <c r="C35" s="6" t="s">
        <v>83</v>
      </c>
      <c r="D35" s="13" t="s">
        <v>872</v>
      </c>
      <c r="E35" s="7" t="s">
        <v>292</v>
      </c>
      <c r="F35" s="6" t="s">
        <v>86</v>
      </c>
      <c r="G35" s="120">
        <v>250000000</v>
      </c>
      <c r="H35" s="120">
        <v>150000000</v>
      </c>
      <c r="I35" s="120">
        <v>150000000</v>
      </c>
      <c r="J35" s="120">
        <f t="shared" si="1"/>
        <v>550000000</v>
      </c>
      <c r="K35" s="6" t="s">
        <v>873</v>
      </c>
      <c r="L35" s="6" t="s">
        <v>871</v>
      </c>
      <c r="M35" s="6" t="s">
        <v>292</v>
      </c>
    </row>
    <row r="36" spans="1:13" ht="24.95" customHeight="1">
      <c r="A36" s="10" t="s">
        <v>768</v>
      </c>
      <c r="B36" s="10" t="s">
        <v>784</v>
      </c>
      <c r="C36" s="6" t="s">
        <v>29</v>
      </c>
      <c r="D36" s="13" t="s">
        <v>874</v>
      </c>
      <c r="E36" s="7" t="s">
        <v>292</v>
      </c>
      <c r="F36" s="6" t="s">
        <v>86</v>
      </c>
      <c r="G36" s="120">
        <v>830000000</v>
      </c>
      <c r="H36" s="120">
        <v>1400000000</v>
      </c>
      <c r="I36" s="120">
        <v>200000000</v>
      </c>
      <c r="J36" s="120">
        <f t="shared" si="1"/>
        <v>2430000000</v>
      </c>
      <c r="K36" s="6" t="s">
        <v>875</v>
      </c>
      <c r="L36" s="6" t="s">
        <v>876</v>
      </c>
      <c r="M36" s="6" t="s">
        <v>292</v>
      </c>
    </row>
    <row r="37" spans="1:13" ht="24.95" customHeight="1">
      <c r="A37" s="10" t="s">
        <v>768</v>
      </c>
      <c r="B37" s="10" t="s">
        <v>877</v>
      </c>
      <c r="C37" s="6" t="s">
        <v>83</v>
      </c>
      <c r="D37" s="13" t="s">
        <v>878</v>
      </c>
      <c r="E37" s="7" t="s">
        <v>223</v>
      </c>
      <c r="F37" s="6" t="s">
        <v>86</v>
      </c>
      <c r="G37" s="120">
        <v>100000000</v>
      </c>
      <c r="H37" s="120">
        <v>10000000</v>
      </c>
      <c r="I37" s="120">
        <v>0</v>
      </c>
      <c r="J37" s="120">
        <f t="shared" si="1"/>
        <v>110000000</v>
      </c>
      <c r="K37" s="6" t="s">
        <v>879</v>
      </c>
      <c r="L37" s="6" t="s">
        <v>880</v>
      </c>
      <c r="M37" s="6" t="s">
        <v>773</v>
      </c>
    </row>
    <row r="38" spans="1:13" ht="24.95" customHeight="1">
      <c r="A38" s="10" t="s">
        <v>768</v>
      </c>
      <c r="B38" s="10" t="s">
        <v>877</v>
      </c>
      <c r="C38" s="6" t="s">
        <v>30</v>
      </c>
      <c r="D38" s="13" t="s">
        <v>881</v>
      </c>
      <c r="E38" s="7" t="s">
        <v>882</v>
      </c>
      <c r="F38" s="6" t="s">
        <v>18</v>
      </c>
      <c r="G38" s="120">
        <f>500000*73</f>
        <v>36500000</v>
      </c>
      <c r="H38" s="120">
        <f>64000000</f>
        <v>64000000</v>
      </c>
      <c r="I38" s="120">
        <v>0</v>
      </c>
      <c r="J38" s="120">
        <f t="shared" si="1"/>
        <v>100500000</v>
      </c>
      <c r="K38" s="6" t="s">
        <v>883</v>
      </c>
      <c r="L38" s="6" t="s">
        <v>884</v>
      </c>
      <c r="M38" s="6" t="s">
        <v>773</v>
      </c>
    </row>
    <row r="39" spans="1:13" ht="24.95" customHeight="1">
      <c r="A39" s="10" t="s">
        <v>768</v>
      </c>
      <c r="B39" s="10" t="s">
        <v>824</v>
      </c>
      <c r="C39" s="6" t="s">
        <v>29</v>
      </c>
      <c r="D39" s="13" t="s">
        <v>885</v>
      </c>
      <c r="E39" s="7" t="s">
        <v>133</v>
      </c>
      <c r="F39" s="6" t="s">
        <v>18</v>
      </c>
      <c r="G39" s="120">
        <v>120000000</v>
      </c>
      <c r="H39" s="120">
        <v>20000000</v>
      </c>
      <c r="I39" s="120">
        <v>0</v>
      </c>
      <c r="J39" s="120">
        <f t="shared" si="1"/>
        <v>140000000</v>
      </c>
      <c r="K39" s="6" t="s">
        <v>886</v>
      </c>
      <c r="L39" s="6" t="s">
        <v>887</v>
      </c>
      <c r="M39" s="6" t="s">
        <v>133</v>
      </c>
    </row>
    <row r="40" spans="1:13" ht="24.95" customHeight="1">
      <c r="A40" s="10" t="s">
        <v>768</v>
      </c>
      <c r="B40" s="10" t="s">
        <v>769</v>
      </c>
      <c r="C40" s="6" t="s">
        <v>300</v>
      </c>
      <c r="D40" s="13" t="s">
        <v>889</v>
      </c>
      <c r="E40" s="7" t="s">
        <v>223</v>
      </c>
      <c r="F40" s="6" t="s">
        <v>86</v>
      </c>
      <c r="G40" s="120">
        <v>500000000</v>
      </c>
      <c r="H40" s="120">
        <v>150000000</v>
      </c>
      <c r="I40" s="120">
        <v>100000000</v>
      </c>
      <c r="J40" s="120">
        <f t="shared" si="1"/>
        <v>750000000</v>
      </c>
      <c r="K40" s="6" t="s">
        <v>890</v>
      </c>
      <c r="L40" s="6" t="s">
        <v>891</v>
      </c>
      <c r="M40" s="6" t="s">
        <v>773</v>
      </c>
    </row>
    <row r="41" spans="1:13" ht="24.95" customHeight="1">
      <c r="A41" s="10" t="s">
        <v>768</v>
      </c>
      <c r="B41" s="10" t="s">
        <v>840</v>
      </c>
      <c r="C41" s="6" t="s">
        <v>136</v>
      </c>
      <c r="D41" s="13" t="s">
        <v>892</v>
      </c>
      <c r="E41" s="7" t="s">
        <v>526</v>
      </c>
      <c r="F41" s="6" t="s">
        <v>18</v>
      </c>
      <c r="G41" s="120">
        <v>136500000</v>
      </c>
      <c r="H41" s="182">
        <v>0</v>
      </c>
      <c r="I41" s="120">
        <v>0</v>
      </c>
      <c r="J41" s="120">
        <f t="shared" si="1"/>
        <v>136500000</v>
      </c>
      <c r="K41" s="6" t="s">
        <v>842</v>
      </c>
      <c r="L41" s="6" t="s">
        <v>843</v>
      </c>
      <c r="M41" s="6" t="s">
        <v>844</v>
      </c>
    </row>
    <row r="42" spans="1:13" ht="24.95" customHeight="1">
      <c r="A42" s="43" t="s">
        <v>768</v>
      </c>
      <c r="B42" s="43" t="s">
        <v>776</v>
      </c>
      <c r="C42" s="6" t="s">
        <v>136</v>
      </c>
      <c r="D42" s="13" t="s">
        <v>893</v>
      </c>
      <c r="E42" s="7" t="s">
        <v>133</v>
      </c>
      <c r="F42" s="7" t="s">
        <v>18</v>
      </c>
      <c r="G42" s="206">
        <v>1800000000</v>
      </c>
      <c r="H42" s="182">
        <v>0</v>
      </c>
      <c r="I42" s="120">
        <v>0</v>
      </c>
      <c r="J42" s="206">
        <v>1800000000</v>
      </c>
      <c r="K42" s="7" t="s">
        <v>894</v>
      </c>
      <c r="L42" s="7" t="s">
        <v>895</v>
      </c>
      <c r="M42" s="7" t="s">
        <v>133</v>
      </c>
    </row>
    <row r="43" spans="1:13" ht="24.95" customHeight="1">
      <c r="A43" s="10" t="s">
        <v>775</v>
      </c>
      <c r="B43" s="10" t="s">
        <v>776</v>
      </c>
      <c r="C43" s="6" t="s">
        <v>136</v>
      </c>
      <c r="D43" s="13" t="s">
        <v>896</v>
      </c>
      <c r="E43" s="7" t="s">
        <v>133</v>
      </c>
      <c r="F43" s="6" t="s">
        <v>18</v>
      </c>
      <c r="G43" s="206">
        <v>200000000</v>
      </c>
      <c r="H43" s="206">
        <v>100000000</v>
      </c>
      <c r="I43" s="206">
        <v>5000000</v>
      </c>
      <c r="J43" s="206">
        <v>305000000</v>
      </c>
      <c r="K43" s="6" t="s">
        <v>897</v>
      </c>
      <c r="L43" s="6" t="s">
        <v>898</v>
      </c>
      <c r="M43" s="6" t="s">
        <v>133</v>
      </c>
    </row>
    <row r="44" spans="1:13" ht="24.95" customHeight="1">
      <c r="A44" s="10" t="s">
        <v>768</v>
      </c>
      <c r="B44" s="10" t="s">
        <v>792</v>
      </c>
      <c r="C44" s="6" t="s">
        <v>136</v>
      </c>
      <c r="D44" s="13" t="s">
        <v>899</v>
      </c>
      <c r="E44" s="7" t="s">
        <v>526</v>
      </c>
      <c r="F44" s="6" t="s">
        <v>86</v>
      </c>
      <c r="G44" s="120">
        <v>100000000</v>
      </c>
      <c r="H44" s="182">
        <v>0</v>
      </c>
      <c r="I44" s="120">
        <v>0</v>
      </c>
      <c r="J44" s="120">
        <f t="shared" ref="J44:J53" si="2">SUM(G44:I44)</f>
        <v>100000000</v>
      </c>
      <c r="K44" s="6" t="s">
        <v>797</v>
      </c>
      <c r="L44" s="6" t="s">
        <v>798</v>
      </c>
      <c r="M44" s="6" t="s">
        <v>715</v>
      </c>
    </row>
    <row r="45" spans="1:13" ht="24.95" customHeight="1">
      <c r="A45" s="10" t="s">
        <v>768</v>
      </c>
      <c r="B45" s="10" t="s">
        <v>792</v>
      </c>
      <c r="C45" s="6" t="s">
        <v>300</v>
      </c>
      <c r="D45" s="13" t="s">
        <v>901</v>
      </c>
      <c r="E45" s="7" t="s">
        <v>526</v>
      </c>
      <c r="F45" s="6" t="s">
        <v>18</v>
      </c>
      <c r="G45" s="120">
        <v>20000000</v>
      </c>
      <c r="H45" s="182">
        <v>0</v>
      </c>
      <c r="I45" s="120">
        <v>0</v>
      </c>
      <c r="J45" s="120">
        <f t="shared" si="2"/>
        <v>20000000</v>
      </c>
      <c r="K45" s="6" t="s">
        <v>902</v>
      </c>
      <c r="L45" s="6" t="s">
        <v>903</v>
      </c>
      <c r="M45" s="6" t="s">
        <v>715</v>
      </c>
    </row>
    <row r="46" spans="1:13" ht="24.95" customHeight="1">
      <c r="A46" s="10" t="s">
        <v>768</v>
      </c>
      <c r="B46" s="10" t="s">
        <v>792</v>
      </c>
      <c r="C46" s="6" t="s">
        <v>300</v>
      </c>
      <c r="D46" s="13" t="s">
        <v>904</v>
      </c>
      <c r="E46" s="7" t="s">
        <v>526</v>
      </c>
      <c r="F46" s="6" t="s">
        <v>18</v>
      </c>
      <c r="G46" s="120">
        <v>35000000</v>
      </c>
      <c r="H46" s="182">
        <v>0</v>
      </c>
      <c r="I46" s="120">
        <v>0</v>
      </c>
      <c r="J46" s="120">
        <f t="shared" si="2"/>
        <v>35000000</v>
      </c>
      <c r="K46" s="6" t="s">
        <v>800</v>
      </c>
      <c r="L46" s="6" t="s">
        <v>801</v>
      </c>
      <c r="M46" s="6" t="s">
        <v>715</v>
      </c>
    </row>
    <row r="47" spans="1:13" ht="24.95" customHeight="1">
      <c r="A47" s="10" t="s">
        <v>768</v>
      </c>
      <c r="B47" s="10" t="s">
        <v>784</v>
      </c>
      <c r="C47" s="6" t="s">
        <v>124</v>
      </c>
      <c r="D47" s="13" t="s">
        <v>905</v>
      </c>
      <c r="E47" s="7" t="s">
        <v>22</v>
      </c>
      <c r="F47" s="6" t="s">
        <v>86</v>
      </c>
      <c r="G47" s="120">
        <v>550000000</v>
      </c>
      <c r="H47" s="120">
        <v>300000000</v>
      </c>
      <c r="I47" s="120">
        <v>100000000</v>
      </c>
      <c r="J47" s="120">
        <f t="shared" si="2"/>
        <v>950000000</v>
      </c>
      <c r="K47" s="6" t="s">
        <v>786</v>
      </c>
      <c r="L47" s="6" t="s">
        <v>787</v>
      </c>
      <c r="M47" s="6" t="s">
        <v>22</v>
      </c>
    </row>
    <row r="48" spans="1:13" ht="24.95" customHeight="1">
      <c r="A48" s="10" t="s">
        <v>768</v>
      </c>
      <c r="B48" s="10" t="s">
        <v>877</v>
      </c>
      <c r="C48" s="6" t="s">
        <v>157</v>
      </c>
      <c r="D48" s="13" t="s">
        <v>907</v>
      </c>
      <c r="E48" s="7" t="s">
        <v>223</v>
      </c>
      <c r="F48" s="6" t="s">
        <v>86</v>
      </c>
      <c r="G48" s="120">
        <v>70000000</v>
      </c>
      <c r="H48" s="120">
        <v>576000000</v>
      </c>
      <c r="I48" s="120">
        <v>0</v>
      </c>
      <c r="J48" s="120">
        <f t="shared" si="2"/>
        <v>646000000</v>
      </c>
      <c r="K48" s="6" t="s">
        <v>879</v>
      </c>
      <c r="L48" s="6" t="s">
        <v>880</v>
      </c>
      <c r="M48" s="6" t="s">
        <v>773</v>
      </c>
    </row>
    <row r="49" spans="1:13" ht="24.95" customHeight="1">
      <c r="A49" s="10" t="s">
        <v>768</v>
      </c>
      <c r="B49" s="10" t="s">
        <v>877</v>
      </c>
      <c r="C49" s="6" t="s">
        <v>157</v>
      </c>
      <c r="D49" s="13" t="s">
        <v>908</v>
      </c>
      <c r="E49" s="7" t="s">
        <v>882</v>
      </c>
      <c r="F49" s="6" t="s">
        <v>18</v>
      </c>
      <c r="G49" s="120">
        <v>50000000</v>
      </c>
      <c r="H49" s="120">
        <v>68000000</v>
      </c>
      <c r="I49" s="120">
        <v>0</v>
      </c>
      <c r="J49" s="120">
        <f t="shared" si="2"/>
        <v>118000000</v>
      </c>
      <c r="K49" s="6" t="s">
        <v>883</v>
      </c>
      <c r="L49" s="6" t="s">
        <v>909</v>
      </c>
      <c r="M49" s="6" t="s">
        <v>773</v>
      </c>
    </row>
    <row r="50" spans="1:13" ht="24.95" customHeight="1">
      <c r="A50" s="10" t="s">
        <v>768</v>
      </c>
      <c r="B50" s="10" t="s">
        <v>824</v>
      </c>
      <c r="C50" s="6" t="s">
        <v>157</v>
      </c>
      <c r="D50" s="13" t="s">
        <v>911</v>
      </c>
      <c r="E50" s="7" t="s">
        <v>115</v>
      </c>
      <c r="F50" s="6" t="s">
        <v>86</v>
      </c>
      <c r="G50" s="120">
        <v>41000000</v>
      </c>
      <c r="H50" s="120">
        <v>109000000</v>
      </c>
      <c r="I50" s="120">
        <v>0</v>
      </c>
      <c r="J50" s="120">
        <f t="shared" si="2"/>
        <v>150000000</v>
      </c>
      <c r="K50" s="6" t="s">
        <v>912</v>
      </c>
      <c r="L50" s="6" t="s">
        <v>913</v>
      </c>
      <c r="M50" s="6" t="s">
        <v>115</v>
      </c>
    </row>
    <row r="51" spans="1:13" ht="24.95" customHeight="1">
      <c r="A51" s="10" t="s">
        <v>768</v>
      </c>
      <c r="B51" s="10" t="s">
        <v>824</v>
      </c>
      <c r="C51" s="6" t="s">
        <v>157</v>
      </c>
      <c r="D51" s="13" t="s">
        <v>914</v>
      </c>
      <c r="E51" s="7" t="s">
        <v>115</v>
      </c>
      <c r="F51" s="6" t="s">
        <v>86</v>
      </c>
      <c r="G51" s="120">
        <v>50000000</v>
      </c>
      <c r="H51" s="120">
        <v>450000000</v>
      </c>
      <c r="I51" s="120">
        <v>0</v>
      </c>
      <c r="J51" s="120">
        <f t="shared" si="2"/>
        <v>500000000</v>
      </c>
      <c r="K51" s="6" t="s">
        <v>859</v>
      </c>
      <c r="L51" s="6" t="s">
        <v>915</v>
      </c>
      <c r="M51" s="6" t="s">
        <v>115</v>
      </c>
    </row>
    <row r="52" spans="1:13" ht="24.95" customHeight="1">
      <c r="A52" s="10" t="s">
        <v>768</v>
      </c>
      <c r="B52" s="10" t="s">
        <v>824</v>
      </c>
      <c r="C52" s="6" t="s">
        <v>157</v>
      </c>
      <c r="D52" s="13" t="s">
        <v>916</v>
      </c>
      <c r="E52" s="7" t="s">
        <v>115</v>
      </c>
      <c r="F52" s="6" t="s">
        <v>86</v>
      </c>
      <c r="G52" s="120">
        <v>50000000</v>
      </c>
      <c r="H52" s="120">
        <v>70000000</v>
      </c>
      <c r="I52" s="120">
        <v>0</v>
      </c>
      <c r="J52" s="120">
        <f t="shared" si="2"/>
        <v>120000000</v>
      </c>
      <c r="K52" s="6" t="s">
        <v>917</v>
      </c>
      <c r="L52" s="6" t="s">
        <v>918</v>
      </c>
      <c r="M52" s="6" t="s">
        <v>115</v>
      </c>
    </row>
    <row r="53" spans="1:13" ht="24.95" customHeight="1">
      <c r="A53" s="10" t="s">
        <v>768</v>
      </c>
      <c r="B53" s="10" t="s">
        <v>824</v>
      </c>
      <c r="C53" s="6" t="s">
        <v>124</v>
      </c>
      <c r="D53" s="13" t="s">
        <v>919</v>
      </c>
      <c r="E53" s="7" t="s">
        <v>133</v>
      </c>
      <c r="F53" s="6" t="s">
        <v>18</v>
      </c>
      <c r="G53" s="120">
        <v>210000000</v>
      </c>
      <c r="H53" s="120">
        <v>10000000</v>
      </c>
      <c r="I53" s="120">
        <v>0</v>
      </c>
      <c r="J53" s="120">
        <f t="shared" si="2"/>
        <v>220000000</v>
      </c>
      <c r="K53" s="6" t="s">
        <v>886</v>
      </c>
      <c r="L53" s="6" t="s">
        <v>887</v>
      </c>
      <c r="M53" s="6" t="s">
        <v>133</v>
      </c>
    </row>
    <row r="54" spans="1:13" ht="24.95" customHeight="1">
      <c r="A54" s="10" t="s">
        <v>775</v>
      </c>
      <c r="B54" s="10" t="s">
        <v>792</v>
      </c>
      <c r="C54" s="6" t="s">
        <v>124</v>
      </c>
      <c r="D54" s="13" t="s">
        <v>921</v>
      </c>
      <c r="E54" s="7" t="s">
        <v>526</v>
      </c>
      <c r="F54" s="6" t="s">
        <v>18</v>
      </c>
      <c r="G54" s="206">
        <v>100000000</v>
      </c>
      <c r="H54" s="182">
        <v>0</v>
      </c>
      <c r="I54" s="120">
        <v>0</v>
      </c>
      <c r="J54" s="206">
        <v>100000000</v>
      </c>
      <c r="K54" s="6" t="s">
        <v>922</v>
      </c>
      <c r="L54" s="6" t="s">
        <v>923</v>
      </c>
      <c r="M54" s="6" t="s">
        <v>715</v>
      </c>
    </row>
    <row r="55" spans="1:13" ht="24.95" customHeight="1">
      <c r="A55" s="10" t="s">
        <v>768</v>
      </c>
      <c r="B55" s="10" t="s">
        <v>792</v>
      </c>
      <c r="C55" s="6" t="s">
        <v>575</v>
      </c>
      <c r="D55" s="13" t="s">
        <v>924</v>
      </c>
      <c r="E55" s="7" t="s">
        <v>526</v>
      </c>
      <c r="F55" s="6" t="s">
        <v>86</v>
      </c>
      <c r="G55" s="120">
        <v>50000000</v>
      </c>
      <c r="H55" s="182">
        <v>0</v>
      </c>
      <c r="I55" s="120">
        <v>0</v>
      </c>
      <c r="J55" s="120">
        <f>SUM(G55:I55)</f>
        <v>50000000</v>
      </c>
      <c r="K55" s="6" t="s">
        <v>925</v>
      </c>
      <c r="L55" s="6" t="s">
        <v>926</v>
      </c>
      <c r="M55" s="6" t="s">
        <v>715</v>
      </c>
    </row>
    <row r="56" spans="1:13" ht="24.95" customHeight="1">
      <c r="A56" s="10" t="s">
        <v>768</v>
      </c>
      <c r="B56" s="10" t="s">
        <v>824</v>
      </c>
      <c r="C56" s="6" t="s">
        <v>139</v>
      </c>
      <c r="D56" s="13" t="s">
        <v>927</v>
      </c>
      <c r="E56" s="7" t="s">
        <v>133</v>
      </c>
      <c r="F56" s="6" t="s">
        <v>18</v>
      </c>
      <c r="G56" s="120">
        <v>250000000</v>
      </c>
      <c r="H56" s="120">
        <v>1150000000</v>
      </c>
      <c r="I56" s="120">
        <v>0</v>
      </c>
      <c r="J56" s="120">
        <f>SUM(G56:I56)</f>
        <v>1400000000</v>
      </c>
      <c r="K56" s="6" t="s">
        <v>928</v>
      </c>
      <c r="L56" s="6" t="s">
        <v>827</v>
      </c>
      <c r="M56" s="6" t="s">
        <v>133</v>
      </c>
    </row>
    <row r="57" spans="1:13" ht="24.95" customHeight="1">
      <c r="A57" s="10" t="s">
        <v>768</v>
      </c>
      <c r="B57" s="10" t="s">
        <v>788</v>
      </c>
      <c r="C57" s="6" t="s">
        <v>192</v>
      </c>
      <c r="D57" s="14" t="s">
        <v>929</v>
      </c>
      <c r="E57" s="7" t="s">
        <v>22</v>
      </c>
      <c r="F57" s="6" t="s">
        <v>86</v>
      </c>
      <c r="G57" s="120">
        <v>240000000</v>
      </c>
      <c r="H57" s="182">
        <v>0</v>
      </c>
      <c r="I57" s="120">
        <v>0</v>
      </c>
      <c r="J57" s="120">
        <f>SUM(G57:I57)</f>
        <v>240000000</v>
      </c>
      <c r="K57" s="6" t="s">
        <v>930</v>
      </c>
      <c r="L57" s="6" t="s">
        <v>931</v>
      </c>
      <c r="M57" s="6" t="s">
        <v>22</v>
      </c>
    </row>
    <row r="58" spans="1:13" ht="24.95" customHeight="1">
      <c r="A58" s="10" t="s">
        <v>768</v>
      </c>
      <c r="B58" s="10" t="s">
        <v>788</v>
      </c>
      <c r="C58" s="6" t="s">
        <v>192</v>
      </c>
      <c r="D58" s="14" t="s">
        <v>932</v>
      </c>
      <c r="E58" s="7" t="s">
        <v>933</v>
      </c>
      <c r="F58" s="6" t="s">
        <v>86</v>
      </c>
      <c r="G58" s="120">
        <v>100000000</v>
      </c>
      <c r="H58" s="182">
        <v>0</v>
      </c>
      <c r="I58" s="120">
        <v>0</v>
      </c>
      <c r="J58" s="120">
        <f>SUM(G58:I58)</f>
        <v>100000000</v>
      </c>
      <c r="K58" s="6" t="s">
        <v>930</v>
      </c>
      <c r="L58" s="6" t="s">
        <v>931</v>
      </c>
      <c r="M58" s="6" t="s">
        <v>22</v>
      </c>
    </row>
    <row r="59" spans="1:13" ht="24.95" customHeight="1">
      <c r="A59" s="10" t="s">
        <v>775</v>
      </c>
      <c r="B59" s="10" t="s">
        <v>792</v>
      </c>
      <c r="C59" s="6" t="s">
        <v>139</v>
      </c>
      <c r="D59" s="13" t="s">
        <v>833</v>
      </c>
      <c r="E59" s="7" t="s">
        <v>526</v>
      </c>
      <c r="F59" s="6" t="s">
        <v>18</v>
      </c>
      <c r="G59" s="206">
        <v>20000000</v>
      </c>
      <c r="H59" s="206">
        <v>20000000</v>
      </c>
      <c r="I59" s="120">
        <v>0</v>
      </c>
      <c r="J59" s="206">
        <v>40000000</v>
      </c>
      <c r="K59" s="6" t="s">
        <v>834</v>
      </c>
      <c r="L59" s="6" t="s">
        <v>835</v>
      </c>
      <c r="M59" s="6" t="s">
        <v>715</v>
      </c>
    </row>
    <row r="60" spans="1:13" ht="24.95" customHeight="1">
      <c r="A60" s="10" t="s">
        <v>775</v>
      </c>
      <c r="B60" s="10" t="s">
        <v>792</v>
      </c>
      <c r="C60" s="6" t="s">
        <v>139</v>
      </c>
      <c r="D60" s="13" t="s">
        <v>934</v>
      </c>
      <c r="E60" s="7" t="s">
        <v>837</v>
      </c>
      <c r="F60" s="6" t="s">
        <v>18</v>
      </c>
      <c r="G60" s="206">
        <v>80000000</v>
      </c>
      <c r="H60" s="182">
        <v>0</v>
      </c>
      <c r="I60" s="120">
        <v>0</v>
      </c>
      <c r="J60" s="206">
        <v>80000000</v>
      </c>
      <c r="K60" s="6" t="s">
        <v>838</v>
      </c>
      <c r="L60" s="6" t="s">
        <v>839</v>
      </c>
      <c r="M60" s="6" t="s">
        <v>715</v>
      </c>
    </row>
    <row r="61" spans="1:13" ht="24.95" customHeight="1">
      <c r="A61" s="10" t="s">
        <v>768</v>
      </c>
      <c r="B61" s="10" t="s">
        <v>784</v>
      </c>
      <c r="C61" s="6" t="s">
        <v>197</v>
      </c>
      <c r="D61" s="13" t="s">
        <v>936</v>
      </c>
      <c r="E61" s="7" t="s">
        <v>292</v>
      </c>
      <c r="F61" s="6" t="s">
        <v>86</v>
      </c>
      <c r="G61" s="120">
        <v>250000000</v>
      </c>
      <c r="H61" s="120">
        <v>200000000</v>
      </c>
      <c r="I61" s="120">
        <v>150000000</v>
      </c>
      <c r="J61" s="120">
        <f>SUM(G61:I61)</f>
        <v>600000000</v>
      </c>
      <c r="K61" s="6" t="s">
        <v>937</v>
      </c>
      <c r="L61" s="6" t="s">
        <v>938</v>
      </c>
      <c r="M61" s="6" t="s">
        <v>292</v>
      </c>
    </row>
    <row r="62" spans="1:13" ht="24.95" customHeight="1">
      <c r="A62" s="10" t="s">
        <v>768</v>
      </c>
      <c r="B62" s="10" t="s">
        <v>784</v>
      </c>
      <c r="C62" s="6" t="s">
        <v>197</v>
      </c>
      <c r="D62" s="13" t="s">
        <v>939</v>
      </c>
      <c r="E62" s="7" t="s">
        <v>292</v>
      </c>
      <c r="F62" s="6" t="s">
        <v>86</v>
      </c>
      <c r="G62" s="120">
        <v>700000000</v>
      </c>
      <c r="H62" s="120">
        <v>600000000</v>
      </c>
      <c r="I62" s="120">
        <v>300000000</v>
      </c>
      <c r="J62" s="120">
        <f>SUM(G62:I62)</f>
        <v>1600000000</v>
      </c>
      <c r="K62" s="6" t="s">
        <v>940</v>
      </c>
      <c r="L62" s="6" t="s">
        <v>941</v>
      </c>
      <c r="M62" s="6" t="s">
        <v>292</v>
      </c>
    </row>
    <row r="63" spans="1:13" ht="24.95" customHeight="1">
      <c r="A63" s="10" t="s">
        <v>768</v>
      </c>
      <c r="B63" s="10" t="s">
        <v>824</v>
      </c>
      <c r="C63" s="6" t="s">
        <v>126</v>
      </c>
      <c r="D63" s="13" t="s">
        <v>942</v>
      </c>
      <c r="E63" s="7" t="s">
        <v>133</v>
      </c>
      <c r="F63" s="6" t="s">
        <v>18</v>
      </c>
      <c r="G63" s="120">
        <v>140000000</v>
      </c>
      <c r="H63" s="182">
        <v>0</v>
      </c>
      <c r="I63" s="120">
        <v>0</v>
      </c>
      <c r="J63" s="120">
        <f>SUM(G63:I63)</f>
        <v>140000000</v>
      </c>
      <c r="K63" s="6" t="s">
        <v>826</v>
      </c>
      <c r="L63" s="6" t="s">
        <v>943</v>
      </c>
      <c r="M63" s="6" t="s">
        <v>133</v>
      </c>
    </row>
    <row r="64" spans="1:13" ht="24.95" customHeight="1">
      <c r="A64" s="10" t="s">
        <v>768</v>
      </c>
      <c r="B64" s="10" t="s">
        <v>792</v>
      </c>
      <c r="C64" s="6" t="s">
        <v>126</v>
      </c>
      <c r="D64" s="13" t="s">
        <v>944</v>
      </c>
      <c r="E64" s="7" t="s">
        <v>526</v>
      </c>
      <c r="F64" s="6" t="s">
        <v>18</v>
      </c>
      <c r="G64" s="120">
        <v>80000000</v>
      </c>
      <c r="H64" s="182">
        <v>0</v>
      </c>
      <c r="I64" s="120">
        <v>0</v>
      </c>
      <c r="J64" s="120">
        <f>SUM(G64:I64)</f>
        <v>80000000</v>
      </c>
      <c r="K64" s="6" t="s">
        <v>902</v>
      </c>
      <c r="L64" s="6" t="s">
        <v>903</v>
      </c>
      <c r="M64" s="6" t="s">
        <v>715</v>
      </c>
    </row>
    <row r="65" spans="1:13" ht="24.95" customHeight="1">
      <c r="A65" s="10" t="s">
        <v>768</v>
      </c>
      <c r="B65" s="10" t="s">
        <v>807</v>
      </c>
      <c r="C65" s="6" t="s">
        <v>947</v>
      </c>
      <c r="D65" s="13" t="s">
        <v>948</v>
      </c>
      <c r="E65" s="7" t="s">
        <v>292</v>
      </c>
      <c r="F65" s="6" t="s">
        <v>86</v>
      </c>
      <c r="G65" s="120">
        <v>70000000</v>
      </c>
      <c r="H65" s="182">
        <v>0</v>
      </c>
      <c r="I65" s="120">
        <v>10000000</v>
      </c>
      <c r="J65" s="120">
        <v>80000000</v>
      </c>
      <c r="K65" s="6" t="s">
        <v>949</v>
      </c>
      <c r="L65" s="6" t="s">
        <v>950</v>
      </c>
      <c r="M65" s="6" t="s">
        <v>292</v>
      </c>
    </row>
    <row r="66" spans="1:13" ht="24.95" customHeight="1">
      <c r="A66" s="10" t="s">
        <v>768</v>
      </c>
      <c r="B66" s="10" t="s">
        <v>824</v>
      </c>
      <c r="C66" s="6" t="s">
        <v>951</v>
      </c>
      <c r="D66" s="13" t="s">
        <v>952</v>
      </c>
      <c r="E66" s="7" t="s">
        <v>133</v>
      </c>
      <c r="F66" s="6" t="s">
        <v>18</v>
      </c>
      <c r="G66" s="120">
        <v>2400000000</v>
      </c>
      <c r="H66" s="182">
        <v>0</v>
      </c>
      <c r="I66" s="120">
        <v>0</v>
      </c>
      <c r="J66" s="120">
        <f>SUM(G66:I66)</f>
        <v>2400000000</v>
      </c>
      <c r="K66" s="6" t="s">
        <v>953</v>
      </c>
      <c r="L66" s="6" t="s">
        <v>954</v>
      </c>
      <c r="M66" s="6" t="s">
        <v>133</v>
      </c>
    </row>
    <row r="67" spans="1:13" ht="24.95" customHeight="1">
      <c r="A67" s="10" t="s">
        <v>768</v>
      </c>
      <c r="B67" s="10" t="s">
        <v>955</v>
      </c>
      <c r="C67" s="6" t="s">
        <v>704</v>
      </c>
      <c r="D67" s="13" t="s">
        <v>957</v>
      </c>
      <c r="E67" s="7" t="s">
        <v>115</v>
      </c>
      <c r="F67" s="6" t="s">
        <v>18</v>
      </c>
      <c r="G67" s="120">
        <v>1500000000</v>
      </c>
      <c r="H67" s="182">
        <v>0</v>
      </c>
      <c r="I67" s="120">
        <v>5000000</v>
      </c>
      <c r="J67" s="120">
        <f>SUM(G67:I67)</f>
        <v>1505000000</v>
      </c>
      <c r="K67" s="6" t="s">
        <v>958</v>
      </c>
      <c r="L67" s="6" t="s">
        <v>959</v>
      </c>
      <c r="M67" s="6" t="s">
        <v>115</v>
      </c>
    </row>
    <row r="68" spans="1:13" ht="24.95" customHeight="1">
      <c r="A68" s="10" t="s">
        <v>1101</v>
      </c>
      <c r="B68" s="10" t="s">
        <v>174</v>
      </c>
      <c r="C68" s="6" t="s">
        <v>108</v>
      </c>
      <c r="D68" s="5" t="s">
        <v>1161</v>
      </c>
      <c r="E68" s="7" t="s">
        <v>223</v>
      </c>
      <c r="F68" s="6" t="s">
        <v>18</v>
      </c>
      <c r="G68" s="120">
        <v>92850000</v>
      </c>
      <c r="H68" s="120">
        <v>21480000</v>
      </c>
      <c r="I68" s="120">
        <v>38700000</v>
      </c>
      <c r="J68" s="120">
        <v>153030000</v>
      </c>
      <c r="K68" s="6" t="s">
        <v>1162</v>
      </c>
      <c r="L68" s="5" t="s">
        <v>1163</v>
      </c>
      <c r="M68" s="6" t="s">
        <v>226</v>
      </c>
    </row>
    <row r="69" spans="1:13" ht="24.95" customHeight="1">
      <c r="A69" s="10" t="s">
        <v>1101</v>
      </c>
      <c r="B69" s="10" t="s">
        <v>174</v>
      </c>
      <c r="C69" s="6" t="s">
        <v>108</v>
      </c>
      <c r="D69" s="5" t="s">
        <v>1164</v>
      </c>
      <c r="E69" s="7" t="s">
        <v>223</v>
      </c>
      <c r="F69" s="6" t="s">
        <v>18</v>
      </c>
      <c r="G69" s="120">
        <v>34886000</v>
      </c>
      <c r="H69" s="182">
        <v>0</v>
      </c>
      <c r="I69" s="120">
        <v>0</v>
      </c>
      <c r="J69" s="120">
        <v>34886000</v>
      </c>
      <c r="K69" s="6" t="s">
        <v>1165</v>
      </c>
      <c r="L69" s="5" t="s">
        <v>1166</v>
      </c>
      <c r="M69" s="6" t="s">
        <v>226</v>
      </c>
    </row>
    <row r="70" spans="1:13" ht="24.95" customHeight="1">
      <c r="A70" s="10" t="s">
        <v>1101</v>
      </c>
      <c r="B70" s="10" t="s">
        <v>523</v>
      </c>
      <c r="C70" s="6" t="s">
        <v>108</v>
      </c>
      <c r="D70" s="5" t="s">
        <v>1167</v>
      </c>
      <c r="E70" s="7" t="s">
        <v>420</v>
      </c>
      <c r="F70" s="6" t="s">
        <v>18</v>
      </c>
      <c r="G70" s="120">
        <v>685150000</v>
      </c>
      <c r="H70" s="120">
        <v>118000000</v>
      </c>
      <c r="I70" s="120">
        <v>339150000</v>
      </c>
      <c r="J70" s="120">
        <v>1142300000</v>
      </c>
      <c r="K70" s="6" t="s">
        <v>1108</v>
      </c>
      <c r="L70" s="5" t="s">
        <v>1109</v>
      </c>
      <c r="M70" s="6" t="s">
        <v>844</v>
      </c>
    </row>
    <row r="71" spans="1:13" ht="24.95" customHeight="1">
      <c r="A71" s="10" t="s">
        <v>1101</v>
      </c>
      <c r="B71" s="10" t="s">
        <v>1143</v>
      </c>
      <c r="C71" s="6" t="s">
        <v>42</v>
      </c>
      <c r="D71" s="5" t="s">
        <v>1168</v>
      </c>
      <c r="E71" s="7" t="s">
        <v>133</v>
      </c>
      <c r="F71" s="6" t="s">
        <v>18</v>
      </c>
      <c r="G71" s="120">
        <v>1380000000</v>
      </c>
      <c r="H71" s="182">
        <v>0</v>
      </c>
      <c r="I71" s="120">
        <v>0</v>
      </c>
      <c r="J71" s="120">
        <v>1380000000</v>
      </c>
      <c r="K71" s="6" t="s">
        <v>1169</v>
      </c>
      <c r="L71" s="5" t="s">
        <v>1170</v>
      </c>
      <c r="M71" s="6" t="s">
        <v>133</v>
      </c>
    </row>
    <row r="72" spans="1:13" ht="24.95" customHeight="1">
      <c r="A72" s="10" t="s">
        <v>1101</v>
      </c>
      <c r="B72" s="10" t="s">
        <v>1143</v>
      </c>
      <c r="C72" s="6" t="s">
        <v>42</v>
      </c>
      <c r="D72" s="5" t="s">
        <v>1171</v>
      </c>
      <c r="E72" s="7" t="s">
        <v>133</v>
      </c>
      <c r="F72" s="6" t="s">
        <v>18</v>
      </c>
      <c r="G72" s="120">
        <v>400000000</v>
      </c>
      <c r="H72" s="182">
        <v>0</v>
      </c>
      <c r="I72" s="120">
        <v>0</v>
      </c>
      <c r="J72" s="120">
        <v>400000000</v>
      </c>
      <c r="K72" s="6" t="s">
        <v>1172</v>
      </c>
      <c r="L72" s="5" t="s">
        <v>1173</v>
      </c>
      <c r="M72" s="6" t="s">
        <v>133</v>
      </c>
    </row>
    <row r="73" spans="1:13" ht="24.95" customHeight="1">
      <c r="A73" s="10" t="s">
        <v>1101</v>
      </c>
      <c r="B73" s="10" t="s">
        <v>583</v>
      </c>
      <c r="C73" s="6" t="s">
        <v>42</v>
      </c>
      <c r="D73" s="5" t="s">
        <v>1174</v>
      </c>
      <c r="E73" s="7" t="s">
        <v>37</v>
      </c>
      <c r="F73" s="6" t="s">
        <v>18</v>
      </c>
      <c r="G73" s="120">
        <v>180000000</v>
      </c>
      <c r="H73" s="120"/>
      <c r="I73" s="120">
        <v>0</v>
      </c>
      <c r="J73" s="120">
        <v>180000000</v>
      </c>
      <c r="K73" s="6" t="s">
        <v>1175</v>
      </c>
      <c r="L73" s="5" t="s">
        <v>1176</v>
      </c>
      <c r="M73" s="6" t="s">
        <v>37</v>
      </c>
    </row>
    <row r="74" spans="1:13" ht="24.95" customHeight="1">
      <c r="A74" s="10" t="s">
        <v>1101</v>
      </c>
      <c r="B74" s="10" t="s">
        <v>1102</v>
      </c>
      <c r="C74" s="6" t="s">
        <v>42</v>
      </c>
      <c r="D74" s="5" t="s">
        <v>1177</v>
      </c>
      <c r="E74" s="7" t="s">
        <v>37</v>
      </c>
      <c r="F74" s="6" t="s">
        <v>18</v>
      </c>
      <c r="G74" s="120">
        <v>421868167</v>
      </c>
      <c r="H74" s="120"/>
      <c r="I74" s="120">
        <v>0</v>
      </c>
      <c r="J74" s="120">
        <v>421868167</v>
      </c>
      <c r="K74" s="6" t="s">
        <v>1178</v>
      </c>
      <c r="L74" s="5" t="s">
        <v>1179</v>
      </c>
      <c r="M74" s="6" t="s">
        <v>37</v>
      </c>
    </row>
    <row r="75" spans="1:13" ht="24.95" customHeight="1">
      <c r="A75" s="10" t="s">
        <v>1101</v>
      </c>
      <c r="B75" s="10" t="s">
        <v>1180</v>
      </c>
      <c r="C75" s="6" t="s">
        <v>42</v>
      </c>
      <c r="D75" s="5" t="s">
        <v>1181</v>
      </c>
      <c r="E75" s="7" t="s">
        <v>37</v>
      </c>
      <c r="F75" s="6" t="s">
        <v>18</v>
      </c>
      <c r="G75" s="120">
        <v>250469100</v>
      </c>
      <c r="H75" s="120"/>
      <c r="I75" s="120">
        <v>0</v>
      </c>
      <c r="J75" s="120">
        <v>250469100</v>
      </c>
      <c r="K75" s="6" t="s">
        <v>1182</v>
      </c>
      <c r="L75" s="5" t="s">
        <v>1183</v>
      </c>
      <c r="M75" s="6" t="s">
        <v>37</v>
      </c>
    </row>
    <row r="76" spans="1:13" ht="24.95" customHeight="1">
      <c r="A76" s="10" t="s">
        <v>1101</v>
      </c>
      <c r="B76" s="10" t="s">
        <v>1184</v>
      </c>
      <c r="C76" s="6" t="s">
        <v>42</v>
      </c>
      <c r="D76" s="5" t="s">
        <v>1185</v>
      </c>
      <c r="E76" s="7" t="s">
        <v>37</v>
      </c>
      <c r="F76" s="6" t="s">
        <v>18</v>
      </c>
      <c r="G76" s="120">
        <v>647590000</v>
      </c>
      <c r="H76" s="120"/>
      <c r="I76" s="120">
        <v>0</v>
      </c>
      <c r="J76" s="120">
        <v>647590000</v>
      </c>
      <c r="K76" s="6" t="s">
        <v>1186</v>
      </c>
      <c r="L76" s="5" t="s">
        <v>1187</v>
      </c>
      <c r="M76" s="6" t="s">
        <v>37</v>
      </c>
    </row>
    <row r="77" spans="1:13" ht="24.95" customHeight="1">
      <c r="A77" s="10" t="s">
        <v>1101</v>
      </c>
      <c r="B77" s="10" t="s">
        <v>1188</v>
      </c>
      <c r="C77" s="6" t="s">
        <v>42</v>
      </c>
      <c r="D77" s="5" t="s">
        <v>1189</v>
      </c>
      <c r="E77" s="7" t="s">
        <v>37</v>
      </c>
      <c r="F77" s="6" t="s">
        <v>18</v>
      </c>
      <c r="G77" s="120">
        <v>180000000</v>
      </c>
      <c r="H77" s="120"/>
      <c r="I77" s="120">
        <v>0</v>
      </c>
      <c r="J77" s="120">
        <v>180000000</v>
      </c>
      <c r="K77" s="6" t="s">
        <v>1175</v>
      </c>
      <c r="L77" s="5" t="s">
        <v>1176</v>
      </c>
      <c r="M77" s="6" t="s">
        <v>37</v>
      </c>
    </row>
    <row r="78" spans="1:13" ht="24.95" customHeight="1">
      <c r="A78" s="10" t="s">
        <v>1101</v>
      </c>
      <c r="B78" s="10" t="s">
        <v>1190</v>
      </c>
      <c r="C78" s="6" t="s">
        <v>42</v>
      </c>
      <c r="D78" s="5" t="s">
        <v>1191</v>
      </c>
      <c r="E78" s="7" t="s">
        <v>37</v>
      </c>
      <c r="F78" s="6" t="s">
        <v>18</v>
      </c>
      <c r="G78" s="120">
        <v>412966913</v>
      </c>
      <c r="H78" s="120"/>
      <c r="I78" s="120">
        <v>0</v>
      </c>
      <c r="J78" s="120">
        <v>412966913</v>
      </c>
      <c r="K78" s="6" t="s">
        <v>1192</v>
      </c>
      <c r="L78" s="5" t="s">
        <v>1193</v>
      </c>
      <c r="M78" s="6" t="s">
        <v>37</v>
      </c>
    </row>
    <row r="79" spans="1:13" ht="24.95" customHeight="1">
      <c r="A79" s="10" t="s">
        <v>1101</v>
      </c>
      <c r="B79" s="10" t="s">
        <v>1194</v>
      </c>
      <c r="C79" s="6" t="s">
        <v>42</v>
      </c>
      <c r="D79" s="5" t="s">
        <v>1195</v>
      </c>
      <c r="E79" s="7" t="s">
        <v>37</v>
      </c>
      <c r="F79" s="6" t="s">
        <v>18</v>
      </c>
      <c r="G79" s="120">
        <v>347299298</v>
      </c>
      <c r="H79" s="120"/>
      <c r="I79" s="120">
        <v>0</v>
      </c>
      <c r="J79" s="120">
        <v>347299298</v>
      </c>
      <c r="K79" s="6" t="s">
        <v>1196</v>
      </c>
      <c r="L79" s="5" t="s">
        <v>1197</v>
      </c>
      <c r="M79" s="6" t="s">
        <v>37</v>
      </c>
    </row>
    <row r="80" spans="1:13" ht="24.95" customHeight="1">
      <c r="A80" s="10" t="s">
        <v>1101</v>
      </c>
      <c r="B80" s="10" t="s">
        <v>676</v>
      </c>
      <c r="C80" s="6" t="s">
        <v>42</v>
      </c>
      <c r="D80" s="5" t="s">
        <v>1198</v>
      </c>
      <c r="E80" s="7" t="s">
        <v>133</v>
      </c>
      <c r="F80" s="6" t="s">
        <v>18</v>
      </c>
      <c r="G80" s="120">
        <v>385000000</v>
      </c>
      <c r="H80" s="120"/>
      <c r="I80" s="120"/>
      <c r="J80" s="120">
        <v>385000000</v>
      </c>
      <c r="K80" s="6" t="s">
        <v>1199</v>
      </c>
      <c r="L80" s="5" t="s">
        <v>1200</v>
      </c>
      <c r="M80" s="6" t="s">
        <v>133</v>
      </c>
    </row>
    <row r="81" spans="1:13" ht="24.95" customHeight="1">
      <c r="A81" s="10" t="s">
        <v>1101</v>
      </c>
      <c r="B81" s="10" t="s">
        <v>676</v>
      </c>
      <c r="C81" s="6" t="s">
        <v>42</v>
      </c>
      <c r="D81" s="5" t="s">
        <v>1201</v>
      </c>
      <c r="E81" s="7" t="s">
        <v>133</v>
      </c>
      <c r="F81" s="6" t="s">
        <v>18</v>
      </c>
      <c r="G81" s="120">
        <v>60000000</v>
      </c>
      <c r="H81" s="182">
        <v>0</v>
      </c>
      <c r="I81" s="120">
        <v>10000000</v>
      </c>
      <c r="J81" s="120">
        <v>70000000</v>
      </c>
      <c r="K81" s="6" t="s">
        <v>1202</v>
      </c>
      <c r="L81" s="5" t="s">
        <v>1203</v>
      </c>
      <c r="M81" s="6" t="s">
        <v>133</v>
      </c>
    </row>
    <row r="82" spans="1:13" ht="24.95" customHeight="1">
      <c r="A82" s="10" t="s">
        <v>1110</v>
      </c>
      <c r="B82" s="10" t="s">
        <v>1120</v>
      </c>
      <c r="C82" s="6" t="s">
        <v>42</v>
      </c>
      <c r="D82" s="5" t="s">
        <v>1204</v>
      </c>
      <c r="E82" s="7" t="s">
        <v>115</v>
      </c>
      <c r="F82" s="6" t="s">
        <v>119</v>
      </c>
      <c r="G82" s="120">
        <v>600000000</v>
      </c>
      <c r="H82" s="120">
        <v>900000000</v>
      </c>
      <c r="I82" s="120">
        <v>5000000</v>
      </c>
      <c r="J82" s="120">
        <v>1505000000</v>
      </c>
      <c r="K82" s="6" t="s">
        <v>1122</v>
      </c>
      <c r="L82" s="5" t="s">
        <v>1123</v>
      </c>
      <c r="M82" s="6" t="s">
        <v>115</v>
      </c>
    </row>
    <row r="83" spans="1:13" ht="24.95" customHeight="1">
      <c r="A83" s="10" t="s">
        <v>1101</v>
      </c>
      <c r="B83" s="10" t="s">
        <v>583</v>
      </c>
      <c r="C83" s="6" t="s">
        <v>180</v>
      </c>
      <c r="D83" s="5" t="s">
        <v>1205</v>
      </c>
      <c r="E83" s="7" t="s">
        <v>37</v>
      </c>
      <c r="F83" s="6" t="s">
        <v>119</v>
      </c>
      <c r="G83" s="120">
        <v>1800000000</v>
      </c>
      <c r="H83" s="120">
        <v>1030000000</v>
      </c>
      <c r="I83" s="120">
        <v>10000000</v>
      </c>
      <c r="J83" s="120">
        <v>2840000000</v>
      </c>
      <c r="K83" s="6" t="s">
        <v>1125</v>
      </c>
      <c r="L83" s="5" t="s">
        <v>1126</v>
      </c>
      <c r="M83" s="6" t="s">
        <v>37</v>
      </c>
    </row>
    <row r="84" spans="1:13" ht="24.95" customHeight="1">
      <c r="A84" s="10" t="s">
        <v>1101</v>
      </c>
      <c r="B84" s="10" t="s">
        <v>583</v>
      </c>
      <c r="C84" s="6" t="s">
        <v>180</v>
      </c>
      <c r="D84" s="5" t="s">
        <v>1206</v>
      </c>
      <c r="E84" s="7" t="s">
        <v>37</v>
      </c>
      <c r="F84" s="6" t="s">
        <v>18</v>
      </c>
      <c r="G84" s="120">
        <v>1000000000</v>
      </c>
      <c r="H84" s="120">
        <v>2660000000</v>
      </c>
      <c r="I84" s="120">
        <v>10000000</v>
      </c>
      <c r="J84" s="120">
        <v>3670000000</v>
      </c>
      <c r="K84" s="6" t="s">
        <v>1125</v>
      </c>
      <c r="L84" s="5" t="s">
        <v>1126</v>
      </c>
      <c r="M84" s="6" t="s">
        <v>37</v>
      </c>
    </row>
    <row r="85" spans="1:13" ht="24.95" customHeight="1">
      <c r="A85" s="10" t="s">
        <v>1110</v>
      </c>
      <c r="B85" s="10" t="s">
        <v>1207</v>
      </c>
      <c r="C85" s="6" t="s">
        <v>180</v>
      </c>
      <c r="D85" s="46" t="s">
        <v>1208</v>
      </c>
      <c r="E85" s="7" t="s">
        <v>85</v>
      </c>
      <c r="F85" s="6" t="s">
        <v>18</v>
      </c>
      <c r="G85" s="236">
        <v>530000000</v>
      </c>
      <c r="H85" s="182">
        <v>0</v>
      </c>
      <c r="I85" s="120">
        <v>0</v>
      </c>
      <c r="J85" s="131">
        <f t="shared" ref="J85:J86" si="3">G85+H85+I85</f>
        <v>530000000</v>
      </c>
      <c r="K85" s="20" t="s">
        <v>1209</v>
      </c>
      <c r="L85" s="47" t="s">
        <v>1210</v>
      </c>
      <c r="M85" s="6" t="s">
        <v>85</v>
      </c>
    </row>
    <row r="86" spans="1:13" ht="24.95" customHeight="1">
      <c r="A86" s="10" t="s">
        <v>1110</v>
      </c>
      <c r="B86" s="10" t="s">
        <v>1207</v>
      </c>
      <c r="C86" s="6" t="s">
        <v>180</v>
      </c>
      <c r="D86" s="46" t="s">
        <v>1211</v>
      </c>
      <c r="E86" s="7" t="s">
        <v>85</v>
      </c>
      <c r="F86" s="6" t="s">
        <v>18</v>
      </c>
      <c r="G86" s="236">
        <v>400000000</v>
      </c>
      <c r="H86" s="182">
        <v>0</v>
      </c>
      <c r="I86" s="120">
        <v>0</v>
      </c>
      <c r="J86" s="131">
        <f t="shared" si="3"/>
        <v>400000000</v>
      </c>
      <c r="K86" s="20" t="s">
        <v>1212</v>
      </c>
      <c r="L86" s="47" t="s">
        <v>1213</v>
      </c>
      <c r="M86" s="6" t="s">
        <v>85</v>
      </c>
    </row>
    <row r="87" spans="1:13" ht="24.95" customHeight="1">
      <c r="A87" s="10" t="s">
        <v>1101</v>
      </c>
      <c r="B87" s="10" t="s">
        <v>676</v>
      </c>
      <c r="C87" s="6" t="s">
        <v>180</v>
      </c>
      <c r="D87" s="5" t="s">
        <v>1214</v>
      </c>
      <c r="E87" s="7" t="s">
        <v>133</v>
      </c>
      <c r="F87" s="6" t="s">
        <v>18</v>
      </c>
      <c r="G87" s="120">
        <v>30000000</v>
      </c>
      <c r="H87" s="120">
        <v>45000000</v>
      </c>
      <c r="I87" s="120">
        <v>5000000</v>
      </c>
      <c r="J87" s="120">
        <v>80000000</v>
      </c>
      <c r="K87" s="6" t="s">
        <v>1215</v>
      </c>
      <c r="L87" s="5" t="s">
        <v>1216</v>
      </c>
      <c r="M87" s="6" t="s">
        <v>133</v>
      </c>
    </row>
    <row r="88" spans="1:13" ht="24.95" customHeight="1">
      <c r="A88" s="10" t="s">
        <v>1101</v>
      </c>
      <c r="B88" s="10" t="s">
        <v>676</v>
      </c>
      <c r="C88" s="6" t="s">
        <v>180</v>
      </c>
      <c r="D88" s="5" t="s">
        <v>1217</v>
      </c>
      <c r="E88" s="7" t="s">
        <v>133</v>
      </c>
      <c r="F88" s="6" t="s">
        <v>18</v>
      </c>
      <c r="G88" s="120">
        <v>330000000</v>
      </c>
      <c r="H88" s="182">
        <v>0</v>
      </c>
      <c r="I88" s="120">
        <v>20000000</v>
      </c>
      <c r="J88" s="120">
        <v>350000000</v>
      </c>
      <c r="K88" s="6" t="s">
        <v>1218</v>
      </c>
      <c r="L88" s="5" t="s">
        <v>1219</v>
      </c>
      <c r="M88" s="6" t="s">
        <v>133</v>
      </c>
    </row>
    <row r="89" spans="1:13" ht="24.95" customHeight="1">
      <c r="A89" s="10" t="s">
        <v>1110</v>
      </c>
      <c r="B89" s="10" t="s">
        <v>496</v>
      </c>
      <c r="C89" s="6" t="s">
        <v>29</v>
      </c>
      <c r="D89" s="5" t="s">
        <v>1220</v>
      </c>
      <c r="E89" s="7" t="s">
        <v>37</v>
      </c>
      <c r="F89" s="6" t="s">
        <v>119</v>
      </c>
      <c r="G89" s="120">
        <v>1200000000</v>
      </c>
      <c r="H89" s="120">
        <v>1400000000</v>
      </c>
      <c r="I89" s="120"/>
      <c r="J89" s="120">
        <v>2600000000</v>
      </c>
      <c r="K89" s="6" t="s">
        <v>1133</v>
      </c>
      <c r="L89" s="5" t="s">
        <v>1134</v>
      </c>
      <c r="M89" s="6" t="s">
        <v>37</v>
      </c>
    </row>
    <row r="90" spans="1:13" ht="24.95" customHeight="1">
      <c r="A90" s="10" t="s">
        <v>1110</v>
      </c>
      <c r="B90" s="10" t="s">
        <v>496</v>
      </c>
      <c r="C90" s="6" t="s">
        <v>29</v>
      </c>
      <c r="D90" s="5" t="s">
        <v>1221</v>
      </c>
      <c r="E90" s="7" t="s">
        <v>37</v>
      </c>
      <c r="F90" s="6" t="s">
        <v>18</v>
      </c>
      <c r="G90" s="120">
        <v>800000000</v>
      </c>
      <c r="H90" s="120">
        <v>1200000000</v>
      </c>
      <c r="I90" s="120"/>
      <c r="J90" s="120">
        <v>2000000000</v>
      </c>
      <c r="K90" s="6" t="s">
        <v>1133</v>
      </c>
      <c r="L90" s="5" t="s">
        <v>1134</v>
      </c>
      <c r="M90" s="6" t="s">
        <v>37</v>
      </c>
    </row>
    <row r="91" spans="1:13" ht="24.95" customHeight="1">
      <c r="A91" s="10" t="s">
        <v>1110</v>
      </c>
      <c r="B91" s="10" t="s">
        <v>496</v>
      </c>
      <c r="C91" s="6" t="s">
        <v>29</v>
      </c>
      <c r="D91" s="5" t="s">
        <v>1222</v>
      </c>
      <c r="E91" s="7" t="s">
        <v>37</v>
      </c>
      <c r="F91" s="6" t="s">
        <v>18</v>
      </c>
      <c r="G91" s="120">
        <v>350000000</v>
      </c>
      <c r="H91" s="120">
        <v>550000000</v>
      </c>
      <c r="I91" s="120"/>
      <c r="J91" s="120">
        <v>900000000</v>
      </c>
      <c r="K91" s="6" t="s">
        <v>1133</v>
      </c>
      <c r="L91" s="5" t="s">
        <v>1134</v>
      </c>
      <c r="M91" s="6" t="s">
        <v>37</v>
      </c>
    </row>
    <row r="92" spans="1:13" ht="24.95" customHeight="1">
      <c r="A92" s="10" t="s">
        <v>1110</v>
      </c>
      <c r="B92" s="10" t="s">
        <v>496</v>
      </c>
      <c r="C92" s="6" t="s">
        <v>29</v>
      </c>
      <c r="D92" s="5" t="s">
        <v>1223</v>
      </c>
      <c r="E92" s="7" t="s">
        <v>37</v>
      </c>
      <c r="F92" s="6" t="s">
        <v>18</v>
      </c>
      <c r="G92" s="120">
        <v>620000000</v>
      </c>
      <c r="H92" s="120">
        <v>880000000</v>
      </c>
      <c r="I92" s="120"/>
      <c r="J92" s="120">
        <v>1500000000</v>
      </c>
      <c r="K92" s="6" t="s">
        <v>1133</v>
      </c>
      <c r="L92" s="5" t="s">
        <v>1134</v>
      </c>
      <c r="M92" s="6" t="s">
        <v>37</v>
      </c>
    </row>
    <row r="93" spans="1:13" ht="24.95" customHeight="1">
      <c r="A93" s="10" t="s">
        <v>1101</v>
      </c>
      <c r="B93" s="10" t="s">
        <v>676</v>
      </c>
      <c r="C93" s="6" t="s">
        <v>29</v>
      </c>
      <c r="D93" s="5" t="s">
        <v>1224</v>
      </c>
      <c r="E93" s="7" t="s">
        <v>133</v>
      </c>
      <c r="F93" s="6" t="s">
        <v>18</v>
      </c>
      <c r="G93" s="120">
        <v>100000000</v>
      </c>
      <c r="H93" s="120">
        <v>400000000</v>
      </c>
      <c r="I93" s="120"/>
      <c r="J93" s="120">
        <v>500000000</v>
      </c>
      <c r="K93" s="6" t="s">
        <v>1199</v>
      </c>
      <c r="L93" s="5" t="s">
        <v>1200</v>
      </c>
      <c r="M93" s="6" t="s">
        <v>133</v>
      </c>
    </row>
    <row r="94" spans="1:13" ht="24.95" customHeight="1">
      <c r="A94" s="10" t="s">
        <v>1110</v>
      </c>
      <c r="B94" s="10" t="s">
        <v>1225</v>
      </c>
      <c r="C94" s="6" t="s">
        <v>30</v>
      </c>
      <c r="D94" s="5" t="s">
        <v>1226</v>
      </c>
      <c r="E94" s="7" t="s">
        <v>85</v>
      </c>
      <c r="F94" s="6" t="s">
        <v>86</v>
      </c>
      <c r="G94" s="120">
        <v>1200000000</v>
      </c>
      <c r="H94" s="182">
        <v>0</v>
      </c>
      <c r="I94" s="120">
        <v>0</v>
      </c>
      <c r="J94" s="120">
        <f t="shared" ref="J94" si="4">SUM(G94:I94)</f>
        <v>1200000000</v>
      </c>
      <c r="K94" s="6" t="s">
        <v>1227</v>
      </c>
      <c r="L94" s="5" t="s">
        <v>1228</v>
      </c>
      <c r="M94" s="6" t="s">
        <v>133</v>
      </c>
    </row>
    <row r="95" spans="1:13" ht="24.95" customHeight="1">
      <c r="A95" s="10" t="s">
        <v>1101</v>
      </c>
      <c r="B95" s="10" t="s">
        <v>1143</v>
      </c>
      <c r="C95" s="6" t="s">
        <v>29</v>
      </c>
      <c r="D95" s="5" t="s">
        <v>1229</v>
      </c>
      <c r="E95" s="7" t="s">
        <v>115</v>
      </c>
      <c r="F95" s="6" t="s">
        <v>18</v>
      </c>
      <c r="G95" s="120">
        <v>40000000</v>
      </c>
      <c r="H95" s="182">
        <v>0</v>
      </c>
      <c r="I95" s="120">
        <v>0</v>
      </c>
      <c r="J95" s="120">
        <v>40000000</v>
      </c>
      <c r="K95" s="6" t="s">
        <v>1230</v>
      </c>
      <c r="L95" s="5" t="s">
        <v>1149</v>
      </c>
      <c r="M95" s="6" t="s">
        <v>115</v>
      </c>
    </row>
    <row r="96" spans="1:13" ht="24.95" customHeight="1">
      <c r="A96" s="10" t="s">
        <v>1110</v>
      </c>
      <c r="B96" s="10" t="s">
        <v>1120</v>
      </c>
      <c r="C96" s="6" t="s">
        <v>29</v>
      </c>
      <c r="D96" s="5" t="s">
        <v>1231</v>
      </c>
      <c r="E96" s="7" t="s">
        <v>115</v>
      </c>
      <c r="F96" s="6" t="s">
        <v>18</v>
      </c>
      <c r="G96" s="120">
        <v>44000000</v>
      </c>
      <c r="H96" s="120">
        <v>184000000</v>
      </c>
      <c r="I96" s="120">
        <v>2000000</v>
      </c>
      <c r="J96" s="120">
        <v>230000000</v>
      </c>
      <c r="K96" s="6" t="s">
        <v>1152</v>
      </c>
      <c r="L96" s="5" t="s">
        <v>1153</v>
      </c>
      <c r="M96" s="6" t="s">
        <v>115</v>
      </c>
    </row>
    <row r="97" spans="1:13" ht="24.95" customHeight="1">
      <c r="A97" s="10" t="s">
        <v>1110</v>
      </c>
      <c r="B97" s="10" t="s">
        <v>496</v>
      </c>
      <c r="C97" s="6" t="s">
        <v>136</v>
      </c>
      <c r="D97" s="5" t="s">
        <v>1232</v>
      </c>
      <c r="E97" s="7" t="s">
        <v>37</v>
      </c>
      <c r="F97" s="6" t="s">
        <v>18</v>
      </c>
      <c r="G97" s="120">
        <v>1000000000</v>
      </c>
      <c r="H97" s="120">
        <v>1200000000</v>
      </c>
      <c r="I97" s="120">
        <v>65000000</v>
      </c>
      <c r="J97" s="120">
        <v>2265000000</v>
      </c>
      <c r="K97" s="6" t="s">
        <v>1233</v>
      </c>
      <c r="L97" s="5" t="s">
        <v>1234</v>
      </c>
      <c r="M97" s="6" t="s">
        <v>37</v>
      </c>
    </row>
    <row r="98" spans="1:13" ht="24.95" customHeight="1">
      <c r="A98" s="10" t="s">
        <v>1110</v>
      </c>
      <c r="B98" s="10" t="s">
        <v>496</v>
      </c>
      <c r="C98" s="6" t="s">
        <v>136</v>
      </c>
      <c r="D98" s="5" t="s">
        <v>1235</v>
      </c>
      <c r="E98" s="7" t="s">
        <v>37</v>
      </c>
      <c r="F98" s="6" t="s">
        <v>18</v>
      </c>
      <c r="G98" s="120">
        <v>1100000000</v>
      </c>
      <c r="H98" s="120">
        <v>1700000000</v>
      </c>
      <c r="I98" s="120">
        <v>73000000</v>
      </c>
      <c r="J98" s="120">
        <f t="shared" ref="J98:J99" si="5">SUM(G98:I98)</f>
        <v>2873000000</v>
      </c>
      <c r="K98" s="6" t="s">
        <v>1136</v>
      </c>
      <c r="L98" s="5" t="s">
        <v>1137</v>
      </c>
      <c r="M98" s="6" t="s">
        <v>37</v>
      </c>
    </row>
    <row r="99" spans="1:13" ht="24.95" customHeight="1">
      <c r="A99" s="10" t="s">
        <v>1110</v>
      </c>
      <c r="B99" s="10" t="s">
        <v>496</v>
      </c>
      <c r="C99" s="6" t="s">
        <v>136</v>
      </c>
      <c r="D99" s="5" t="s">
        <v>1236</v>
      </c>
      <c r="E99" s="7" t="s">
        <v>37</v>
      </c>
      <c r="F99" s="6" t="s">
        <v>18</v>
      </c>
      <c r="G99" s="120">
        <v>1400000000</v>
      </c>
      <c r="H99" s="120">
        <v>1800000000</v>
      </c>
      <c r="I99" s="120">
        <v>29000000</v>
      </c>
      <c r="J99" s="120">
        <f t="shared" si="5"/>
        <v>3229000000</v>
      </c>
      <c r="K99" s="6" t="s">
        <v>1136</v>
      </c>
      <c r="L99" s="5" t="s">
        <v>1137</v>
      </c>
      <c r="M99" s="6" t="s">
        <v>37</v>
      </c>
    </row>
    <row r="100" spans="1:13" ht="24.95" customHeight="1">
      <c r="A100" s="10" t="s">
        <v>1101</v>
      </c>
      <c r="B100" s="10" t="s">
        <v>676</v>
      </c>
      <c r="C100" s="6" t="s">
        <v>136</v>
      </c>
      <c r="D100" s="5" t="s">
        <v>1237</v>
      </c>
      <c r="E100" s="7" t="s">
        <v>133</v>
      </c>
      <c r="F100" s="6" t="s">
        <v>18</v>
      </c>
      <c r="G100" s="120">
        <v>85000000</v>
      </c>
      <c r="H100" s="182">
        <v>0</v>
      </c>
      <c r="I100" s="120">
        <v>15000000</v>
      </c>
      <c r="J100" s="120">
        <v>100000000</v>
      </c>
      <c r="K100" s="6" t="s">
        <v>1218</v>
      </c>
      <c r="L100" s="5" t="s">
        <v>1219</v>
      </c>
      <c r="M100" s="6" t="s">
        <v>133</v>
      </c>
    </row>
    <row r="101" spans="1:13" ht="24.95" customHeight="1">
      <c r="A101" s="10" t="s">
        <v>1101</v>
      </c>
      <c r="B101" s="10" t="s">
        <v>587</v>
      </c>
      <c r="C101" s="6" t="s">
        <v>136</v>
      </c>
      <c r="D101" s="5" t="s">
        <v>1238</v>
      </c>
      <c r="E101" s="7" t="s">
        <v>115</v>
      </c>
      <c r="F101" s="6" t="s">
        <v>119</v>
      </c>
      <c r="G101" s="120">
        <v>650000000</v>
      </c>
      <c r="H101" s="120">
        <v>672823899</v>
      </c>
      <c r="I101" s="120">
        <v>5000000</v>
      </c>
      <c r="J101" s="120">
        <v>1327823899</v>
      </c>
      <c r="K101" s="6" t="s">
        <v>1239</v>
      </c>
      <c r="L101" s="5" t="s">
        <v>1240</v>
      </c>
      <c r="M101" s="6" t="s">
        <v>115</v>
      </c>
    </row>
    <row r="102" spans="1:13" ht="24.95" customHeight="1">
      <c r="A102" s="10" t="s">
        <v>1101</v>
      </c>
      <c r="B102" s="10" t="s">
        <v>1143</v>
      </c>
      <c r="C102" s="6" t="s">
        <v>136</v>
      </c>
      <c r="D102" s="5" t="s">
        <v>1241</v>
      </c>
      <c r="E102" s="7" t="s">
        <v>115</v>
      </c>
      <c r="F102" s="6" t="s">
        <v>119</v>
      </c>
      <c r="G102" s="120">
        <v>900000000</v>
      </c>
      <c r="H102" s="182">
        <v>0</v>
      </c>
      <c r="I102" s="120"/>
      <c r="J102" s="120">
        <v>900000000</v>
      </c>
      <c r="K102" s="6" t="s">
        <v>1242</v>
      </c>
      <c r="L102" s="5" t="s">
        <v>1243</v>
      </c>
      <c r="M102" s="6" t="s">
        <v>115</v>
      </c>
    </row>
    <row r="103" spans="1:13" ht="24.95" customHeight="1">
      <c r="A103" s="10" t="s">
        <v>1101</v>
      </c>
      <c r="B103" s="10" t="s">
        <v>676</v>
      </c>
      <c r="C103" s="6" t="s">
        <v>575</v>
      </c>
      <c r="D103" s="5" t="s">
        <v>1244</v>
      </c>
      <c r="E103" s="7" t="s">
        <v>133</v>
      </c>
      <c r="F103" s="6" t="s">
        <v>18</v>
      </c>
      <c r="G103" s="120">
        <v>7400000000</v>
      </c>
      <c r="H103" s="120">
        <v>5500000000</v>
      </c>
      <c r="I103" s="120"/>
      <c r="J103" s="194">
        <v>12900000000</v>
      </c>
      <c r="K103" s="6" t="s">
        <v>1245</v>
      </c>
      <c r="L103" s="5" t="s">
        <v>1246</v>
      </c>
      <c r="M103" s="6" t="s">
        <v>133</v>
      </c>
    </row>
    <row r="104" spans="1:13" ht="24.95" customHeight="1">
      <c r="A104" s="10" t="s">
        <v>1101</v>
      </c>
      <c r="B104" s="10" t="s">
        <v>676</v>
      </c>
      <c r="C104" s="6" t="s">
        <v>575</v>
      </c>
      <c r="D104" s="5" t="s">
        <v>1247</v>
      </c>
      <c r="E104" s="7" t="s">
        <v>133</v>
      </c>
      <c r="F104" s="6" t="s">
        <v>18</v>
      </c>
      <c r="G104" s="120">
        <v>1500000000</v>
      </c>
      <c r="H104" s="120">
        <v>4700000000</v>
      </c>
      <c r="I104" s="120">
        <v>800000000</v>
      </c>
      <c r="J104" s="120">
        <v>7000000000</v>
      </c>
      <c r="K104" s="6" t="s">
        <v>1248</v>
      </c>
      <c r="L104" s="5" t="s">
        <v>1249</v>
      </c>
      <c r="M104" s="6" t="s">
        <v>133</v>
      </c>
    </row>
    <row r="105" spans="1:13" ht="24.95" customHeight="1">
      <c r="A105" s="10" t="s">
        <v>1101</v>
      </c>
      <c r="B105" s="10" t="s">
        <v>676</v>
      </c>
      <c r="C105" s="6" t="s">
        <v>575</v>
      </c>
      <c r="D105" s="5" t="s">
        <v>1250</v>
      </c>
      <c r="E105" s="7" t="s">
        <v>133</v>
      </c>
      <c r="F105" s="6" t="s">
        <v>18</v>
      </c>
      <c r="G105" s="120">
        <v>300000000</v>
      </c>
      <c r="H105" s="120">
        <v>150000000</v>
      </c>
      <c r="I105" s="120">
        <v>0</v>
      </c>
      <c r="J105" s="120">
        <v>450000000</v>
      </c>
      <c r="K105" s="6" t="s">
        <v>1199</v>
      </c>
      <c r="L105" s="5" t="s">
        <v>1200</v>
      </c>
      <c r="M105" s="6" t="s">
        <v>133</v>
      </c>
    </row>
    <row r="106" spans="1:13" ht="24.95" customHeight="1">
      <c r="A106" s="10" t="s">
        <v>1101</v>
      </c>
      <c r="B106" s="10" t="s">
        <v>1143</v>
      </c>
      <c r="C106" s="6" t="s">
        <v>575</v>
      </c>
      <c r="D106" s="5" t="s">
        <v>1251</v>
      </c>
      <c r="E106" s="7" t="s">
        <v>133</v>
      </c>
      <c r="F106" s="6" t="s">
        <v>18</v>
      </c>
      <c r="G106" s="120">
        <v>380000000</v>
      </c>
      <c r="H106" s="120">
        <v>3700000000</v>
      </c>
      <c r="I106" s="120">
        <v>0</v>
      </c>
      <c r="J106" s="120">
        <v>4080000000</v>
      </c>
      <c r="K106" s="6" t="s">
        <v>1252</v>
      </c>
      <c r="L106" s="5" t="s">
        <v>1253</v>
      </c>
      <c r="M106" s="6" t="s">
        <v>133</v>
      </c>
    </row>
    <row r="107" spans="1:13" ht="24.95" customHeight="1">
      <c r="A107" s="10" t="s">
        <v>1101</v>
      </c>
      <c r="B107" s="10" t="s">
        <v>1143</v>
      </c>
      <c r="C107" s="6" t="s">
        <v>575</v>
      </c>
      <c r="D107" s="5" t="s">
        <v>1254</v>
      </c>
      <c r="E107" s="7" t="s">
        <v>133</v>
      </c>
      <c r="F107" s="6" t="s">
        <v>18</v>
      </c>
      <c r="G107" s="120">
        <v>250000000</v>
      </c>
      <c r="H107" s="182">
        <v>0</v>
      </c>
      <c r="I107" s="120">
        <v>0</v>
      </c>
      <c r="J107" s="120">
        <v>250000000</v>
      </c>
      <c r="K107" s="6" t="s">
        <v>1255</v>
      </c>
      <c r="L107" s="5" t="s">
        <v>1256</v>
      </c>
      <c r="M107" s="6" t="s">
        <v>133</v>
      </c>
    </row>
    <row r="108" spans="1:13" ht="24.95" customHeight="1">
      <c r="A108" s="10" t="s">
        <v>1101</v>
      </c>
      <c r="B108" s="10" t="s">
        <v>587</v>
      </c>
      <c r="C108" s="6" t="s">
        <v>126</v>
      </c>
      <c r="D108" s="5" t="s">
        <v>1257</v>
      </c>
      <c r="E108" s="7" t="s">
        <v>133</v>
      </c>
      <c r="F108" s="6" t="s">
        <v>18</v>
      </c>
      <c r="G108" s="120">
        <v>1600000000</v>
      </c>
      <c r="H108" s="120">
        <v>2000000000</v>
      </c>
      <c r="I108" s="120"/>
      <c r="J108" s="120">
        <v>3600000000</v>
      </c>
      <c r="K108" s="6" t="s">
        <v>1199</v>
      </c>
      <c r="L108" s="5" t="s">
        <v>1258</v>
      </c>
      <c r="M108" s="6" t="s">
        <v>133</v>
      </c>
    </row>
    <row r="109" spans="1:13" ht="24.95" customHeight="1">
      <c r="A109" s="10" t="s">
        <v>1101</v>
      </c>
      <c r="B109" s="10" t="s">
        <v>587</v>
      </c>
      <c r="C109" s="6" t="s">
        <v>130</v>
      </c>
      <c r="D109" s="5" t="s">
        <v>1259</v>
      </c>
      <c r="E109" s="7" t="s">
        <v>115</v>
      </c>
      <c r="F109" s="6" t="s">
        <v>18</v>
      </c>
      <c r="G109" s="120">
        <v>700000000</v>
      </c>
      <c r="H109" s="120">
        <v>40000000</v>
      </c>
      <c r="I109" s="120">
        <v>5000000</v>
      </c>
      <c r="J109" s="120">
        <v>745000000</v>
      </c>
      <c r="K109" s="6" t="s">
        <v>1260</v>
      </c>
      <c r="L109" s="5" t="s">
        <v>1261</v>
      </c>
      <c r="M109" s="6" t="s">
        <v>115</v>
      </c>
    </row>
    <row r="110" spans="1:13" ht="24.95" customHeight="1">
      <c r="A110" s="10" t="s">
        <v>1101</v>
      </c>
      <c r="B110" s="10" t="s">
        <v>587</v>
      </c>
      <c r="C110" s="6" t="s">
        <v>130</v>
      </c>
      <c r="D110" s="5" t="s">
        <v>1262</v>
      </c>
      <c r="E110" s="7" t="s">
        <v>115</v>
      </c>
      <c r="F110" s="6" t="s">
        <v>18</v>
      </c>
      <c r="G110" s="120">
        <v>100000000</v>
      </c>
      <c r="H110" s="182">
        <v>0</v>
      </c>
      <c r="I110" s="120">
        <v>1000000</v>
      </c>
      <c r="J110" s="120">
        <v>101000000</v>
      </c>
      <c r="K110" s="6" t="s">
        <v>1263</v>
      </c>
      <c r="L110" s="5" t="s">
        <v>1264</v>
      </c>
      <c r="M110" s="6" t="s">
        <v>115</v>
      </c>
    </row>
    <row r="111" spans="1:13" ht="24.95" customHeight="1">
      <c r="A111" s="10" t="s">
        <v>1101</v>
      </c>
      <c r="B111" s="10" t="s">
        <v>1143</v>
      </c>
      <c r="C111" s="6" t="s">
        <v>130</v>
      </c>
      <c r="D111" s="5" t="s">
        <v>1265</v>
      </c>
      <c r="E111" s="7" t="s">
        <v>133</v>
      </c>
      <c r="F111" s="6" t="s">
        <v>18</v>
      </c>
      <c r="G111" s="120">
        <v>3500000000</v>
      </c>
      <c r="H111" s="120">
        <v>3650000000</v>
      </c>
      <c r="I111" s="120">
        <v>1000000000</v>
      </c>
      <c r="J111" s="120">
        <v>8150000000</v>
      </c>
      <c r="K111" s="6" t="s">
        <v>1266</v>
      </c>
      <c r="L111" s="5" t="s">
        <v>1267</v>
      </c>
      <c r="M111" s="6" t="s">
        <v>133</v>
      </c>
    </row>
    <row r="112" spans="1:13" ht="24.95" customHeight="1">
      <c r="A112" s="10" t="s">
        <v>1110</v>
      </c>
      <c r="B112" s="10" t="s">
        <v>1120</v>
      </c>
      <c r="C112" s="6" t="s">
        <v>130</v>
      </c>
      <c r="D112" s="5" t="s">
        <v>1268</v>
      </c>
      <c r="E112" s="7" t="s">
        <v>115</v>
      </c>
      <c r="F112" s="6" t="s">
        <v>18</v>
      </c>
      <c r="G112" s="120">
        <v>117000000</v>
      </c>
      <c r="H112" s="120">
        <v>22000000</v>
      </c>
      <c r="I112" s="120">
        <v>0</v>
      </c>
      <c r="J112" s="120">
        <v>139000000</v>
      </c>
      <c r="K112" s="6" t="s">
        <v>1269</v>
      </c>
      <c r="L112" s="5" t="s">
        <v>1270</v>
      </c>
      <c r="M112" s="6" t="s">
        <v>115</v>
      </c>
    </row>
    <row r="113" spans="1:13" ht="24.95" customHeight="1">
      <c r="A113" s="10" t="s">
        <v>1101</v>
      </c>
      <c r="B113" s="10" t="s">
        <v>1120</v>
      </c>
      <c r="C113" s="6" t="s">
        <v>130</v>
      </c>
      <c r="D113" s="5" t="s">
        <v>1271</v>
      </c>
      <c r="E113" s="7" t="s">
        <v>115</v>
      </c>
      <c r="F113" s="6" t="s">
        <v>18</v>
      </c>
      <c r="G113" s="120">
        <v>1000000000</v>
      </c>
      <c r="H113" s="182">
        <v>0</v>
      </c>
      <c r="I113" s="120">
        <v>0</v>
      </c>
      <c r="J113" s="120">
        <v>1000000000</v>
      </c>
      <c r="K113" s="6" t="s">
        <v>1272</v>
      </c>
      <c r="L113" s="5" t="s">
        <v>1273</v>
      </c>
      <c r="M113" s="6" t="s">
        <v>115</v>
      </c>
    </row>
    <row r="114" spans="1:13" ht="24.95" customHeight="1">
      <c r="A114" s="10" t="s">
        <v>1101</v>
      </c>
      <c r="B114" s="10" t="s">
        <v>1127</v>
      </c>
      <c r="C114" s="6" t="s">
        <v>147</v>
      </c>
      <c r="D114" s="5" t="s">
        <v>1274</v>
      </c>
      <c r="E114" s="7" t="s">
        <v>115</v>
      </c>
      <c r="F114" s="6" t="s">
        <v>18</v>
      </c>
      <c r="G114" s="120">
        <v>810000000</v>
      </c>
      <c r="H114" s="182">
        <v>0</v>
      </c>
      <c r="I114" s="120">
        <v>0</v>
      </c>
      <c r="J114" s="120">
        <v>810000000</v>
      </c>
      <c r="K114" s="6" t="s">
        <v>1275</v>
      </c>
      <c r="L114" s="5" t="s">
        <v>1276</v>
      </c>
      <c r="M114" s="6" t="s">
        <v>115</v>
      </c>
    </row>
    <row r="115" spans="1:13" ht="24.95" customHeight="1">
      <c r="A115" s="10" t="s">
        <v>1101</v>
      </c>
      <c r="B115" s="10" t="s">
        <v>1127</v>
      </c>
      <c r="C115" s="6" t="s">
        <v>147</v>
      </c>
      <c r="D115" s="5" t="s">
        <v>1277</v>
      </c>
      <c r="E115" s="7" t="s">
        <v>115</v>
      </c>
      <c r="F115" s="6" t="s">
        <v>18</v>
      </c>
      <c r="G115" s="120">
        <v>250000000</v>
      </c>
      <c r="H115" s="182">
        <v>0</v>
      </c>
      <c r="I115" s="120">
        <v>0</v>
      </c>
      <c r="J115" s="120">
        <v>250000000</v>
      </c>
      <c r="K115" s="6" t="s">
        <v>1141</v>
      </c>
      <c r="L115" s="5" t="s">
        <v>1142</v>
      </c>
      <c r="M115" s="6" t="s">
        <v>115</v>
      </c>
    </row>
    <row r="116" spans="1:13" ht="24.95" customHeight="1">
      <c r="A116" s="10" t="s">
        <v>1278</v>
      </c>
      <c r="B116" s="10" t="s">
        <v>174</v>
      </c>
      <c r="C116" s="6" t="s">
        <v>51</v>
      </c>
      <c r="D116" s="13" t="s">
        <v>1280</v>
      </c>
      <c r="E116" s="7" t="s">
        <v>292</v>
      </c>
      <c r="F116" s="6" t="s">
        <v>86</v>
      </c>
      <c r="G116" s="120">
        <v>1261493315</v>
      </c>
      <c r="H116" s="120">
        <v>783098153</v>
      </c>
      <c r="I116" s="120"/>
      <c r="J116" s="120">
        <f>SUM(G116:I116)</f>
        <v>2044591468</v>
      </c>
      <c r="K116" s="6" t="s">
        <v>1283</v>
      </c>
      <c r="L116" s="6" t="s">
        <v>1284</v>
      </c>
      <c r="M116" s="6" t="s">
        <v>37</v>
      </c>
    </row>
    <row r="117" spans="1:13" ht="24.95" customHeight="1">
      <c r="A117" s="10" t="s">
        <v>1278</v>
      </c>
      <c r="B117" s="10" t="s">
        <v>174</v>
      </c>
      <c r="C117" s="6" t="s">
        <v>108</v>
      </c>
      <c r="D117" s="13" t="s">
        <v>1285</v>
      </c>
      <c r="E117" s="7" t="s">
        <v>292</v>
      </c>
      <c r="F117" s="6" t="s">
        <v>18</v>
      </c>
      <c r="G117" s="120">
        <v>1951603494</v>
      </c>
      <c r="H117" s="120">
        <v>4165752035</v>
      </c>
      <c r="I117" s="120"/>
      <c r="J117" s="120">
        <f>SUM(G117:I117)</f>
        <v>6117355529</v>
      </c>
      <c r="K117" s="6" t="s">
        <v>1283</v>
      </c>
      <c r="L117" s="6" t="s">
        <v>1284</v>
      </c>
      <c r="M117" s="6" t="s">
        <v>37</v>
      </c>
    </row>
    <row r="118" spans="1:13" ht="24.95" customHeight="1">
      <c r="A118" s="10" t="s">
        <v>1278</v>
      </c>
      <c r="B118" s="10" t="s">
        <v>174</v>
      </c>
      <c r="C118" s="6" t="s">
        <v>51</v>
      </c>
      <c r="D118" s="13" t="s">
        <v>1286</v>
      </c>
      <c r="E118" s="7" t="s">
        <v>292</v>
      </c>
      <c r="F118" s="6" t="s">
        <v>86</v>
      </c>
      <c r="G118" s="120">
        <v>1714765181</v>
      </c>
      <c r="H118" s="120">
        <v>4040011987</v>
      </c>
      <c r="I118" s="120"/>
      <c r="J118" s="120">
        <f>SUM(G118:I118)</f>
        <v>5754777168</v>
      </c>
      <c r="K118" s="6" t="s">
        <v>1287</v>
      </c>
      <c r="L118" s="6" t="s">
        <v>1288</v>
      </c>
      <c r="M118" s="6" t="s">
        <v>37</v>
      </c>
    </row>
    <row r="119" spans="1:13" ht="24.95" customHeight="1">
      <c r="A119" s="10" t="s">
        <v>1278</v>
      </c>
      <c r="B119" s="10" t="s">
        <v>583</v>
      </c>
      <c r="C119" s="6" t="s">
        <v>108</v>
      </c>
      <c r="D119" s="13" t="s">
        <v>1289</v>
      </c>
      <c r="E119" s="7" t="s">
        <v>223</v>
      </c>
      <c r="F119" s="6" t="s">
        <v>18</v>
      </c>
      <c r="G119" s="206">
        <v>130000000</v>
      </c>
      <c r="H119" s="206">
        <v>2700000</v>
      </c>
      <c r="I119" s="206"/>
      <c r="J119" s="120">
        <f>SUM(G119:I119)</f>
        <v>132700000</v>
      </c>
      <c r="K119" s="6" t="s">
        <v>1290</v>
      </c>
      <c r="L119" s="6" t="s">
        <v>1291</v>
      </c>
      <c r="M119" s="7" t="s">
        <v>37</v>
      </c>
    </row>
    <row r="120" spans="1:13" ht="24.95" customHeight="1">
      <c r="A120" s="10" t="s">
        <v>1278</v>
      </c>
      <c r="B120" s="10" t="s">
        <v>1292</v>
      </c>
      <c r="C120" s="6" t="s">
        <v>51</v>
      </c>
      <c r="D120" s="13" t="s">
        <v>1293</v>
      </c>
      <c r="E120" s="7" t="s">
        <v>22</v>
      </c>
      <c r="F120" s="6" t="s">
        <v>86</v>
      </c>
      <c r="G120" s="120">
        <v>87160865</v>
      </c>
      <c r="H120" s="120">
        <v>21284450</v>
      </c>
      <c r="I120" s="120">
        <v>14981860</v>
      </c>
      <c r="J120" s="120">
        <f>SUM(G120:I120)</f>
        <v>123427175</v>
      </c>
      <c r="K120" s="6" t="s">
        <v>1294</v>
      </c>
      <c r="L120" s="6" t="s">
        <v>1295</v>
      </c>
      <c r="M120" s="6" t="s">
        <v>22</v>
      </c>
    </row>
    <row r="121" spans="1:13" ht="24.95" customHeight="1">
      <c r="A121" s="10" t="s">
        <v>1278</v>
      </c>
      <c r="B121" s="10" t="s">
        <v>1296</v>
      </c>
      <c r="C121" s="6" t="s">
        <v>108</v>
      </c>
      <c r="D121" s="13" t="s">
        <v>1297</v>
      </c>
      <c r="E121" s="7" t="s">
        <v>37</v>
      </c>
      <c r="F121" s="6" t="s">
        <v>18</v>
      </c>
      <c r="G121" s="206">
        <v>330000000</v>
      </c>
      <c r="H121" s="182">
        <v>0</v>
      </c>
      <c r="I121" s="206"/>
      <c r="J121" s="206">
        <v>330000000</v>
      </c>
      <c r="K121" s="6" t="s">
        <v>1298</v>
      </c>
      <c r="L121" s="6" t="s">
        <v>1299</v>
      </c>
      <c r="M121" s="7" t="s">
        <v>37</v>
      </c>
    </row>
    <row r="122" spans="1:13" ht="24.95" customHeight="1">
      <c r="A122" s="10" t="s">
        <v>1278</v>
      </c>
      <c r="B122" s="10" t="s">
        <v>1300</v>
      </c>
      <c r="C122" s="6" t="s">
        <v>51</v>
      </c>
      <c r="D122" s="13" t="s">
        <v>1301</v>
      </c>
      <c r="E122" s="7" t="s">
        <v>22</v>
      </c>
      <c r="F122" s="6" t="s">
        <v>86</v>
      </c>
      <c r="G122" s="120">
        <v>933065886</v>
      </c>
      <c r="H122" s="120">
        <v>1449783020</v>
      </c>
      <c r="I122" s="120">
        <v>600000000</v>
      </c>
      <c r="J122" s="120">
        <f>SUM(G122:I122)</f>
        <v>2982848906</v>
      </c>
      <c r="K122" s="6" t="s">
        <v>1302</v>
      </c>
      <c r="L122" s="6" t="s">
        <v>1303</v>
      </c>
      <c r="M122" s="6" t="s">
        <v>22</v>
      </c>
    </row>
    <row r="123" spans="1:13" ht="24.95" customHeight="1">
      <c r="A123" s="10" t="s">
        <v>1278</v>
      </c>
      <c r="B123" s="10" t="s">
        <v>1300</v>
      </c>
      <c r="C123" s="6" t="s">
        <v>51</v>
      </c>
      <c r="D123" s="13" t="s">
        <v>1304</v>
      </c>
      <c r="E123" s="7" t="s">
        <v>22</v>
      </c>
      <c r="F123" s="6" t="s">
        <v>86</v>
      </c>
      <c r="G123" s="120">
        <v>1217591870</v>
      </c>
      <c r="H123" s="120">
        <v>127105911</v>
      </c>
      <c r="I123" s="120">
        <v>0</v>
      </c>
      <c r="J123" s="120">
        <f>SUM(G123:I123)</f>
        <v>1344697781</v>
      </c>
      <c r="K123" s="6" t="s">
        <v>1302</v>
      </c>
      <c r="L123" s="6" t="s">
        <v>1303</v>
      </c>
      <c r="M123" s="6" t="s">
        <v>22</v>
      </c>
    </row>
    <row r="124" spans="1:13" ht="24.95" customHeight="1">
      <c r="A124" s="10" t="s">
        <v>1278</v>
      </c>
      <c r="B124" s="10" t="s">
        <v>1305</v>
      </c>
      <c r="C124" s="6" t="s">
        <v>108</v>
      </c>
      <c r="D124" s="13" t="s">
        <v>1306</v>
      </c>
      <c r="E124" s="7" t="s">
        <v>37</v>
      </c>
      <c r="F124" s="6" t="s">
        <v>18</v>
      </c>
      <c r="G124" s="120">
        <v>108828122</v>
      </c>
      <c r="H124" s="120">
        <v>54026456</v>
      </c>
      <c r="I124" s="120" t="s">
        <v>1307</v>
      </c>
      <c r="J124" s="120">
        <v>162854578</v>
      </c>
      <c r="K124" s="6" t="s">
        <v>1308</v>
      </c>
      <c r="L124" s="6" t="s">
        <v>1309</v>
      </c>
      <c r="M124" s="7" t="s">
        <v>37</v>
      </c>
    </row>
    <row r="125" spans="1:13" ht="24.95" customHeight="1">
      <c r="A125" s="10" t="s">
        <v>1278</v>
      </c>
      <c r="B125" s="10" t="s">
        <v>1310</v>
      </c>
      <c r="C125" s="6" t="s">
        <v>51</v>
      </c>
      <c r="D125" s="13" t="s">
        <v>1311</v>
      </c>
      <c r="E125" s="7" t="s">
        <v>655</v>
      </c>
      <c r="F125" s="6" t="s">
        <v>86</v>
      </c>
      <c r="G125" s="120">
        <v>16000000</v>
      </c>
      <c r="H125" s="120">
        <v>40000000</v>
      </c>
      <c r="I125" s="120"/>
      <c r="J125" s="120">
        <f t="shared" ref="J125:J135" si="6">SUM(G125:I125)</f>
        <v>56000000</v>
      </c>
      <c r="K125" s="6" t="s">
        <v>1312</v>
      </c>
      <c r="L125" s="6" t="s">
        <v>1313</v>
      </c>
      <c r="M125" s="6" t="s">
        <v>115</v>
      </c>
    </row>
    <row r="126" spans="1:13" ht="24.95" customHeight="1">
      <c r="A126" s="10" t="s">
        <v>1278</v>
      </c>
      <c r="B126" s="10" t="s">
        <v>1310</v>
      </c>
      <c r="C126" s="6" t="s">
        <v>51</v>
      </c>
      <c r="D126" s="13" t="s">
        <v>1314</v>
      </c>
      <c r="E126" s="7" t="s">
        <v>655</v>
      </c>
      <c r="F126" s="6" t="s">
        <v>86</v>
      </c>
      <c r="G126" s="120">
        <v>100000000</v>
      </c>
      <c r="H126" s="120">
        <v>53000000</v>
      </c>
      <c r="I126" s="120"/>
      <c r="J126" s="120">
        <f t="shared" si="6"/>
        <v>153000000</v>
      </c>
      <c r="K126" s="6" t="s">
        <v>1312</v>
      </c>
      <c r="L126" s="6" t="s">
        <v>1315</v>
      </c>
      <c r="M126" s="6" t="s">
        <v>115</v>
      </c>
    </row>
    <row r="127" spans="1:13" ht="24.95" customHeight="1">
      <c r="A127" s="10" t="s">
        <v>1278</v>
      </c>
      <c r="B127" s="10" t="s">
        <v>496</v>
      </c>
      <c r="C127" s="6" t="s">
        <v>188</v>
      </c>
      <c r="D127" s="13" t="s">
        <v>1316</v>
      </c>
      <c r="E127" s="7" t="s">
        <v>22</v>
      </c>
      <c r="F127" s="6" t="s">
        <v>86</v>
      </c>
      <c r="G127" s="120">
        <v>683584352</v>
      </c>
      <c r="H127" s="120">
        <v>569145079</v>
      </c>
      <c r="I127" s="120">
        <v>78802805</v>
      </c>
      <c r="J127" s="120">
        <f t="shared" si="6"/>
        <v>1331532236</v>
      </c>
      <c r="K127" s="6" t="s">
        <v>1317</v>
      </c>
      <c r="L127" s="6" t="s">
        <v>1318</v>
      </c>
      <c r="M127" s="6" t="s">
        <v>37</v>
      </c>
    </row>
    <row r="128" spans="1:13" ht="24.95" customHeight="1">
      <c r="A128" s="10" t="s">
        <v>1278</v>
      </c>
      <c r="B128" s="10" t="s">
        <v>496</v>
      </c>
      <c r="C128" s="6" t="s">
        <v>188</v>
      </c>
      <c r="D128" s="13" t="s">
        <v>1319</v>
      </c>
      <c r="E128" s="7" t="s">
        <v>22</v>
      </c>
      <c r="F128" s="6" t="s">
        <v>94</v>
      </c>
      <c r="G128" s="120">
        <v>495967499</v>
      </c>
      <c r="H128" s="120">
        <v>828836956</v>
      </c>
      <c r="I128" s="120">
        <v>122879578</v>
      </c>
      <c r="J128" s="120">
        <f t="shared" si="6"/>
        <v>1447684033</v>
      </c>
      <c r="K128" s="6" t="s">
        <v>1317</v>
      </c>
      <c r="L128" s="6" t="s">
        <v>1318</v>
      </c>
      <c r="M128" s="6" t="s">
        <v>37</v>
      </c>
    </row>
    <row r="129" spans="1:13" ht="24.95" customHeight="1">
      <c r="A129" s="10" t="s">
        <v>1278</v>
      </c>
      <c r="B129" s="10" t="s">
        <v>496</v>
      </c>
      <c r="C129" s="6" t="s">
        <v>188</v>
      </c>
      <c r="D129" s="13" t="s">
        <v>1320</v>
      </c>
      <c r="E129" s="7" t="s">
        <v>22</v>
      </c>
      <c r="F129" s="6" t="s">
        <v>86</v>
      </c>
      <c r="G129" s="120">
        <v>295311520</v>
      </c>
      <c r="H129" s="120">
        <v>619986130</v>
      </c>
      <c r="I129" s="120">
        <v>0</v>
      </c>
      <c r="J129" s="120">
        <f t="shared" si="6"/>
        <v>915297650</v>
      </c>
      <c r="K129" s="6" t="s">
        <v>1317</v>
      </c>
      <c r="L129" s="6" t="s">
        <v>1318</v>
      </c>
      <c r="M129" s="6" t="s">
        <v>37</v>
      </c>
    </row>
    <row r="130" spans="1:13" ht="24.95" customHeight="1">
      <c r="A130" s="10" t="s">
        <v>1278</v>
      </c>
      <c r="B130" s="10" t="s">
        <v>496</v>
      </c>
      <c r="C130" s="6" t="s">
        <v>188</v>
      </c>
      <c r="D130" s="13" t="s">
        <v>1321</v>
      </c>
      <c r="E130" s="7" t="s">
        <v>22</v>
      </c>
      <c r="F130" s="6" t="s">
        <v>86</v>
      </c>
      <c r="G130" s="120">
        <v>200927910</v>
      </c>
      <c r="H130" s="120">
        <v>243072949</v>
      </c>
      <c r="I130" s="120">
        <v>2106</v>
      </c>
      <c r="J130" s="120">
        <f t="shared" si="6"/>
        <v>444002965</v>
      </c>
      <c r="K130" s="6" t="s">
        <v>1322</v>
      </c>
      <c r="L130" s="6" t="s">
        <v>1323</v>
      </c>
      <c r="M130" s="7" t="s">
        <v>22</v>
      </c>
    </row>
    <row r="131" spans="1:13" ht="24.95" customHeight="1">
      <c r="A131" s="10" t="s">
        <v>1278</v>
      </c>
      <c r="B131" s="10" t="s">
        <v>583</v>
      </c>
      <c r="C131" s="6" t="s">
        <v>188</v>
      </c>
      <c r="D131" s="13" t="s">
        <v>1324</v>
      </c>
      <c r="E131" s="7" t="s">
        <v>223</v>
      </c>
      <c r="F131" s="6" t="s">
        <v>18</v>
      </c>
      <c r="G131" s="206">
        <v>100000000</v>
      </c>
      <c r="H131" s="206">
        <v>2000000</v>
      </c>
      <c r="I131" s="206"/>
      <c r="J131" s="120">
        <f t="shared" si="6"/>
        <v>102000000</v>
      </c>
      <c r="K131" s="6" t="s">
        <v>1325</v>
      </c>
      <c r="L131" s="6" t="s">
        <v>1326</v>
      </c>
      <c r="M131" s="6" t="s">
        <v>226</v>
      </c>
    </row>
    <row r="132" spans="1:13" ht="24.95" customHeight="1">
      <c r="A132" s="10" t="s">
        <v>1278</v>
      </c>
      <c r="B132" s="10" t="s">
        <v>583</v>
      </c>
      <c r="C132" s="6" t="s">
        <v>42</v>
      </c>
      <c r="D132" s="13" t="s">
        <v>1327</v>
      </c>
      <c r="E132" s="7" t="s">
        <v>223</v>
      </c>
      <c r="F132" s="6" t="s">
        <v>18</v>
      </c>
      <c r="G132" s="206">
        <v>200000000</v>
      </c>
      <c r="H132" s="182">
        <v>0</v>
      </c>
      <c r="I132" s="120">
        <v>0</v>
      </c>
      <c r="J132" s="120">
        <f t="shared" si="6"/>
        <v>200000000</v>
      </c>
      <c r="K132" s="6" t="s">
        <v>1328</v>
      </c>
      <c r="L132" s="6" t="s">
        <v>1329</v>
      </c>
      <c r="M132" s="6" t="s">
        <v>226</v>
      </c>
    </row>
    <row r="133" spans="1:13" ht="24.95" customHeight="1">
      <c r="A133" s="10" t="s">
        <v>1278</v>
      </c>
      <c r="B133" s="10" t="s">
        <v>1330</v>
      </c>
      <c r="C133" s="6" t="s">
        <v>188</v>
      </c>
      <c r="D133" s="13" t="s">
        <v>1331</v>
      </c>
      <c r="E133" s="7" t="s">
        <v>22</v>
      </c>
      <c r="F133" s="6" t="s">
        <v>86</v>
      </c>
      <c r="G133" s="120">
        <v>1100000000</v>
      </c>
      <c r="H133" s="182">
        <v>0</v>
      </c>
      <c r="I133" s="120">
        <v>0</v>
      </c>
      <c r="J133" s="120">
        <f t="shared" si="6"/>
        <v>1100000000</v>
      </c>
      <c r="K133" s="6" t="s">
        <v>1332</v>
      </c>
      <c r="L133" s="6" t="s">
        <v>1333</v>
      </c>
      <c r="M133" s="7" t="s">
        <v>22</v>
      </c>
    </row>
    <row r="134" spans="1:13" ht="24.95" customHeight="1">
      <c r="A134" s="10" t="s">
        <v>1278</v>
      </c>
      <c r="B134" s="10" t="s">
        <v>1330</v>
      </c>
      <c r="C134" s="6" t="s">
        <v>188</v>
      </c>
      <c r="D134" s="13" t="s">
        <v>1334</v>
      </c>
      <c r="E134" s="7" t="s">
        <v>22</v>
      </c>
      <c r="F134" s="6" t="s">
        <v>86</v>
      </c>
      <c r="G134" s="120">
        <v>1300000000</v>
      </c>
      <c r="H134" s="120"/>
      <c r="I134" s="120"/>
      <c r="J134" s="120">
        <f t="shared" si="6"/>
        <v>1300000000</v>
      </c>
      <c r="K134" s="6" t="s">
        <v>1332</v>
      </c>
      <c r="L134" s="6" t="s">
        <v>1333</v>
      </c>
      <c r="M134" s="7" t="s">
        <v>22</v>
      </c>
    </row>
    <row r="135" spans="1:13" ht="24.95" customHeight="1">
      <c r="A135" s="10" t="s">
        <v>1278</v>
      </c>
      <c r="B135" s="10" t="s">
        <v>1335</v>
      </c>
      <c r="C135" s="6" t="s">
        <v>1336</v>
      </c>
      <c r="D135" s="13" t="s">
        <v>1337</v>
      </c>
      <c r="E135" s="7" t="s">
        <v>292</v>
      </c>
      <c r="F135" s="6" t="s">
        <v>18</v>
      </c>
      <c r="G135" s="120">
        <v>360000000</v>
      </c>
      <c r="H135" s="182">
        <v>0</v>
      </c>
      <c r="I135" s="120">
        <v>0</v>
      </c>
      <c r="J135" s="120">
        <f t="shared" si="6"/>
        <v>360000000</v>
      </c>
      <c r="K135" s="6" t="s">
        <v>1338</v>
      </c>
      <c r="L135" s="6" t="s">
        <v>1339</v>
      </c>
      <c r="M135" s="7" t="s">
        <v>292</v>
      </c>
    </row>
    <row r="136" spans="1:13" ht="24.95" customHeight="1">
      <c r="A136" s="10" t="s">
        <v>1278</v>
      </c>
      <c r="B136" s="10" t="s">
        <v>1340</v>
      </c>
      <c r="C136" s="6" t="s">
        <v>42</v>
      </c>
      <c r="D136" s="13" t="s">
        <v>1341</v>
      </c>
      <c r="E136" s="7" t="s">
        <v>37</v>
      </c>
      <c r="F136" s="6" t="s">
        <v>18</v>
      </c>
      <c r="G136" s="120">
        <v>223000000</v>
      </c>
      <c r="H136" s="120">
        <v>246000000</v>
      </c>
      <c r="I136" s="120" t="s">
        <v>1342</v>
      </c>
      <c r="J136" s="120">
        <v>469000000</v>
      </c>
      <c r="K136" s="6" t="s">
        <v>1343</v>
      </c>
      <c r="L136" s="6" t="s">
        <v>1344</v>
      </c>
      <c r="M136" s="7" t="s">
        <v>37</v>
      </c>
    </row>
    <row r="137" spans="1:13" ht="24.95" customHeight="1">
      <c r="A137" s="10" t="s">
        <v>1278</v>
      </c>
      <c r="B137" s="10" t="s">
        <v>1345</v>
      </c>
      <c r="C137" s="6" t="s">
        <v>1336</v>
      </c>
      <c r="D137" s="13" t="s">
        <v>1346</v>
      </c>
      <c r="E137" s="7" t="s">
        <v>85</v>
      </c>
      <c r="F137" s="6" t="s">
        <v>86</v>
      </c>
      <c r="G137" s="134">
        <v>99000000</v>
      </c>
      <c r="H137" s="182">
        <v>0</v>
      </c>
      <c r="I137" s="120">
        <v>0</v>
      </c>
      <c r="J137" s="134">
        <f t="shared" ref="J137:J152" si="7">SUM(G137:I137)</f>
        <v>99000000</v>
      </c>
      <c r="K137" s="6" t="s">
        <v>1347</v>
      </c>
      <c r="L137" s="6" t="s">
        <v>1348</v>
      </c>
      <c r="M137" s="6" t="s">
        <v>133</v>
      </c>
    </row>
    <row r="138" spans="1:13" ht="24.95" customHeight="1">
      <c r="A138" s="10" t="s">
        <v>1278</v>
      </c>
      <c r="B138" s="10" t="s">
        <v>1310</v>
      </c>
      <c r="C138" s="6" t="s">
        <v>1336</v>
      </c>
      <c r="D138" s="13" t="s">
        <v>1350</v>
      </c>
      <c r="E138" s="7" t="s">
        <v>655</v>
      </c>
      <c r="F138" s="6" t="s">
        <v>86</v>
      </c>
      <c r="G138" s="120">
        <v>0</v>
      </c>
      <c r="H138" s="120">
        <v>12000000</v>
      </c>
      <c r="I138" s="120">
        <v>0</v>
      </c>
      <c r="J138" s="120">
        <f t="shared" si="7"/>
        <v>12000000</v>
      </c>
      <c r="K138" s="6" t="s">
        <v>1312</v>
      </c>
      <c r="L138" s="6" t="s">
        <v>1315</v>
      </c>
      <c r="M138" s="6" t="s">
        <v>115</v>
      </c>
    </row>
    <row r="139" spans="1:13" ht="24.95" customHeight="1">
      <c r="A139" s="10" t="s">
        <v>1278</v>
      </c>
      <c r="B139" s="10" t="s">
        <v>1351</v>
      </c>
      <c r="C139" s="6" t="s">
        <v>42</v>
      </c>
      <c r="D139" s="13" t="s">
        <v>1352</v>
      </c>
      <c r="E139" s="7" t="s">
        <v>133</v>
      </c>
      <c r="F139" s="6" t="s">
        <v>18</v>
      </c>
      <c r="G139" s="206">
        <v>660000000</v>
      </c>
      <c r="H139" s="206">
        <v>15000000</v>
      </c>
      <c r="I139" s="120">
        <v>0</v>
      </c>
      <c r="J139" s="120">
        <f t="shared" si="7"/>
        <v>675000000</v>
      </c>
      <c r="K139" s="6" t="s">
        <v>1353</v>
      </c>
      <c r="L139" s="6" t="s">
        <v>1354</v>
      </c>
      <c r="M139" s="6" t="s">
        <v>133</v>
      </c>
    </row>
    <row r="140" spans="1:13" ht="24.95" customHeight="1">
      <c r="A140" s="10" t="s">
        <v>1278</v>
      </c>
      <c r="B140" s="10" t="s">
        <v>1351</v>
      </c>
      <c r="C140" s="6" t="s">
        <v>42</v>
      </c>
      <c r="D140" s="13" t="s">
        <v>1355</v>
      </c>
      <c r="E140" s="7" t="s">
        <v>133</v>
      </c>
      <c r="F140" s="6" t="s">
        <v>18</v>
      </c>
      <c r="G140" s="206">
        <v>800000000</v>
      </c>
      <c r="H140" s="206">
        <v>10000000</v>
      </c>
      <c r="I140" s="120">
        <v>0</v>
      </c>
      <c r="J140" s="120">
        <f t="shared" si="7"/>
        <v>810000000</v>
      </c>
      <c r="K140" s="6" t="s">
        <v>1356</v>
      </c>
      <c r="L140" s="6" t="s">
        <v>1357</v>
      </c>
      <c r="M140" s="6" t="s">
        <v>133</v>
      </c>
    </row>
    <row r="141" spans="1:13" ht="24.95" customHeight="1">
      <c r="A141" s="10" t="s">
        <v>1278</v>
      </c>
      <c r="B141" s="10" t="s">
        <v>1351</v>
      </c>
      <c r="C141" s="6" t="s">
        <v>42</v>
      </c>
      <c r="D141" s="13" t="s">
        <v>1358</v>
      </c>
      <c r="E141" s="7" t="s">
        <v>85</v>
      </c>
      <c r="F141" s="6" t="s">
        <v>18</v>
      </c>
      <c r="G141" s="206">
        <f>400000000</f>
        <v>400000000</v>
      </c>
      <c r="H141" s="206">
        <v>97200000</v>
      </c>
      <c r="I141" s="120">
        <v>30000000</v>
      </c>
      <c r="J141" s="120">
        <f t="shared" si="7"/>
        <v>527200000</v>
      </c>
      <c r="K141" s="6" t="s">
        <v>1359</v>
      </c>
      <c r="L141" s="6" t="s">
        <v>1360</v>
      </c>
      <c r="M141" s="6" t="s">
        <v>85</v>
      </c>
    </row>
    <row r="142" spans="1:13" ht="24.95" customHeight="1">
      <c r="A142" s="10" t="s">
        <v>1278</v>
      </c>
      <c r="B142" s="10" t="s">
        <v>1351</v>
      </c>
      <c r="C142" s="6" t="s">
        <v>42</v>
      </c>
      <c r="D142" s="13" t="s">
        <v>1361</v>
      </c>
      <c r="E142" s="7" t="s">
        <v>85</v>
      </c>
      <c r="F142" s="6" t="s">
        <v>18</v>
      </c>
      <c r="G142" s="206">
        <v>200000000</v>
      </c>
      <c r="H142" s="206"/>
      <c r="I142" s="120"/>
      <c r="J142" s="120">
        <f t="shared" si="7"/>
        <v>200000000</v>
      </c>
      <c r="K142" s="6" t="s">
        <v>1359</v>
      </c>
      <c r="L142" s="6" t="s">
        <v>1360</v>
      </c>
      <c r="M142" s="6" t="s">
        <v>85</v>
      </c>
    </row>
    <row r="143" spans="1:13" ht="24.95" customHeight="1">
      <c r="A143" s="10" t="s">
        <v>1278</v>
      </c>
      <c r="B143" s="10" t="s">
        <v>1310</v>
      </c>
      <c r="C143" s="6" t="s">
        <v>42</v>
      </c>
      <c r="D143" s="13" t="s">
        <v>1362</v>
      </c>
      <c r="E143" s="7" t="s">
        <v>85</v>
      </c>
      <c r="F143" s="6" t="s">
        <v>94</v>
      </c>
      <c r="G143" s="206">
        <v>234042000</v>
      </c>
      <c r="H143" s="182">
        <v>0</v>
      </c>
      <c r="I143" s="120">
        <v>0</v>
      </c>
      <c r="J143" s="120">
        <f t="shared" si="7"/>
        <v>234042000</v>
      </c>
      <c r="K143" s="6" t="s">
        <v>1363</v>
      </c>
      <c r="L143" s="6" t="s">
        <v>1364</v>
      </c>
      <c r="M143" s="6" t="s">
        <v>85</v>
      </c>
    </row>
    <row r="144" spans="1:13" ht="24.95" customHeight="1">
      <c r="A144" s="10" t="s">
        <v>1278</v>
      </c>
      <c r="B144" s="10" t="s">
        <v>1310</v>
      </c>
      <c r="C144" s="6" t="s">
        <v>42</v>
      </c>
      <c r="D144" s="13" t="s">
        <v>1365</v>
      </c>
      <c r="E144" s="7" t="s">
        <v>223</v>
      </c>
      <c r="F144" s="6" t="s">
        <v>119</v>
      </c>
      <c r="G144" s="120">
        <v>5000000</v>
      </c>
      <c r="H144" s="120">
        <v>9900000</v>
      </c>
      <c r="I144" s="120">
        <v>0</v>
      </c>
      <c r="J144" s="120">
        <f t="shared" si="7"/>
        <v>14900000</v>
      </c>
      <c r="K144" s="6" t="s">
        <v>1366</v>
      </c>
      <c r="L144" s="6" t="s">
        <v>1367</v>
      </c>
      <c r="M144" s="6" t="s">
        <v>226</v>
      </c>
    </row>
    <row r="145" spans="1:13" ht="24.95" customHeight="1">
      <c r="A145" s="10" t="s">
        <v>1278</v>
      </c>
      <c r="B145" s="10" t="s">
        <v>1351</v>
      </c>
      <c r="C145" s="6" t="s">
        <v>42</v>
      </c>
      <c r="D145" s="13" t="s">
        <v>1352</v>
      </c>
      <c r="E145" s="7" t="s">
        <v>133</v>
      </c>
      <c r="F145" s="6" t="s">
        <v>18</v>
      </c>
      <c r="G145" s="195">
        <v>660000000</v>
      </c>
      <c r="H145" s="195">
        <v>15000000</v>
      </c>
      <c r="I145" s="134">
        <v>0</v>
      </c>
      <c r="J145" s="134">
        <f t="shared" si="7"/>
        <v>675000000</v>
      </c>
      <c r="K145" s="6" t="s">
        <v>1353</v>
      </c>
      <c r="L145" s="6" t="s">
        <v>1354</v>
      </c>
      <c r="M145" s="6" t="s">
        <v>133</v>
      </c>
    </row>
    <row r="146" spans="1:13" ht="24.95" customHeight="1">
      <c r="A146" s="10" t="s">
        <v>1278</v>
      </c>
      <c r="B146" s="10" t="s">
        <v>1351</v>
      </c>
      <c r="C146" s="6" t="s">
        <v>42</v>
      </c>
      <c r="D146" s="13" t="s">
        <v>1355</v>
      </c>
      <c r="E146" s="7" t="s">
        <v>133</v>
      </c>
      <c r="F146" s="6" t="s">
        <v>18</v>
      </c>
      <c r="G146" s="195">
        <v>800000000</v>
      </c>
      <c r="H146" s="195">
        <v>10000000</v>
      </c>
      <c r="I146" s="134">
        <v>0</v>
      </c>
      <c r="J146" s="134">
        <f t="shared" si="7"/>
        <v>810000000</v>
      </c>
      <c r="K146" s="6" t="s">
        <v>1356</v>
      </c>
      <c r="L146" s="6" t="s">
        <v>1357</v>
      </c>
      <c r="M146" s="6" t="s">
        <v>133</v>
      </c>
    </row>
    <row r="147" spans="1:13" ht="24.95" customHeight="1">
      <c r="A147" s="10" t="s">
        <v>1278</v>
      </c>
      <c r="B147" s="10" t="s">
        <v>1351</v>
      </c>
      <c r="C147" s="6" t="s">
        <v>42</v>
      </c>
      <c r="D147" s="13" t="s">
        <v>1358</v>
      </c>
      <c r="E147" s="7" t="s">
        <v>85</v>
      </c>
      <c r="F147" s="6" t="s">
        <v>18</v>
      </c>
      <c r="G147" s="195">
        <f>400000000</f>
        <v>400000000</v>
      </c>
      <c r="H147" s="195">
        <v>97200000</v>
      </c>
      <c r="I147" s="134">
        <v>30000000</v>
      </c>
      <c r="J147" s="134">
        <f t="shared" si="7"/>
        <v>527200000</v>
      </c>
      <c r="K147" s="6" t="s">
        <v>1359</v>
      </c>
      <c r="L147" s="6" t="s">
        <v>1360</v>
      </c>
      <c r="M147" s="6" t="s">
        <v>85</v>
      </c>
    </row>
    <row r="148" spans="1:13" ht="24.95" customHeight="1">
      <c r="A148" s="10" t="s">
        <v>1278</v>
      </c>
      <c r="B148" s="10" t="s">
        <v>1351</v>
      </c>
      <c r="C148" s="6" t="s">
        <v>42</v>
      </c>
      <c r="D148" s="13" t="s">
        <v>1361</v>
      </c>
      <c r="E148" s="7" t="s">
        <v>85</v>
      </c>
      <c r="F148" s="6" t="s">
        <v>18</v>
      </c>
      <c r="G148" s="195">
        <v>200000000</v>
      </c>
      <c r="H148" s="195"/>
      <c r="I148" s="134"/>
      <c r="J148" s="134">
        <f t="shared" si="7"/>
        <v>200000000</v>
      </c>
      <c r="K148" s="6" t="s">
        <v>1359</v>
      </c>
      <c r="L148" s="6" t="s">
        <v>1360</v>
      </c>
      <c r="M148" s="6" t="s">
        <v>85</v>
      </c>
    </row>
    <row r="149" spans="1:13" ht="24.95" customHeight="1">
      <c r="A149" s="10" t="s">
        <v>1278</v>
      </c>
      <c r="B149" s="10" t="s">
        <v>1310</v>
      </c>
      <c r="C149" s="6" t="s">
        <v>42</v>
      </c>
      <c r="D149" s="13" t="s">
        <v>1362</v>
      </c>
      <c r="E149" s="7" t="s">
        <v>85</v>
      </c>
      <c r="F149" s="6" t="s">
        <v>94</v>
      </c>
      <c r="G149" s="195">
        <v>234042000</v>
      </c>
      <c r="H149" s="182">
        <v>0</v>
      </c>
      <c r="I149" s="120">
        <v>0</v>
      </c>
      <c r="J149" s="134">
        <f t="shared" si="7"/>
        <v>234042000</v>
      </c>
      <c r="K149" s="6" t="s">
        <v>1363</v>
      </c>
      <c r="L149" s="6" t="s">
        <v>1364</v>
      </c>
      <c r="M149" s="6" t="s">
        <v>85</v>
      </c>
    </row>
    <row r="150" spans="1:13" ht="24.95" customHeight="1">
      <c r="A150" s="10" t="s">
        <v>1278</v>
      </c>
      <c r="B150" s="10" t="s">
        <v>583</v>
      </c>
      <c r="C150" s="6" t="s">
        <v>72</v>
      </c>
      <c r="D150" s="13" t="s">
        <v>1368</v>
      </c>
      <c r="E150" s="7" t="s">
        <v>223</v>
      </c>
      <c r="F150" s="6" t="s">
        <v>119</v>
      </c>
      <c r="G150" s="120">
        <v>180000000</v>
      </c>
      <c r="H150" s="182">
        <v>0</v>
      </c>
      <c r="I150" s="120">
        <v>0</v>
      </c>
      <c r="J150" s="120">
        <f t="shared" si="7"/>
        <v>180000000</v>
      </c>
      <c r="K150" s="6" t="s">
        <v>1369</v>
      </c>
      <c r="L150" s="6" t="s">
        <v>1370</v>
      </c>
      <c r="M150" s="6" t="s">
        <v>226</v>
      </c>
    </row>
    <row r="151" spans="1:13" ht="24.95" customHeight="1">
      <c r="A151" s="10" t="s">
        <v>1278</v>
      </c>
      <c r="B151" s="10" t="s">
        <v>583</v>
      </c>
      <c r="C151" s="6" t="s">
        <v>72</v>
      </c>
      <c r="D151" s="13" t="s">
        <v>1371</v>
      </c>
      <c r="E151" s="7" t="s">
        <v>292</v>
      </c>
      <c r="F151" s="6" t="s">
        <v>86</v>
      </c>
      <c r="G151" s="120">
        <v>983465477</v>
      </c>
      <c r="H151" s="182">
        <v>0</v>
      </c>
      <c r="I151" s="120">
        <v>0</v>
      </c>
      <c r="J151" s="120">
        <f t="shared" si="7"/>
        <v>983465477</v>
      </c>
      <c r="K151" s="6" t="s">
        <v>1372</v>
      </c>
      <c r="L151" s="6" t="s">
        <v>1373</v>
      </c>
      <c r="M151" s="6" t="s">
        <v>292</v>
      </c>
    </row>
    <row r="152" spans="1:13" ht="24.95" customHeight="1">
      <c r="A152" s="10" t="s">
        <v>1278</v>
      </c>
      <c r="B152" s="10" t="s">
        <v>676</v>
      </c>
      <c r="C152" s="6" t="s">
        <v>180</v>
      </c>
      <c r="D152" s="13" t="s">
        <v>1375</v>
      </c>
      <c r="E152" s="7" t="s">
        <v>655</v>
      </c>
      <c r="F152" s="6" t="s">
        <v>86</v>
      </c>
      <c r="G152" s="120">
        <v>800000000</v>
      </c>
      <c r="H152" s="120">
        <v>400000000</v>
      </c>
      <c r="I152" s="120"/>
      <c r="J152" s="120">
        <f t="shared" si="7"/>
        <v>1200000000</v>
      </c>
      <c r="K152" s="6" t="s">
        <v>1376</v>
      </c>
      <c r="L152" s="6" t="s">
        <v>1377</v>
      </c>
      <c r="M152" s="6" t="s">
        <v>115</v>
      </c>
    </row>
    <row r="153" spans="1:13" ht="24.95" customHeight="1">
      <c r="A153" s="10" t="s">
        <v>1278</v>
      </c>
      <c r="B153" s="10" t="s">
        <v>676</v>
      </c>
      <c r="C153" s="6" t="s">
        <v>180</v>
      </c>
      <c r="D153" s="13" t="s">
        <v>1378</v>
      </c>
      <c r="E153" s="7" t="s">
        <v>115</v>
      </c>
      <c r="F153" s="6" t="s">
        <v>18</v>
      </c>
      <c r="G153" s="206">
        <v>255000000</v>
      </c>
      <c r="H153" s="206">
        <v>595000000</v>
      </c>
      <c r="I153" s="206">
        <v>0</v>
      </c>
      <c r="J153" s="206">
        <v>850000000</v>
      </c>
      <c r="K153" s="6" t="s">
        <v>1379</v>
      </c>
      <c r="L153" s="6" t="s">
        <v>1380</v>
      </c>
      <c r="M153" s="6" t="s">
        <v>115</v>
      </c>
    </row>
    <row r="154" spans="1:13" ht="24.95" customHeight="1">
      <c r="A154" s="10" t="s">
        <v>1278</v>
      </c>
      <c r="B154" s="10" t="s">
        <v>676</v>
      </c>
      <c r="C154" s="6" t="s">
        <v>180</v>
      </c>
      <c r="D154" s="13" t="s">
        <v>1381</v>
      </c>
      <c r="E154" s="7" t="s">
        <v>115</v>
      </c>
      <c r="F154" s="6" t="s">
        <v>18</v>
      </c>
      <c r="G154" s="206">
        <v>285000000</v>
      </c>
      <c r="H154" s="206">
        <v>665000000</v>
      </c>
      <c r="I154" s="206">
        <v>0</v>
      </c>
      <c r="J154" s="206">
        <v>950000000</v>
      </c>
      <c r="K154" s="6" t="s">
        <v>1379</v>
      </c>
      <c r="L154" s="6" t="s">
        <v>1380</v>
      </c>
      <c r="M154" s="6" t="s">
        <v>115</v>
      </c>
    </row>
    <row r="155" spans="1:13" ht="24.95" customHeight="1">
      <c r="A155" s="10" t="s">
        <v>1278</v>
      </c>
      <c r="B155" s="10" t="s">
        <v>676</v>
      </c>
      <c r="C155" s="6" t="s">
        <v>180</v>
      </c>
      <c r="D155" s="13" t="s">
        <v>1382</v>
      </c>
      <c r="E155" s="7" t="s">
        <v>115</v>
      </c>
      <c r="F155" s="6" t="s">
        <v>18</v>
      </c>
      <c r="G155" s="206">
        <v>285000000</v>
      </c>
      <c r="H155" s="206">
        <v>665000000</v>
      </c>
      <c r="I155" s="206">
        <v>0</v>
      </c>
      <c r="J155" s="206">
        <v>950000000</v>
      </c>
      <c r="K155" s="6" t="s">
        <v>1379</v>
      </c>
      <c r="L155" s="6" t="s">
        <v>1380</v>
      </c>
      <c r="M155" s="6" t="s">
        <v>115</v>
      </c>
    </row>
    <row r="156" spans="1:13" ht="24.95" customHeight="1">
      <c r="A156" s="10" t="s">
        <v>1278</v>
      </c>
      <c r="B156" s="10" t="s">
        <v>676</v>
      </c>
      <c r="C156" s="6" t="s">
        <v>180</v>
      </c>
      <c r="D156" s="13" t="s">
        <v>1383</v>
      </c>
      <c r="E156" s="7" t="s">
        <v>115</v>
      </c>
      <c r="F156" s="6" t="s">
        <v>18</v>
      </c>
      <c r="G156" s="206">
        <v>737000000</v>
      </c>
      <c r="H156" s="206">
        <v>2013000000</v>
      </c>
      <c r="I156" s="206">
        <v>0</v>
      </c>
      <c r="J156" s="206">
        <v>2750000000</v>
      </c>
      <c r="K156" s="6" t="s">
        <v>1379</v>
      </c>
      <c r="L156" s="6" t="s">
        <v>1380</v>
      </c>
      <c r="M156" s="6" t="s">
        <v>115</v>
      </c>
    </row>
    <row r="157" spans="1:13" ht="24.95" customHeight="1">
      <c r="A157" s="10" t="s">
        <v>1278</v>
      </c>
      <c r="B157" s="10" t="s">
        <v>676</v>
      </c>
      <c r="C157" s="6" t="s">
        <v>72</v>
      </c>
      <c r="D157" s="13" t="s">
        <v>1384</v>
      </c>
      <c r="E157" s="7" t="s">
        <v>133</v>
      </c>
      <c r="F157" s="6" t="s">
        <v>18</v>
      </c>
      <c r="G157" s="134">
        <v>625000000</v>
      </c>
      <c r="H157" s="134"/>
      <c r="I157" s="134">
        <v>11000000</v>
      </c>
      <c r="J157" s="134">
        <v>636000000</v>
      </c>
      <c r="K157" s="6" t="s">
        <v>1385</v>
      </c>
      <c r="L157" s="6" t="s">
        <v>1386</v>
      </c>
      <c r="M157" s="6" t="s">
        <v>133</v>
      </c>
    </row>
    <row r="158" spans="1:13" ht="24.95" customHeight="1">
      <c r="A158" s="10" t="s">
        <v>1278</v>
      </c>
      <c r="B158" s="10" t="s">
        <v>676</v>
      </c>
      <c r="C158" s="6" t="s">
        <v>72</v>
      </c>
      <c r="D158" s="48" t="s">
        <v>1387</v>
      </c>
      <c r="E158" s="7" t="s">
        <v>133</v>
      </c>
      <c r="F158" s="6" t="s">
        <v>18</v>
      </c>
      <c r="G158" s="134">
        <v>285000000</v>
      </c>
      <c r="H158" s="134">
        <v>15000000</v>
      </c>
      <c r="I158" s="134"/>
      <c r="J158" s="134">
        <v>300000000</v>
      </c>
      <c r="K158" s="6" t="s">
        <v>1388</v>
      </c>
      <c r="L158" s="6" t="s">
        <v>1389</v>
      </c>
      <c r="M158" s="6" t="s">
        <v>133</v>
      </c>
    </row>
    <row r="159" spans="1:13" ht="24.95" customHeight="1">
      <c r="A159" s="10" t="s">
        <v>1278</v>
      </c>
      <c r="B159" s="10" t="s">
        <v>1300</v>
      </c>
      <c r="C159" s="6" t="s">
        <v>72</v>
      </c>
      <c r="D159" s="13" t="s">
        <v>1391</v>
      </c>
      <c r="E159" s="7" t="s">
        <v>292</v>
      </c>
      <c r="F159" s="6" t="s">
        <v>86</v>
      </c>
      <c r="G159" s="120">
        <v>180000000</v>
      </c>
      <c r="H159" s="120">
        <v>80000000</v>
      </c>
      <c r="I159" s="120">
        <v>22000000</v>
      </c>
      <c r="J159" s="120">
        <f t="shared" ref="J159:J164" si="8">SUM(G159:I159)</f>
        <v>282000000</v>
      </c>
      <c r="K159" s="6" t="s">
        <v>1392</v>
      </c>
      <c r="L159" s="6" t="s">
        <v>1393</v>
      </c>
      <c r="M159" s="6" t="s">
        <v>292</v>
      </c>
    </row>
    <row r="160" spans="1:13" ht="24.95" customHeight="1">
      <c r="A160" s="10" t="s">
        <v>1278</v>
      </c>
      <c r="B160" s="10" t="s">
        <v>1394</v>
      </c>
      <c r="C160" s="6" t="s">
        <v>72</v>
      </c>
      <c r="D160" s="13" t="s">
        <v>1395</v>
      </c>
      <c r="E160" s="7" t="s">
        <v>292</v>
      </c>
      <c r="F160" s="6" t="s">
        <v>86</v>
      </c>
      <c r="G160" s="120">
        <v>171000000</v>
      </c>
      <c r="H160" s="120">
        <v>242000000</v>
      </c>
      <c r="I160" s="120">
        <v>30000000</v>
      </c>
      <c r="J160" s="120">
        <f t="shared" si="8"/>
        <v>443000000</v>
      </c>
      <c r="K160" s="6" t="s">
        <v>1396</v>
      </c>
      <c r="L160" s="6" t="s">
        <v>1397</v>
      </c>
      <c r="M160" s="7" t="s">
        <v>292</v>
      </c>
    </row>
    <row r="161" spans="1:13" ht="24.95" customHeight="1">
      <c r="A161" s="10" t="s">
        <v>1278</v>
      </c>
      <c r="B161" s="10" t="s">
        <v>1394</v>
      </c>
      <c r="C161" s="6" t="s">
        <v>72</v>
      </c>
      <c r="D161" s="13" t="s">
        <v>1398</v>
      </c>
      <c r="E161" s="7" t="s">
        <v>292</v>
      </c>
      <c r="F161" s="6" t="s">
        <v>86</v>
      </c>
      <c r="G161" s="120">
        <v>148000000</v>
      </c>
      <c r="H161" s="120">
        <v>39000000</v>
      </c>
      <c r="I161" s="120">
        <v>5000000</v>
      </c>
      <c r="J161" s="120">
        <f t="shared" si="8"/>
        <v>192000000</v>
      </c>
      <c r="K161" s="6" t="s">
        <v>1399</v>
      </c>
      <c r="L161" s="6" t="s">
        <v>1400</v>
      </c>
      <c r="M161" s="7" t="s">
        <v>292</v>
      </c>
    </row>
    <row r="162" spans="1:13" ht="24.95" customHeight="1">
      <c r="A162" s="10" t="s">
        <v>1278</v>
      </c>
      <c r="B162" s="10" t="s">
        <v>1394</v>
      </c>
      <c r="C162" s="6" t="s">
        <v>72</v>
      </c>
      <c r="D162" s="13" t="s">
        <v>1401</v>
      </c>
      <c r="E162" s="7" t="s">
        <v>292</v>
      </c>
      <c r="F162" s="6" t="s">
        <v>86</v>
      </c>
      <c r="G162" s="120">
        <v>150000000</v>
      </c>
      <c r="H162" s="120">
        <v>200000000</v>
      </c>
      <c r="I162" s="120">
        <v>10000000</v>
      </c>
      <c r="J162" s="120">
        <f t="shared" si="8"/>
        <v>360000000</v>
      </c>
      <c r="K162" s="6" t="s">
        <v>1402</v>
      </c>
      <c r="L162" s="6" t="s">
        <v>1403</v>
      </c>
      <c r="M162" s="7" t="s">
        <v>292</v>
      </c>
    </row>
    <row r="163" spans="1:13" ht="24.95" customHeight="1">
      <c r="A163" s="10" t="s">
        <v>1278</v>
      </c>
      <c r="B163" s="10" t="s">
        <v>1394</v>
      </c>
      <c r="C163" s="6" t="s">
        <v>72</v>
      </c>
      <c r="D163" s="13" t="s">
        <v>1404</v>
      </c>
      <c r="E163" s="7" t="s">
        <v>292</v>
      </c>
      <c r="F163" s="6" t="s">
        <v>86</v>
      </c>
      <c r="G163" s="120">
        <v>171915000</v>
      </c>
      <c r="H163" s="120">
        <v>120520000</v>
      </c>
      <c r="I163" s="120">
        <v>11074000</v>
      </c>
      <c r="J163" s="120">
        <f t="shared" si="8"/>
        <v>303509000</v>
      </c>
      <c r="K163" s="6" t="s">
        <v>1405</v>
      </c>
      <c r="L163" s="6" t="s">
        <v>1406</v>
      </c>
      <c r="M163" s="7" t="s">
        <v>292</v>
      </c>
    </row>
    <row r="164" spans="1:13" ht="24.95" customHeight="1">
      <c r="A164" s="10" t="s">
        <v>1278</v>
      </c>
      <c r="B164" s="10" t="s">
        <v>1340</v>
      </c>
      <c r="C164" s="6" t="s">
        <v>72</v>
      </c>
      <c r="D164" s="13" t="s">
        <v>1407</v>
      </c>
      <c r="E164" s="7" t="s">
        <v>37</v>
      </c>
      <c r="F164" s="6" t="s">
        <v>86</v>
      </c>
      <c r="G164" s="120">
        <v>100000000</v>
      </c>
      <c r="H164" s="120">
        <v>150000000</v>
      </c>
      <c r="I164" s="120">
        <v>0</v>
      </c>
      <c r="J164" s="120">
        <f t="shared" si="8"/>
        <v>250000000</v>
      </c>
      <c r="K164" s="6" t="s">
        <v>1343</v>
      </c>
      <c r="L164" s="6" t="s">
        <v>1408</v>
      </c>
      <c r="M164" s="7" t="s">
        <v>37</v>
      </c>
    </row>
    <row r="165" spans="1:13" ht="24.95" customHeight="1">
      <c r="A165" s="10" t="s">
        <v>1278</v>
      </c>
      <c r="B165" s="10" t="s">
        <v>1409</v>
      </c>
      <c r="C165" s="6" t="s">
        <v>180</v>
      </c>
      <c r="D165" s="13" t="s">
        <v>1410</v>
      </c>
      <c r="E165" s="7" t="s">
        <v>37</v>
      </c>
      <c r="F165" s="6" t="s">
        <v>18</v>
      </c>
      <c r="G165" s="237">
        <v>846000000</v>
      </c>
      <c r="H165" s="237">
        <v>429000000</v>
      </c>
      <c r="I165" s="237">
        <v>187000000</v>
      </c>
      <c r="J165" s="237">
        <v>1462000000</v>
      </c>
      <c r="K165" s="6" t="s">
        <v>1411</v>
      </c>
      <c r="L165" s="6" t="s">
        <v>1412</v>
      </c>
      <c r="M165" s="7" t="s">
        <v>22</v>
      </c>
    </row>
    <row r="166" spans="1:13" ht="24.95" customHeight="1">
      <c r="A166" s="10" t="s">
        <v>1278</v>
      </c>
      <c r="B166" s="10" t="s">
        <v>1409</v>
      </c>
      <c r="C166" s="6" t="s">
        <v>180</v>
      </c>
      <c r="D166" s="13" t="s">
        <v>1413</v>
      </c>
      <c r="E166" s="7" t="s">
        <v>37</v>
      </c>
      <c r="F166" s="6" t="s">
        <v>18</v>
      </c>
      <c r="G166" s="237">
        <v>148000000</v>
      </c>
      <c r="H166" s="237">
        <v>76000000</v>
      </c>
      <c r="I166" s="237">
        <v>38000000</v>
      </c>
      <c r="J166" s="237">
        <v>262000000</v>
      </c>
      <c r="K166" s="6" t="s">
        <v>1411</v>
      </c>
      <c r="L166" s="6" t="s">
        <v>1412</v>
      </c>
      <c r="M166" s="7" t="s">
        <v>37</v>
      </c>
    </row>
    <row r="167" spans="1:13" ht="24.95" customHeight="1">
      <c r="A167" s="10" t="s">
        <v>1278</v>
      </c>
      <c r="B167" s="10" t="s">
        <v>1345</v>
      </c>
      <c r="C167" s="6" t="s">
        <v>72</v>
      </c>
      <c r="D167" s="13" t="s">
        <v>1414</v>
      </c>
      <c r="E167" s="7" t="s">
        <v>655</v>
      </c>
      <c r="F167" s="6" t="s">
        <v>86</v>
      </c>
      <c r="G167" s="120">
        <v>34000000</v>
      </c>
      <c r="H167" s="182">
        <v>0</v>
      </c>
      <c r="I167" s="120">
        <v>0</v>
      </c>
      <c r="J167" s="120">
        <v>34000000</v>
      </c>
      <c r="K167" s="6" t="s">
        <v>1415</v>
      </c>
      <c r="L167" s="6" t="s">
        <v>1416</v>
      </c>
      <c r="M167" s="6" t="s">
        <v>115</v>
      </c>
    </row>
    <row r="168" spans="1:13" ht="24.95" customHeight="1">
      <c r="A168" s="10" t="s">
        <v>1278</v>
      </c>
      <c r="B168" s="10" t="s">
        <v>1310</v>
      </c>
      <c r="C168" s="6" t="s">
        <v>72</v>
      </c>
      <c r="D168" s="13" t="s">
        <v>1417</v>
      </c>
      <c r="E168" s="7" t="s">
        <v>1418</v>
      </c>
      <c r="F168" s="6" t="s">
        <v>18</v>
      </c>
      <c r="G168" s="120">
        <v>0</v>
      </c>
      <c r="H168" s="120">
        <v>180000000</v>
      </c>
      <c r="I168" s="120">
        <v>0</v>
      </c>
      <c r="J168" s="120">
        <f>SUM(G168:I168)</f>
        <v>180000000</v>
      </c>
      <c r="K168" s="6" t="s">
        <v>1419</v>
      </c>
      <c r="L168" s="6" t="s">
        <v>1420</v>
      </c>
      <c r="M168" s="6" t="s">
        <v>115</v>
      </c>
    </row>
    <row r="169" spans="1:13" ht="24.95" customHeight="1">
      <c r="A169" s="10" t="s">
        <v>1278</v>
      </c>
      <c r="B169" s="10" t="s">
        <v>1310</v>
      </c>
      <c r="C169" s="6" t="s">
        <v>180</v>
      </c>
      <c r="D169" s="13" t="s">
        <v>1421</v>
      </c>
      <c r="E169" s="7" t="s">
        <v>223</v>
      </c>
      <c r="F169" s="6" t="s">
        <v>119</v>
      </c>
      <c r="G169" s="120">
        <v>9000000</v>
      </c>
      <c r="H169" s="120">
        <v>4700000</v>
      </c>
      <c r="I169" s="120">
        <v>0</v>
      </c>
      <c r="J169" s="120">
        <f>SUM(G169:I169)</f>
        <v>13700000</v>
      </c>
      <c r="K169" s="6" t="s">
        <v>1422</v>
      </c>
      <c r="L169" s="6" t="s">
        <v>1367</v>
      </c>
      <c r="M169" s="6" t="s">
        <v>226</v>
      </c>
    </row>
    <row r="170" spans="1:13" ht="24.95" customHeight="1">
      <c r="A170" s="10" t="s">
        <v>1278</v>
      </c>
      <c r="B170" s="10" t="s">
        <v>583</v>
      </c>
      <c r="C170" s="6" t="s">
        <v>29</v>
      </c>
      <c r="D170" s="13" t="s">
        <v>1423</v>
      </c>
      <c r="E170" s="7" t="s">
        <v>223</v>
      </c>
      <c r="F170" s="6" t="s">
        <v>119</v>
      </c>
      <c r="G170" s="120">
        <v>180000000</v>
      </c>
      <c r="H170" s="182">
        <v>0</v>
      </c>
      <c r="I170" s="120">
        <v>0</v>
      </c>
      <c r="J170" s="120">
        <f>SUM(G170:I170)</f>
        <v>180000000</v>
      </c>
      <c r="K170" s="6" t="s">
        <v>1424</v>
      </c>
      <c r="L170" s="6" t="s">
        <v>1425</v>
      </c>
      <c r="M170" s="6" t="s">
        <v>226</v>
      </c>
    </row>
    <row r="171" spans="1:13" ht="24.95" customHeight="1">
      <c r="A171" s="10" t="s">
        <v>1278</v>
      </c>
      <c r="B171" s="10" t="s">
        <v>583</v>
      </c>
      <c r="C171" s="6" t="s">
        <v>29</v>
      </c>
      <c r="D171" s="13" t="s">
        <v>1426</v>
      </c>
      <c r="E171" s="7" t="s">
        <v>223</v>
      </c>
      <c r="F171" s="6" t="s">
        <v>18</v>
      </c>
      <c r="G171" s="206">
        <v>150000000</v>
      </c>
      <c r="H171" s="182">
        <v>0</v>
      </c>
      <c r="I171" s="120">
        <v>0</v>
      </c>
      <c r="J171" s="120">
        <f>SUM(G171:I171)</f>
        <v>150000000</v>
      </c>
      <c r="K171" s="6" t="s">
        <v>1328</v>
      </c>
      <c r="L171" s="6" t="s">
        <v>1329</v>
      </c>
      <c r="M171" s="6" t="s">
        <v>226</v>
      </c>
    </row>
    <row r="172" spans="1:13" ht="24.95" customHeight="1">
      <c r="A172" s="10" t="s">
        <v>1278</v>
      </c>
      <c r="B172" s="10" t="s">
        <v>676</v>
      </c>
      <c r="C172" s="6" t="s">
        <v>83</v>
      </c>
      <c r="D172" s="48" t="s">
        <v>1428</v>
      </c>
      <c r="E172" s="7" t="s">
        <v>133</v>
      </c>
      <c r="F172" s="6" t="s">
        <v>18</v>
      </c>
      <c r="G172" s="134">
        <v>200000000</v>
      </c>
      <c r="H172" s="134"/>
      <c r="I172" s="134"/>
      <c r="J172" s="134">
        <v>200000000</v>
      </c>
      <c r="K172" s="6" t="s">
        <v>1429</v>
      </c>
      <c r="L172" s="6" t="s">
        <v>1430</v>
      </c>
      <c r="M172" s="6" t="s">
        <v>133</v>
      </c>
    </row>
    <row r="173" spans="1:13" ht="24.95" customHeight="1">
      <c r="A173" s="10" t="s">
        <v>1278</v>
      </c>
      <c r="B173" s="10" t="s">
        <v>1345</v>
      </c>
      <c r="C173" s="6" t="s">
        <v>83</v>
      </c>
      <c r="D173" s="13" t="s">
        <v>1432</v>
      </c>
      <c r="E173" s="7" t="s">
        <v>655</v>
      </c>
      <c r="F173" s="6" t="s">
        <v>86</v>
      </c>
      <c r="G173" s="120">
        <v>45000000</v>
      </c>
      <c r="H173" s="182">
        <v>0</v>
      </c>
      <c r="I173" s="120">
        <v>0</v>
      </c>
      <c r="J173" s="120">
        <f t="shared" ref="J173:J180" si="9">SUM(G173:I173)</f>
        <v>45000000</v>
      </c>
      <c r="K173" s="6" t="s">
        <v>1433</v>
      </c>
      <c r="L173" s="6" t="s">
        <v>1434</v>
      </c>
      <c r="M173" s="6" t="s">
        <v>115</v>
      </c>
    </row>
    <row r="174" spans="1:13" ht="24.95" customHeight="1">
      <c r="A174" s="10" t="s">
        <v>1278</v>
      </c>
      <c r="B174" s="10" t="s">
        <v>583</v>
      </c>
      <c r="C174" s="6" t="s">
        <v>136</v>
      </c>
      <c r="D174" s="13" t="s">
        <v>1435</v>
      </c>
      <c r="E174" s="7" t="s">
        <v>223</v>
      </c>
      <c r="F174" s="6" t="s">
        <v>18</v>
      </c>
      <c r="G174" s="206">
        <v>270000000</v>
      </c>
      <c r="H174" s="206">
        <v>37000000</v>
      </c>
      <c r="I174" s="206"/>
      <c r="J174" s="120">
        <f t="shared" si="9"/>
        <v>307000000</v>
      </c>
      <c r="K174" s="6" t="s">
        <v>1436</v>
      </c>
      <c r="L174" s="6" t="s">
        <v>1291</v>
      </c>
      <c r="M174" s="6" t="s">
        <v>226</v>
      </c>
    </row>
    <row r="175" spans="1:13" ht="24.95" customHeight="1">
      <c r="A175" s="10" t="s">
        <v>1278</v>
      </c>
      <c r="B175" s="10" t="s">
        <v>1345</v>
      </c>
      <c r="C175" s="6" t="s">
        <v>300</v>
      </c>
      <c r="D175" s="13" t="s">
        <v>1437</v>
      </c>
      <c r="E175" s="7" t="s">
        <v>85</v>
      </c>
      <c r="F175" s="6" t="s">
        <v>86</v>
      </c>
      <c r="G175" s="134">
        <v>440000000</v>
      </c>
      <c r="H175" s="134">
        <v>75000000</v>
      </c>
      <c r="I175" s="134">
        <v>15000000</v>
      </c>
      <c r="J175" s="134">
        <f t="shared" si="9"/>
        <v>530000000</v>
      </c>
      <c r="K175" s="6" t="s">
        <v>1438</v>
      </c>
      <c r="L175" s="6" t="s">
        <v>1439</v>
      </c>
      <c r="M175" s="6" t="s">
        <v>133</v>
      </c>
    </row>
    <row r="176" spans="1:13" ht="24.95" customHeight="1">
      <c r="A176" s="10" t="s">
        <v>1278</v>
      </c>
      <c r="B176" s="10" t="s">
        <v>1440</v>
      </c>
      <c r="C176" s="6" t="s">
        <v>157</v>
      </c>
      <c r="D176" s="13" t="s">
        <v>1441</v>
      </c>
      <c r="E176" s="7" t="s">
        <v>292</v>
      </c>
      <c r="F176" s="6" t="s">
        <v>86</v>
      </c>
      <c r="G176" s="120">
        <v>84594000</v>
      </c>
      <c r="H176" s="120">
        <v>35302000</v>
      </c>
      <c r="I176" s="120">
        <v>66656000</v>
      </c>
      <c r="J176" s="120">
        <f t="shared" si="9"/>
        <v>186552000</v>
      </c>
      <c r="K176" s="6" t="s">
        <v>1442</v>
      </c>
      <c r="L176" s="6" t="s">
        <v>1443</v>
      </c>
      <c r="M176" s="7" t="s">
        <v>292</v>
      </c>
    </row>
    <row r="177" spans="1:13" ht="24.95" customHeight="1">
      <c r="A177" s="10" t="s">
        <v>1278</v>
      </c>
      <c r="B177" s="10" t="s">
        <v>1440</v>
      </c>
      <c r="C177" s="6" t="s">
        <v>157</v>
      </c>
      <c r="D177" s="13" t="s">
        <v>1444</v>
      </c>
      <c r="E177" s="7" t="s">
        <v>292</v>
      </c>
      <c r="F177" s="6" t="s">
        <v>86</v>
      </c>
      <c r="G177" s="120">
        <v>423188000</v>
      </c>
      <c r="H177" s="120">
        <v>223266000</v>
      </c>
      <c r="I177" s="120">
        <v>277103000</v>
      </c>
      <c r="J177" s="120">
        <f t="shared" si="9"/>
        <v>923557000</v>
      </c>
      <c r="K177" s="6" t="s">
        <v>1445</v>
      </c>
      <c r="L177" s="6" t="s">
        <v>1446</v>
      </c>
      <c r="M177" s="7" t="s">
        <v>292</v>
      </c>
    </row>
    <row r="178" spans="1:13" ht="24.95" customHeight="1">
      <c r="A178" s="10" t="s">
        <v>1278</v>
      </c>
      <c r="B178" s="10" t="s">
        <v>1440</v>
      </c>
      <c r="C178" s="6" t="s">
        <v>157</v>
      </c>
      <c r="D178" s="13" t="s">
        <v>1447</v>
      </c>
      <c r="E178" s="7" t="s">
        <v>292</v>
      </c>
      <c r="F178" s="6" t="s">
        <v>86</v>
      </c>
      <c r="G178" s="120">
        <v>174496000</v>
      </c>
      <c r="H178" s="120">
        <v>85376000</v>
      </c>
      <c r="I178" s="120">
        <v>111644000</v>
      </c>
      <c r="J178" s="120">
        <f t="shared" si="9"/>
        <v>371516000</v>
      </c>
      <c r="K178" s="6" t="s">
        <v>1448</v>
      </c>
      <c r="L178" s="6" t="s">
        <v>1449</v>
      </c>
      <c r="M178" s="7" t="s">
        <v>292</v>
      </c>
    </row>
    <row r="179" spans="1:13" ht="24.95" customHeight="1">
      <c r="A179" s="10" t="s">
        <v>1278</v>
      </c>
      <c r="B179" s="10" t="s">
        <v>1440</v>
      </c>
      <c r="C179" s="6" t="s">
        <v>157</v>
      </c>
      <c r="D179" s="13" t="s">
        <v>1450</v>
      </c>
      <c r="E179" s="7" t="s">
        <v>292</v>
      </c>
      <c r="F179" s="6" t="s">
        <v>86</v>
      </c>
      <c r="G179" s="120">
        <v>248652000</v>
      </c>
      <c r="H179" s="120">
        <v>122239000</v>
      </c>
      <c r="I179" s="120">
        <v>149023000</v>
      </c>
      <c r="J179" s="120">
        <f t="shared" si="9"/>
        <v>519914000</v>
      </c>
      <c r="K179" s="6" t="s">
        <v>1451</v>
      </c>
      <c r="L179" s="6" t="s">
        <v>1452</v>
      </c>
      <c r="M179" s="7" t="s">
        <v>292</v>
      </c>
    </row>
    <row r="180" spans="1:13" ht="24.95" customHeight="1">
      <c r="A180" s="10" t="s">
        <v>1278</v>
      </c>
      <c r="B180" s="10" t="s">
        <v>1345</v>
      </c>
      <c r="C180" s="6" t="s">
        <v>157</v>
      </c>
      <c r="D180" s="13" t="s">
        <v>1453</v>
      </c>
      <c r="E180" s="7" t="s">
        <v>85</v>
      </c>
      <c r="F180" s="6" t="s">
        <v>86</v>
      </c>
      <c r="G180" s="134">
        <v>270000000</v>
      </c>
      <c r="H180" s="134">
        <v>24000000</v>
      </c>
      <c r="I180" s="134">
        <v>20000000</v>
      </c>
      <c r="J180" s="134">
        <f t="shared" si="9"/>
        <v>314000000</v>
      </c>
      <c r="K180" s="6" t="s">
        <v>1454</v>
      </c>
      <c r="L180" s="6" t="s">
        <v>1455</v>
      </c>
      <c r="M180" s="6" t="s">
        <v>133</v>
      </c>
    </row>
    <row r="181" spans="1:13" ht="24.95" customHeight="1">
      <c r="A181" s="10" t="s">
        <v>1278</v>
      </c>
      <c r="B181" s="10" t="s">
        <v>1456</v>
      </c>
      <c r="C181" s="6" t="s">
        <v>124</v>
      </c>
      <c r="D181" s="13" t="s">
        <v>1457</v>
      </c>
      <c r="E181" s="7" t="s">
        <v>837</v>
      </c>
      <c r="F181" s="6" t="s">
        <v>18</v>
      </c>
      <c r="G181" s="213">
        <v>216000000</v>
      </c>
      <c r="H181" s="182">
        <v>0</v>
      </c>
      <c r="I181" s="120">
        <v>0</v>
      </c>
      <c r="J181" s="213">
        <v>216000000</v>
      </c>
      <c r="K181" s="6" t="s">
        <v>1458</v>
      </c>
      <c r="L181" s="6" t="s">
        <v>1459</v>
      </c>
      <c r="M181" s="6" t="s">
        <v>115</v>
      </c>
    </row>
    <row r="182" spans="1:13" ht="24.95" customHeight="1">
      <c r="A182" s="10" t="s">
        <v>1278</v>
      </c>
      <c r="B182" s="10" t="s">
        <v>1351</v>
      </c>
      <c r="C182" s="6" t="s">
        <v>213</v>
      </c>
      <c r="D182" s="13" t="s">
        <v>1460</v>
      </c>
      <c r="E182" s="7" t="s">
        <v>133</v>
      </c>
      <c r="F182" s="6" t="s">
        <v>18</v>
      </c>
      <c r="G182" s="206">
        <v>240000000</v>
      </c>
      <c r="H182" s="206">
        <v>77000000</v>
      </c>
      <c r="I182" s="120">
        <v>0</v>
      </c>
      <c r="J182" s="120">
        <f t="shared" ref="J182:J187" si="10">SUM(G182:I182)</f>
        <v>317000000</v>
      </c>
      <c r="K182" s="6" t="s">
        <v>1461</v>
      </c>
      <c r="L182" s="6" t="s">
        <v>1462</v>
      </c>
      <c r="M182" s="6" t="s">
        <v>85</v>
      </c>
    </row>
    <row r="183" spans="1:13" ht="24.95" customHeight="1">
      <c r="A183" s="10" t="s">
        <v>1278</v>
      </c>
      <c r="B183" s="10" t="s">
        <v>1351</v>
      </c>
      <c r="C183" s="6" t="s">
        <v>213</v>
      </c>
      <c r="D183" s="13" t="s">
        <v>1460</v>
      </c>
      <c r="E183" s="7" t="s">
        <v>133</v>
      </c>
      <c r="F183" s="6" t="s">
        <v>18</v>
      </c>
      <c r="G183" s="195">
        <v>240000000</v>
      </c>
      <c r="H183" s="195">
        <v>77000000</v>
      </c>
      <c r="I183" s="134">
        <v>0</v>
      </c>
      <c r="J183" s="134">
        <f t="shared" si="10"/>
        <v>317000000</v>
      </c>
      <c r="K183" s="6" t="s">
        <v>1461</v>
      </c>
      <c r="L183" s="6" t="s">
        <v>1462</v>
      </c>
      <c r="M183" s="6" t="s">
        <v>85</v>
      </c>
    </row>
    <row r="184" spans="1:13" ht="24.95" customHeight="1">
      <c r="A184" s="10" t="s">
        <v>1278</v>
      </c>
      <c r="B184" s="10" t="s">
        <v>1345</v>
      </c>
      <c r="C184" s="6" t="s">
        <v>192</v>
      </c>
      <c r="D184" s="13" t="s">
        <v>1463</v>
      </c>
      <c r="E184" s="7" t="s">
        <v>85</v>
      </c>
      <c r="F184" s="6" t="s">
        <v>86</v>
      </c>
      <c r="G184" s="134">
        <v>300000000</v>
      </c>
      <c r="H184" s="134">
        <v>74400000</v>
      </c>
      <c r="I184" s="134">
        <v>6000000</v>
      </c>
      <c r="J184" s="134">
        <f t="shared" si="10"/>
        <v>380400000</v>
      </c>
      <c r="K184" s="6" t="s">
        <v>1464</v>
      </c>
      <c r="L184" s="6" t="s">
        <v>1465</v>
      </c>
      <c r="M184" s="6" t="s">
        <v>133</v>
      </c>
    </row>
    <row r="185" spans="1:13" ht="24.95" customHeight="1">
      <c r="A185" s="10" t="s">
        <v>1278</v>
      </c>
      <c r="B185" s="10" t="s">
        <v>1345</v>
      </c>
      <c r="C185" s="6" t="s">
        <v>192</v>
      </c>
      <c r="D185" s="13" t="s">
        <v>1466</v>
      </c>
      <c r="E185" s="7" t="s">
        <v>85</v>
      </c>
      <c r="F185" s="6" t="s">
        <v>86</v>
      </c>
      <c r="G185" s="134">
        <v>320000000</v>
      </c>
      <c r="H185" s="134">
        <v>42000000</v>
      </c>
      <c r="I185" s="134">
        <v>5000000</v>
      </c>
      <c r="J185" s="134">
        <f t="shared" si="10"/>
        <v>367000000</v>
      </c>
      <c r="K185" s="6" t="s">
        <v>1467</v>
      </c>
      <c r="L185" s="6" t="s">
        <v>1468</v>
      </c>
      <c r="M185" s="6" t="s">
        <v>133</v>
      </c>
    </row>
    <row r="186" spans="1:13" ht="24.95" customHeight="1">
      <c r="A186" s="10" t="s">
        <v>1278</v>
      </c>
      <c r="B186" s="10" t="s">
        <v>1456</v>
      </c>
      <c r="C186" s="6" t="s">
        <v>192</v>
      </c>
      <c r="D186" s="13" t="s">
        <v>1470</v>
      </c>
      <c r="E186" s="7" t="s">
        <v>133</v>
      </c>
      <c r="F186" s="6" t="s">
        <v>18</v>
      </c>
      <c r="G186" s="134">
        <v>110000000</v>
      </c>
      <c r="H186" s="134">
        <v>10000000</v>
      </c>
      <c r="I186" s="134">
        <v>16000000</v>
      </c>
      <c r="J186" s="134">
        <f t="shared" si="10"/>
        <v>136000000</v>
      </c>
      <c r="K186" s="6" t="s">
        <v>1471</v>
      </c>
      <c r="L186" s="6" t="s">
        <v>1472</v>
      </c>
      <c r="M186" s="6" t="s">
        <v>85</v>
      </c>
    </row>
    <row r="187" spans="1:13" ht="27.75" customHeight="1">
      <c r="A187" s="10" t="s">
        <v>1278</v>
      </c>
      <c r="B187" s="10" t="s">
        <v>1456</v>
      </c>
      <c r="C187" s="6" t="s">
        <v>192</v>
      </c>
      <c r="D187" s="13" t="s">
        <v>1473</v>
      </c>
      <c r="E187" s="7" t="s">
        <v>85</v>
      </c>
      <c r="F187" s="6" t="s">
        <v>86</v>
      </c>
      <c r="G187" s="134">
        <v>100000000</v>
      </c>
      <c r="H187" s="134">
        <v>8000000</v>
      </c>
      <c r="I187" s="134">
        <v>9000000</v>
      </c>
      <c r="J187" s="134">
        <f t="shared" si="10"/>
        <v>117000000</v>
      </c>
      <c r="K187" s="6" t="s">
        <v>1474</v>
      </c>
      <c r="L187" s="6" t="s">
        <v>1475</v>
      </c>
      <c r="M187" s="6" t="s">
        <v>85</v>
      </c>
    </row>
    <row r="188" spans="1:13" ht="27.75" customHeight="1">
      <c r="A188" s="10" t="s">
        <v>1278</v>
      </c>
      <c r="B188" s="10" t="s">
        <v>1456</v>
      </c>
      <c r="C188" s="6" t="s">
        <v>139</v>
      </c>
      <c r="D188" s="13" t="s">
        <v>1476</v>
      </c>
      <c r="E188" s="7" t="s">
        <v>837</v>
      </c>
      <c r="F188" s="6" t="s">
        <v>18</v>
      </c>
      <c r="G188" s="213">
        <v>250000000</v>
      </c>
      <c r="H188" s="182">
        <v>0</v>
      </c>
      <c r="I188" s="120">
        <v>0</v>
      </c>
      <c r="J188" s="213">
        <v>250000000</v>
      </c>
      <c r="K188" s="6" t="s">
        <v>1477</v>
      </c>
      <c r="L188" s="6" t="s">
        <v>1478</v>
      </c>
      <c r="M188" s="6" t="s">
        <v>115</v>
      </c>
    </row>
    <row r="189" spans="1:13" ht="27.75" customHeight="1">
      <c r="A189" s="10" t="s">
        <v>1278</v>
      </c>
      <c r="B189" s="10" t="s">
        <v>676</v>
      </c>
      <c r="C189" s="6" t="s">
        <v>130</v>
      </c>
      <c r="D189" s="13" t="s">
        <v>1479</v>
      </c>
      <c r="E189" s="7" t="s">
        <v>115</v>
      </c>
      <c r="F189" s="6" t="s">
        <v>18</v>
      </c>
      <c r="G189" s="120">
        <v>800000000</v>
      </c>
      <c r="H189" s="182">
        <v>0</v>
      </c>
      <c r="I189" s="120">
        <v>0</v>
      </c>
      <c r="J189" s="120">
        <f>SUM(G189:I189)</f>
        <v>800000000</v>
      </c>
      <c r="K189" s="6" t="s">
        <v>682</v>
      </c>
      <c r="L189" s="6" t="s">
        <v>1480</v>
      </c>
      <c r="M189" s="6" t="s">
        <v>115</v>
      </c>
    </row>
    <row r="190" spans="1:13" ht="27.75" customHeight="1">
      <c r="A190" s="10" t="s">
        <v>1278</v>
      </c>
      <c r="B190" s="10" t="s">
        <v>676</v>
      </c>
      <c r="C190" s="6" t="s">
        <v>130</v>
      </c>
      <c r="D190" s="13" t="s">
        <v>1481</v>
      </c>
      <c r="E190" s="7" t="s">
        <v>85</v>
      </c>
      <c r="F190" s="6" t="s">
        <v>119</v>
      </c>
      <c r="G190" s="134">
        <v>70000000</v>
      </c>
      <c r="H190" s="134">
        <v>400000000</v>
      </c>
      <c r="I190" s="134">
        <v>25000000</v>
      </c>
      <c r="J190" s="134">
        <f>SUM(G190:I190)</f>
        <v>495000000</v>
      </c>
      <c r="K190" s="6" t="s">
        <v>1482</v>
      </c>
      <c r="L190" s="6" t="s">
        <v>1483</v>
      </c>
      <c r="M190" s="6" t="s">
        <v>133</v>
      </c>
    </row>
    <row r="191" spans="1:13" ht="27.75" customHeight="1">
      <c r="A191" s="10" t="s">
        <v>1278</v>
      </c>
      <c r="B191" s="10" t="s">
        <v>676</v>
      </c>
      <c r="C191" s="6" t="s">
        <v>130</v>
      </c>
      <c r="D191" s="13" t="s">
        <v>1484</v>
      </c>
      <c r="E191" s="7" t="s">
        <v>133</v>
      </c>
      <c r="F191" s="6" t="s">
        <v>18</v>
      </c>
      <c r="G191" s="134">
        <v>160000000</v>
      </c>
      <c r="H191" s="134">
        <v>1600000000</v>
      </c>
      <c r="I191" s="134">
        <v>30000000</v>
      </c>
      <c r="J191" s="134">
        <f>SUM(G191:I191)</f>
        <v>1790000000</v>
      </c>
      <c r="K191" s="6" t="s">
        <v>1482</v>
      </c>
      <c r="L191" s="6" t="s">
        <v>1483</v>
      </c>
      <c r="M191" s="6" t="s">
        <v>133</v>
      </c>
    </row>
    <row r="192" spans="1:13" ht="27.75" customHeight="1">
      <c r="A192" s="10" t="s">
        <v>1278</v>
      </c>
      <c r="B192" s="10" t="s">
        <v>1345</v>
      </c>
      <c r="C192" s="6" t="s">
        <v>951</v>
      </c>
      <c r="D192" s="13" t="s">
        <v>1485</v>
      </c>
      <c r="E192" s="7" t="s">
        <v>85</v>
      </c>
      <c r="F192" s="6" t="s">
        <v>86</v>
      </c>
      <c r="G192" s="134">
        <v>2500000000</v>
      </c>
      <c r="H192" s="182">
        <v>0</v>
      </c>
      <c r="I192" s="120">
        <v>0</v>
      </c>
      <c r="J192" s="134">
        <f>SUM(G192:I192)</f>
        <v>2500000000</v>
      </c>
      <c r="K192" s="6" t="s">
        <v>1486</v>
      </c>
      <c r="L192" s="6" t="s">
        <v>1487</v>
      </c>
      <c r="M192" s="6" t="s">
        <v>133</v>
      </c>
    </row>
    <row r="193" spans="1:13" ht="27.75" customHeight="1">
      <c r="A193" s="10" t="s">
        <v>1278</v>
      </c>
      <c r="B193" s="10" t="s">
        <v>1310</v>
      </c>
      <c r="C193" s="6" t="s">
        <v>951</v>
      </c>
      <c r="D193" s="13" t="s">
        <v>1488</v>
      </c>
      <c r="E193" s="7" t="s">
        <v>655</v>
      </c>
      <c r="F193" s="6" t="s">
        <v>86</v>
      </c>
      <c r="G193" s="120">
        <v>500000000</v>
      </c>
      <c r="H193" s="182">
        <v>0</v>
      </c>
      <c r="I193" s="120">
        <v>5000000</v>
      </c>
      <c r="J193" s="120">
        <f>SUM(G193:I193)</f>
        <v>505000000</v>
      </c>
      <c r="K193" s="6" t="s">
        <v>1489</v>
      </c>
      <c r="L193" s="6" t="s">
        <v>1490</v>
      </c>
      <c r="M193" s="6" t="s">
        <v>115</v>
      </c>
    </row>
    <row r="194" spans="1:13" ht="24.95" customHeight="1">
      <c r="A194" s="10" t="s">
        <v>1278</v>
      </c>
      <c r="B194" s="10" t="s">
        <v>1456</v>
      </c>
      <c r="C194" s="6" t="s">
        <v>130</v>
      </c>
      <c r="D194" s="13" t="s">
        <v>1491</v>
      </c>
      <c r="E194" s="7" t="s">
        <v>837</v>
      </c>
      <c r="F194" s="6" t="s">
        <v>18</v>
      </c>
      <c r="G194" s="213">
        <v>1300000000</v>
      </c>
      <c r="H194" s="182">
        <v>0</v>
      </c>
      <c r="I194" s="120">
        <v>0</v>
      </c>
      <c r="J194" s="213">
        <v>1300000000</v>
      </c>
      <c r="K194" s="6" t="s">
        <v>1458</v>
      </c>
      <c r="L194" s="6" t="s">
        <v>1459</v>
      </c>
      <c r="M194" s="6" t="s">
        <v>115</v>
      </c>
    </row>
    <row r="195" spans="1:13" ht="24.95" customHeight="1">
      <c r="A195" s="10" t="s">
        <v>1278</v>
      </c>
      <c r="B195" s="10" t="s">
        <v>1456</v>
      </c>
      <c r="C195" s="6" t="s">
        <v>130</v>
      </c>
      <c r="D195" s="13" t="s">
        <v>1492</v>
      </c>
      <c r="E195" s="7" t="s">
        <v>837</v>
      </c>
      <c r="F195" s="6" t="s">
        <v>18</v>
      </c>
      <c r="G195" s="213">
        <v>450000000</v>
      </c>
      <c r="H195" s="182">
        <v>0</v>
      </c>
      <c r="I195" s="120">
        <v>0</v>
      </c>
      <c r="J195" s="213">
        <v>450000000</v>
      </c>
      <c r="K195" s="6" t="s">
        <v>1477</v>
      </c>
      <c r="L195" s="6" t="s">
        <v>1478</v>
      </c>
      <c r="M195" s="6" t="s">
        <v>115</v>
      </c>
    </row>
    <row r="196" spans="1:13" ht="24.95" customHeight="1">
      <c r="A196" s="10" t="s">
        <v>1278</v>
      </c>
      <c r="B196" s="10" t="s">
        <v>1310</v>
      </c>
      <c r="C196" s="6" t="s">
        <v>147</v>
      </c>
      <c r="D196" s="13" t="s">
        <v>1493</v>
      </c>
      <c r="E196" s="7" t="s">
        <v>115</v>
      </c>
      <c r="F196" s="6" t="s">
        <v>86</v>
      </c>
      <c r="G196" s="120">
        <v>800000000</v>
      </c>
      <c r="H196" s="120">
        <v>40000000</v>
      </c>
      <c r="I196" s="120">
        <v>0</v>
      </c>
      <c r="J196" s="120">
        <f t="shared" ref="J196:J221" si="11">SUM(G196:I196)</f>
        <v>840000000</v>
      </c>
      <c r="K196" s="6" t="s">
        <v>1419</v>
      </c>
      <c r="L196" s="6" t="s">
        <v>1420</v>
      </c>
      <c r="M196" s="6" t="s">
        <v>115</v>
      </c>
    </row>
    <row r="197" spans="1:13" ht="24.95" customHeight="1">
      <c r="A197" s="10" t="s">
        <v>1623</v>
      </c>
      <c r="B197" s="10" t="s">
        <v>1668</v>
      </c>
      <c r="C197" s="6" t="s">
        <v>126</v>
      </c>
      <c r="D197" s="13" t="s">
        <v>1831</v>
      </c>
      <c r="E197" s="7" t="s">
        <v>37</v>
      </c>
      <c r="F197" s="6" t="s">
        <v>18</v>
      </c>
      <c r="G197" s="120">
        <v>169000000</v>
      </c>
      <c r="H197" s="120">
        <v>82000000</v>
      </c>
      <c r="I197" s="120">
        <v>0</v>
      </c>
      <c r="J197" s="120">
        <f t="shared" si="11"/>
        <v>251000000</v>
      </c>
      <c r="K197" s="6" t="s">
        <v>1832</v>
      </c>
      <c r="L197" s="6" t="s">
        <v>1833</v>
      </c>
      <c r="M197" s="6" t="s">
        <v>37</v>
      </c>
    </row>
    <row r="198" spans="1:13" ht="24.95" customHeight="1">
      <c r="A198" s="10" t="s">
        <v>1623</v>
      </c>
      <c r="B198" s="10" t="s">
        <v>1834</v>
      </c>
      <c r="C198" s="6" t="s">
        <v>126</v>
      </c>
      <c r="D198" s="5" t="s">
        <v>1835</v>
      </c>
      <c r="E198" s="7" t="s">
        <v>292</v>
      </c>
      <c r="F198" s="6" t="s">
        <v>86</v>
      </c>
      <c r="G198" s="120">
        <v>30000000</v>
      </c>
      <c r="H198" s="182">
        <v>0</v>
      </c>
      <c r="I198" s="120">
        <v>0</v>
      </c>
      <c r="J198" s="120">
        <f t="shared" si="11"/>
        <v>30000000</v>
      </c>
      <c r="K198" s="6" t="s">
        <v>1836</v>
      </c>
      <c r="L198" s="6" t="s">
        <v>1837</v>
      </c>
      <c r="M198" s="6" t="s">
        <v>292</v>
      </c>
    </row>
    <row r="199" spans="1:13" ht="24.95" customHeight="1">
      <c r="A199" s="10" t="s">
        <v>1623</v>
      </c>
      <c r="B199" s="10" t="s">
        <v>676</v>
      </c>
      <c r="C199" s="6" t="s">
        <v>1838</v>
      </c>
      <c r="D199" s="14" t="s">
        <v>1839</v>
      </c>
      <c r="E199" s="7" t="s">
        <v>85</v>
      </c>
      <c r="F199" s="6" t="s">
        <v>86</v>
      </c>
      <c r="G199" s="120">
        <v>230000000</v>
      </c>
      <c r="H199" s="120">
        <v>200000000</v>
      </c>
      <c r="I199" s="120"/>
      <c r="J199" s="120">
        <f t="shared" si="11"/>
        <v>430000000</v>
      </c>
      <c r="K199" s="6" t="s">
        <v>1840</v>
      </c>
      <c r="L199" s="6" t="s">
        <v>1841</v>
      </c>
      <c r="M199" s="6" t="s">
        <v>85</v>
      </c>
    </row>
    <row r="200" spans="1:13" ht="24.95" customHeight="1">
      <c r="A200" s="10" t="s">
        <v>1623</v>
      </c>
      <c r="B200" s="10" t="s">
        <v>174</v>
      </c>
      <c r="C200" s="6" t="s">
        <v>126</v>
      </c>
      <c r="D200" s="13" t="s">
        <v>1842</v>
      </c>
      <c r="E200" s="7" t="s">
        <v>292</v>
      </c>
      <c r="F200" s="6" t="s">
        <v>18</v>
      </c>
      <c r="G200" s="120">
        <v>2794000000</v>
      </c>
      <c r="H200" s="120">
        <v>1517000000</v>
      </c>
      <c r="I200" s="120">
        <v>0</v>
      </c>
      <c r="J200" s="120">
        <f t="shared" si="11"/>
        <v>4311000000</v>
      </c>
      <c r="K200" s="6" t="s">
        <v>1807</v>
      </c>
      <c r="L200" s="6" t="s">
        <v>1843</v>
      </c>
      <c r="M200" s="6" t="s">
        <v>37</v>
      </c>
    </row>
    <row r="201" spans="1:13" ht="24.95" customHeight="1">
      <c r="A201" s="10" t="s">
        <v>1623</v>
      </c>
      <c r="B201" s="10" t="s">
        <v>496</v>
      </c>
      <c r="C201" s="6" t="s">
        <v>126</v>
      </c>
      <c r="D201" s="13" t="s">
        <v>1844</v>
      </c>
      <c r="E201" s="7" t="s">
        <v>37</v>
      </c>
      <c r="F201" s="6" t="s">
        <v>18</v>
      </c>
      <c r="G201" s="120">
        <v>1030480000</v>
      </c>
      <c r="H201" s="120">
        <v>667117000</v>
      </c>
      <c r="I201" s="120">
        <v>59380000</v>
      </c>
      <c r="J201" s="120">
        <f t="shared" si="11"/>
        <v>1756977000</v>
      </c>
      <c r="K201" s="6" t="s">
        <v>1807</v>
      </c>
      <c r="L201" s="6" t="s">
        <v>1843</v>
      </c>
      <c r="M201" s="6" t="s">
        <v>37</v>
      </c>
    </row>
    <row r="202" spans="1:13" ht="24.95" customHeight="1">
      <c r="A202" s="10" t="s">
        <v>1623</v>
      </c>
      <c r="B202" s="10" t="s">
        <v>1747</v>
      </c>
      <c r="C202" s="6" t="s">
        <v>951</v>
      </c>
      <c r="D202" s="13" t="s">
        <v>1845</v>
      </c>
      <c r="E202" s="7" t="s">
        <v>133</v>
      </c>
      <c r="F202" s="6" t="s">
        <v>18</v>
      </c>
      <c r="G202" s="120">
        <v>3200000000</v>
      </c>
      <c r="H202" s="120">
        <v>600000000</v>
      </c>
      <c r="I202" s="134">
        <v>0</v>
      </c>
      <c r="J202" s="120">
        <f t="shared" si="11"/>
        <v>3800000000</v>
      </c>
      <c r="K202" s="6" t="s">
        <v>1846</v>
      </c>
      <c r="L202" s="6" t="s">
        <v>1847</v>
      </c>
      <c r="M202" s="50" t="s">
        <v>85</v>
      </c>
    </row>
    <row r="203" spans="1:13" ht="24.95" customHeight="1">
      <c r="A203" s="10" t="s">
        <v>1623</v>
      </c>
      <c r="B203" s="10" t="s">
        <v>1747</v>
      </c>
      <c r="C203" s="6" t="s">
        <v>130</v>
      </c>
      <c r="D203" s="13" t="s">
        <v>1848</v>
      </c>
      <c r="E203" s="7" t="s">
        <v>655</v>
      </c>
      <c r="F203" s="6" t="s">
        <v>18</v>
      </c>
      <c r="G203" s="120">
        <v>650000000</v>
      </c>
      <c r="H203" s="120">
        <v>30000000</v>
      </c>
      <c r="I203" s="134">
        <v>0</v>
      </c>
      <c r="J203" s="120">
        <f t="shared" si="11"/>
        <v>680000000</v>
      </c>
      <c r="K203" s="6" t="s">
        <v>1849</v>
      </c>
      <c r="L203" s="6" t="s">
        <v>1850</v>
      </c>
      <c r="M203" s="6" t="s">
        <v>115</v>
      </c>
    </row>
    <row r="204" spans="1:13" ht="24.95" customHeight="1">
      <c r="A204" s="10" t="s">
        <v>1623</v>
      </c>
      <c r="B204" s="10" t="s">
        <v>1747</v>
      </c>
      <c r="C204" s="6" t="s">
        <v>130</v>
      </c>
      <c r="D204" s="13" t="s">
        <v>1851</v>
      </c>
      <c r="E204" s="7" t="s">
        <v>655</v>
      </c>
      <c r="F204" s="6" t="s">
        <v>18</v>
      </c>
      <c r="G204" s="120">
        <v>190000000</v>
      </c>
      <c r="H204" s="182">
        <v>0</v>
      </c>
      <c r="I204" s="120">
        <v>0</v>
      </c>
      <c r="J204" s="120">
        <f t="shared" si="11"/>
        <v>190000000</v>
      </c>
      <c r="K204" s="6" t="s">
        <v>1852</v>
      </c>
      <c r="L204" s="6" t="s">
        <v>1853</v>
      </c>
      <c r="M204" s="6" t="s">
        <v>115</v>
      </c>
    </row>
    <row r="205" spans="1:13" ht="24.95" customHeight="1">
      <c r="A205" s="10" t="s">
        <v>1623</v>
      </c>
      <c r="B205" s="10" t="s">
        <v>676</v>
      </c>
      <c r="C205" s="6" t="s">
        <v>951</v>
      </c>
      <c r="D205" s="19" t="s">
        <v>1854</v>
      </c>
      <c r="E205" s="7" t="s">
        <v>115</v>
      </c>
      <c r="F205" s="6" t="s">
        <v>86</v>
      </c>
      <c r="G205" s="120">
        <v>595000000</v>
      </c>
      <c r="H205" s="182">
        <v>0</v>
      </c>
      <c r="I205" s="120">
        <v>5000000</v>
      </c>
      <c r="J205" s="120">
        <f t="shared" si="11"/>
        <v>600000000</v>
      </c>
      <c r="K205" s="6" t="s">
        <v>1855</v>
      </c>
      <c r="L205" s="6" t="s">
        <v>1856</v>
      </c>
      <c r="M205" s="6" t="s">
        <v>115</v>
      </c>
    </row>
    <row r="206" spans="1:13" ht="24.95" customHeight="1">
      <c r="A206" s="10" t="s">
        <v>1623</v>
      </c>
      <c r="B206" s="10" t="s">
        <v>676</v>
      </c>
      <c r="C206" s="6" t="s">
        <v>130</v>
      </c>
      <c r="D206" s="19" t="s">
        <v>1857</v>
      </c>
      <c r="E206" s="7" t="s">
        <v>115</v>
      </c>
      <c r="F206" s="6" t="s">
        <v>86</v>
      </c>
      <c r="G206" s="120">
        <v>900000000</v>
      </c>
      <c r="H206" s="120">
        <v>20000000</v>
      </c>
      <c r="I206" s="120">
        <v>5000000</v>
      </c>
      <c r="J206" s="120">
        <f t="shared" si="11"/>
        <v>925000000</v>
      </c>
      <c r="K206" s="6" t="s">
        <v>1858</v>
      </c>
      <c r="L206" s="6" t="s">
        <v>1859</v>
      </c>
      <c r="M206" s="6" t="s">
        <v>115</v>
      </c>
    </row>
    <row r="207" spans="1:13" ht="24.95" customHeight="1">
      <c r="A207" s="10" t="s">
        <v>1623</v>
      </c>
      <c r="B207" s="10" t="s">
        <v>1747</v>
      </c>
      <c r="C207" s="6" t="s">
        <v>704</v>
      </c>
      <c r="D207" s="13" t="s">
        <v>1860</v>
      </c>
      <c r="E207" s="7" t="s">
        <v>655</v>
      </c>
      <c r="F207" s="6" t="s">
        <v>18</v>
      </c>
      <c r="G207" s="120">
        <v>950000000</v>
      </c>
      <c r="H207" s="120">
        <v>100000000</v>
      </c>
      <c r="I207" s="134">
        <v>0</v>
      </c>
      <c r="J207" s="120">
        <f t="shared" si="11"/>
        <v>1050000000</v>
      </c>
      <c r="K207" s="6" t="s">
        <v>1749</v>
      </c>
      <c r="L207" s="6" t="s">
        <v>1627</v>
      </c>
      <c r="M207" s="6" t="s">
        <v>115</v>
      </c>
    </row>
    <row r="208" spans="1:13" ht="24.95" customHeight="1">
      <c r="A208" s="10" t="s">
        <v>1623</v>
      </c>
      <c r="B208" s="10" t="s">
        <v>676</v>
      </c>
      <c r="C208" s="6" t="s">
        <v>704</v>
      </c>
      <c r="D208" s="14" t="s">
        <v>1861</v>
      </c>
      <c r="E208" s="7" t="s">
        <v>133</v>
      </c>
      <c r="F208" s="6" t="s">
        <v>18</v>
      </c>
      <c r="G208" s="120">
        <v>120000000</v>
      </c>
      <c r="H208" s="182">
        <v>0</v>
      </c>
      <c r="I208" s="120">
        <v>0</v>
      </c>
      <c r="J208" s="120">
        <f t="shared" si="11"/>
        <v>120000000</v>
      </c>
      <c r="K208" s="6" t="s">
        <v>1862</v>
      </c>
      <c r="L208" s="6" t="s">
        <v>1863</v>
      </c>
      <c r="M208" s="6" t="s">
        <v>85</v>
      </c>
    </row>
    <row r="209" spans="1:13" ht="24.95" customHeight="1">
      <c r="A209" s="10" t="s">
        <v>1623</v>
      </c>
      <c r="B209" s="55" t="s">
        <v>1629</v>
      </c>
      <c r="C209" s="50" t="s">
        <v>108</v>
      </c>
      <c r="D209" s="53" t="s">
        <v>1864</v>
      </c>
      <c r="E209" s="56" t="s">
        <v>133</v>
      </c>
      <c r="F209" s="50" t="s">
        <v>18</v>
      </c>
      <c r="G209" s="225">
        <v>300000000</v>
      </c>
      <c r="H209" s="225">
        <v>1500000000</v>
      </c>
      <c r="I209" s="225">
        <v>3000000</v>
      </c>
      <c r="J209" s="238">
        <f t="shared" si="11"/>
        <v>1803000000</v>
      </c>
      <c r="K209" s="6" t="s">
        <v>1631</v>
      </c>
      <c r="L209" s="6" t="s">
        <v>1632</v>
      </c>
      <c r="M209" s="50" t="s">
        <v>85</v>
      </c>
    </row>
    <row r="210" spans="1:13" ht="24.95" customHeight="1">
      <c r="A210" s="10" t="s">
        <v>1623</v>
      </c>
      <c r="B210" s="55" t="s">
        <v>1629</v>
      </c>
      <c r="C210" s="50" t="s">
        <v>108</v>
      </c>
      <c r="D210" s="53" t="s">
        <v>1865</v>
      </c>
      <c r="E210" s="56" t="s">
        <v>149</v>
      </c>
      <c r="F210" s="50"/>
      <c r="G210" s="225">
        <v>100000000</v>
      </c>
      <c r="H210" s="182">
        <v>0</v>
      </c>
      <c r="I210" s="120">
        <v>0</v>
      </c>
      <c r="J210" s="238">
        <f t="shared" si="11"/>
        <v>100000000</v>
      </c>
      <c r="K210" s="6" t="s">
        <v>152</v>
      </c>
      <c r="L210" s="6" t="s">
        <v>152</v>
      </c>
      <c r="M210" s="50"/>
    </row>
    <row r="211" spans="1:13" ht="24.95" customHeight="1">
      <c r="A211" s="10" t="s">
        <v>1623</v>
      </c>
      <c r="B211" s="10" t="s">
        <v>1636</v>
      </c>
      <c r="C211" s="6" t="s">
        <v>51</v>
      </c>
      <c r="D211" s="5" t="s">
        <v>1866</v>
      </c>
      <c r="E211" s="7" t="s">
        <v>22</v>
      </c>
      <c r="F211" s="6" t="s">
        <v>86</v>
      </c>
      <c r="G211" s="120">
        <v>40000000</v>
      </c>
      <c r="H211" s="182">
        <v>0</v>
      </c>
      <c r="I211" s="120">
        <v>0</v>
      </c>
      <c r="J211" s="120">
        <f t="shared" si="11"/>
        <v>40000000</v>
      </c>
      <c r="K211" s="6" t="s">
        <v>1683</v>
      </c>
      <c r="L211" s="6" t="s">
        <v>1684</v>
      </c>
      <c r="M211" s="6" t="s">
        <v>22</v>
      </c>
    </row>
    <row r="212" spans="1:13" ht="24.95" customHeight="1">
      <c r="A212" s="10" t="s">
        <v>1623</v>
      </c>
      <c r="B212" s="10" t="s">
        <v>1685</v>
      </c>
      <c r="C212" s="6" t="s">
        <v>51</v>
      </c>
      <c r="D212" s="13" t="s">
        <v>1867</v>
      </c>
      <c r="E212" s="7" t="s">
        <v>22</v>
      </c>
      <c r="F212" s="6" t="s">
        <v>86</v>
      </c>
      <c r="G212" s="120">
        <v>150225873</v>
      </c>
      <c r="H212" s="182">
        <v>0</v>
      </c>
      <c r="I212" s="120">
        <v>0</v>
      </c>
      <c r="J212" s="120">
        <f t="shared" si="11"/>
        <v>150225873</v>
      </c>
      <c r="K212" s="6" t="s">
        <v>1868</v>
      </c>
      <c r="L212" s="6" t="s">
        <v>1869</v>
      </c>
      <c r="M212" s="6" t="s">
        <v>37</v>
      </c>
    </row>
    <row r="213" spans="1:13" ht="24.95" customHeight="1">
      <c r="A213" s="10" t="s">
        <v>1623</v>
      </c>
      <c r="B213" s="10" t="s">
        <v>1685</v>
      </c>
      <c r="C213" s="6" t="s">
        <v>51</v>
      </c>
      <c r="D213" s="13" t="s">
        <v>1870</v>
      </c>
      <c r="E213" s="7" t="s">
        <v>22</v>
      </c>
      <c r="F213" s="6" t="s">
        <v>86</v>
      </c>
      <c r="G213" s="120">
        <v>269353633</v>
      </c>
      <c r="H213" s="182">
        <v>0</v>
      </c>
      <c r="I213" s="120">
        <v>0</v>
      </c>
      <c r="J213" s="120">
        <f t="shared" si="11"/>
        <v>269353633</v>
      </c>
      <c r="K213" s="6" t="s">
        <v>1868</v>
      </c>
      <c r="L213" s="6" t="s">
        <v>1869</v>
      </c>
      <c r="M213" s="6" t="s">
        <v>37</v>
      </c>
    </row>
    <row r="214" spans="1:13" ht="24.95" customHeight="1">
      <c r="A214" s="10" t="s">
        <v>1623</v>
      </c>
      <c r="B214" s="10" t="s">
        <v>676</v>
      </c>
      <c r="C214" s="6" t="s">
        <v>51</v>
      </c>
      <c r="D214" s="5" t="s">
        <v>1871</v>
      </c>
      <c r="E214" s="7" t="s">
        <v>115</v>
      </c>
      <c r="F214" s="6" t="s">
        <v>86</v>
      </c>
      <c r="G214" s="120">
        <v>1837100000</v>
      </c>
      <c r="H214" s="120">
        <v>2040000000</v>
      </c>
      <c r="I214" s="120">
        <v>0</v>
      </c>
      <c r="J214" s="120">
        <f t="shared" si="11"/>
        <v>3877100000</v>
      </c>
      <c r="K214" s="6" t="s">
        <v>1872</v>
      </c>
      <c r="L214" s="6" t="s">
        <v>1873</v>
      </c>
      <c r="M214" s="6" t="s">
        <v>115</v>
      </c>
    </row>
    <row r="215" spans="1:13" ht="24.95" customHeight="1">
      <c r="A215" s="10" t="s">
        <v>1623</v>
      </c>
      <c r="B215" s="10" t="s">
        <v>676</v>
      </c>
      <c r="C215" s="6" t="s">
        <v>51</v>
      </c>
      <c r="D215" s="5" t="s">
        <v>1874</v>
      </c>
      <c r="E215" s="7" t="s">
        <v>115</v>
      </c>
      <c r="F215" s="6" t="s">
        <v>86</v>
      </c>
      <c r="G215" s="120">
        <v>350000000</v>
      </c>
      <c r="H215" s="182">
        <v>0</v>
      </c>
      <c r="I215" s="120">
        <v>0</v>
      </c>
      <c r="J215" s="120">
        <f t="shared" si="11"/>
        <v>350000000</v>
      </c>
      <c r="K215" s="6" t="s">
        <v>1875</v>
      </c>
      <c r="L215" s="6" t="s">
        <v>1876</v>
      </c>
      <c r="M215" s="6" t="s">
        <v>115</v>
      </c>
    </row>
    <row r="216" spans="1:13" ht="24.95" customHeight="1">
      <c r="A216" s="10" t="s">
        <v>1623</v>
      </c>
      <c r="B216" s="10" t="s">
        <v>676</v>
      </c>
      <c r="C216" s="6" t="s">
        <v>51</v>
      </c>
      <c r="D216" s="5" t="s">
        <v>1877</v>
      </c>
      <c r="E216" s="7" t="s">
        <v>655</v>
      </c>
      <c r="F216" s="6" t="s">
        <v>86</v>
      </c>
      <c r="G216" s="120">
        <v>210000000</v>
      </c>
      <c r="H216" s="120">
        <v>70000000</v>
      </c>
      <c r="I216" s="120">
        <v>20000000</v>
      </c>
      <c r="J216" s="120">
        <f t="shared" si="11"/>
        <v>300000000</v>
      </c>
      <c r="K216" s="6" t="s">
        <v>1878</v>
      </c>
      <c r="L216" s="6" t="s">
        <v>1879</v>
      </c>
      <c r="M216" s="6" t="s">
        <v>115</v>
      </c>
    </row>
    <row r="217" spans="1:13" ht="24.95" customHeight="1">
      <c r="A217" s="10" t="s">
        <v>1754</v>
      </c>
      <c r="B217" s="10" t="s">
        <v>676</v>
      </c>
      <c r="C217" s="6" t="s">
        <v>1880</v>
      </c>
      <c r="D217" s="5" t="s">
        <v>1881</v>
      </c>
      <c r="E217" s="7" t="s">
        <v>655</v>
      </c>
      <c r="F217" s="6" t="s">
        <v>86</v>
      </c>
      <c r="G217" s="120">
        <v>750000000</v>
      </c>
      <c r="H217" s="120">
        <v>1000000000</v>
      </c>
      <c r="I217" s="120">
        <v>50000000</v>
      </c>
      <c r="J217" s="120">
        <f t="shared" si="11"/>
        <v>1800000000</v>
      </c>
      <c r="K217" s="6" t="s">
        <v>1882</v>
      </c>
      <c r="L217" s="6" t="s">
        <v>1883</v>
      </c>
      <c r="M217" s="6" t="s">
        <v>115</v>
      </c>
    </row>
    <row r="218" spans="1:13" ht="24.95" customHeight="1">
      <c r="A218" s="10" t="s">
        <v>1754</v>
      </c>
      <c r="B218" s="10" t="s">
        <v>1755</v>
      </c>
      <c r="C218" s="6" t="s">
        <v>1880</v>
      </c>
      <c r="D218" s="19" t="s">
        <v>1884</v>
      </c>
      <c r="E218" s="7" t="s">
        <v>292</v>
      </c>
      <c r="F218" s="6" t="s">
        <v>86</v>
      </c>
      <c r="G218" s="120">
        <v>210000000</v>
      </c>
      <c r="H218" s="182">
        <v>0</v>
      </c>
      <c r="I218" s="120">
        <v>0</v>
      </c>
      <c r="J218" s="120">
        <f t="shared" si="11"/>
        <v>210000000</v>
      </c>
      <c r="K218" s="6" t="s">
        <v>1885</v>
      </c>
      <c r="L218" s="5" t="s">
        <v>1886</v>
      </c>
      <c r="M218" s="6" t="s">
        <v>292</v>
      </c>
    </row>
    <row r="219" spans="1:13" ht="24.95" customHeight="1">
      <c r="A219" s="10" t="s">
        <v>1754</v>
      </c>
      <c r="B219" s="10" t="s">
        <v>1810</v>
      </c>
      <c r="C219" s="6" t="s">
        <v>188</v>
      </c>
      <c r="D219" s="13" t="s">
        <v>1887</v>
      </c>
      <c r="E219" s="7" t="s">
        <v>292</v>
      </c>
      <c r="F219" s="6" t="s">
        <v>86</v>
      </c>
      <c r="G219" s="120">
        <v>350000000</v>
      </c>
      <c r="H219" s="120">
        <v>100000000</v>
      </c>
      <c r="I219" s="120">
        <v>30000000</v>
      </c>
      <c r="J219" s="120">
        <f t="shared" si="11"/>
        <v>480000000</v>
      </c>
      <c r="K219" s="6" t="s">
        <v>1888</v>
      </c>
      <c r="L219" s="6" t="s">
        <v>1889</v>
      </c>
      <c r="M219" s="6" t="s">
        <v>37</v>
      </c>
    </row>
    <row r="220" spans="1:13" ht="24.95" customHeight="1">
      <c r="A220" s="10" t="s">
        <v>1754</v>
      </c>
      <c r="B220" s="10" t="s">
        <v>1791</v>
      </c>
      <c r="C220" s="6" t="s">
        <v>188</v>
      </c>
      <c r="D220" s="13" t="s">
        <v>1890</v>
      </c>
      <c r="E220" s="7" t="s">
        <v>655</v>
      </c>
      <c r="F220" s="6" t="s">
        <v>18</v>
      </c>
      <c r="G220" s="120">
        <v>200000000</v>
      </c>
      <c r="H220" s="120">
        <v>330000000</v>
      </c>
      <c r="I220" s="134">
        <v>0</v>
      </c>
      <c r="J220" s="120">
        <f t="shared" si="11"/>
        <v>530000000</v>
      </c>
      <c r="K220" s="6" t="s">
        <v>917</v>
      </c>
      <c r="L220" s="6" t="s">
        <v>1891</v>
      </c>
      <c r="M220" s="6" t="s">
        <v>115</v>
      </c>
    </row>
    <row r="221" spans="1:13" ht="24.95" customHeight="1">
      <c r="A221" s="10" t="s">
        <v>1754</v>
      </c>
      <c r="B221" s="10" t="s">
        <v>1791</v>
      </c>
      <c r="C221" s="6" t="s">
        <v>188</v>
      </c>
      <c r="D221" s="57" t="s">
        <v>1892</v>
      </c>
      <c r="E221" s="7" t="s">
        <v>655</v>
      </c>
      <c r="F221" s="6" t="s">
        <v>18</v>
      </c>
      <c r="G221" s="120">
        <v>20000000</v>
      </c>
      <c r="H221" s="120">
        <v>40000000</v>
      </c>
      <c r="I221" s="134">
        <v>0</v>
      </c>
      <c r="J221" s="120">
        <f t="shared" si="11"/>
        <v>60000000</v>
      </c>
      <c r="K221" s="6" t="s">
        <v>1893</v>
      </c>
      <c r="L221" s="6" t="s">
        <v>1894</v>
      </c>
      <c r="M221" s="6" t="s">
        <v>115</v>
      </c>
    </row>
    <row r="222" spans="1:13" ht="24.95" customHeight="1">
      <c r="A222" s="10" t="s">
        <v>1754</v>
      </c>
      <c r="B222" s="10" t="s">
        <v>1895</v>
      </c>
      <c r="C222" s="6" t="s">
        <v>42</v>
      </c>
      <c r="D222" s="13" t="s">
        <v>1896</v>
      </c>
      <c r="E222" s="7" t="s">
        <v>37</v>
      </c>
      <c r="F222" s="6" t="s">
        <v>18</v>
      </c>
      <c r="G222" s="120">
        <v>882000000</v>
      </c>
      <c r="H222" s="120">
        <v>1047000000</v>
      </c>
      <c r="I222" s="120"/>
      <c r="J222" s="120">
        <f>G222+H222</f>
        <v>1929000000</v>
      </c>
      <c r="K222" s="6" t="s">
        <v>1677</v>
      </c>
      <c r="L222" s="6" t="s">
        <v>1678</v>
      </c>
      <c r="M222" s="6" t="s">
        <v>37</v>
      </c>
    </row>
    <row r="223" spans="1:13" ht="24.95" customHeight="1">
      <c r="A223" s="10" t="s">
        <v>1623</v>
      </c>
      <c r="B223" s="55" t="s">
        <v>1629</v>
      </c>
      <c r="C223" s="50" t="s">
        <v>188</v>
      </c>
      <c r="D223" s="58" t="s">
        <v>1897</v>
      </c>
      <c r="E223" s="56" t="s">
        <v>85</v>
      </c>
      <c r="F223" s="50" t="s">
        <v>86</v>
      </c>
      <c r="G223" s="195">
        <v>150000000</v>
      </c>
      <c r="H223" s="238">
        <v>1500000000</v>
      </c>
      <c r="I223" s="195">
        <v>350000000</v>
      </c>
      <c r="J223" s="238">
        <f t="shared" ref="J223:J235" si="12">SUM(G223:I223)</f>
        <v>2000000000</v>
      </c>
      <c r="K223" s="50" t="s">
        <v>1898</v>
      </c>
      <c r="L223" s="50" t="s">
        <v>1899</v>
      </c>
      <c r="M223" s="50" t="s">
        <v>85</v>
      </c>
    </row>
    <row r="224" spans="1:13" ht="24.95" customHeight="1">
      <c r="A224" s="10" t="s">
        <v>1623</v>
      </c>
      <c r="B224" s="55" t="s">
        <v>1629</v>
      </c>
      <c r="C224" s="50" t="s">
        <v>42</v>
      </c>
      <c r="D224" s="53" t="s">
        <v>1900</v>
      </c>
      <c r="E224" s="56" t="s">
        <v>133</v>
      </c>
      <c r="F224" s="50" t="s">
        <v>18</v>
      </c>
      <c r="G224" s="225">
        <v>680000000</v>
      </c>
      <c r="H224" s="225">
        <v>40000000</v>
      </c>
      <c r="I224" s="225">
        <v>30000000</v>
      </c>
      <c r="J224" s="238">
        <f t="shared" si="12"/>
        <v>750000000</v>
      </c>
      <c r="K224" s="6" t="s">
        <v>1901</v>
      </c>
      <c r="L224" s="6" t="s">
        <v>1902</v>
      </c>
      <c r="M224" s="50" t="s">
        <v>85</v>
      </c>
    </row>
    <row r="225" spans="1:13" ht="24.95" customHeight="1">
      <c r="A225" s="10" t="s">
        <v>1623</v>
      </c>
      <c r="B225" s="55" t="s">
        <v>1629</v>
      </c>
      <c r="C225" s="50" t="s">
        <v>42</v>
      </c>
      <c r="D225" s="53" t="s">
        <v>1903</v>
      </c>
      <c r="E225" s="56" t="s">
        <v>133</v>
      </c>
      <c r="F225" s="50" t="s">
        <v>18</v>
      </c>
      <c r="G225" s="225">
        <v>800000000</v>
      </c>
      <c r="H225" s="225">
        <v>35000000</v>
      </c>
      <c r="I225" s="225">
        <v>30000000</v>
      </c>
      <c r="J225" s="238">
        <f t="shared" si="12"/>
        <v>865000000</v>
      </c>
      <c r="K225" s="6" t="s">
        <v>1631</v>
      </c>
      <c r="L225" s="6" t="s">
        <v>1632</v>
      </c>
      <c r="M225" s="50" t="s">
        <v>85</v>
      </c>
    </row>
    <row r="226" spans="1:13" ht="24.95" customHeight="1">
      <c r="A226" s="10" t="s">
        <v>1623</v>
      </c>
      <c r="B226" s="55" t="s">
        <v>1629</v>
      </c>
      <c r="C226" s="50" t="s">
        <v>42</v>
      </c>
      <c r="D226" s="53" t="s">
        <v>1904</v>
      </c>
      <c r="E226" s="56" t="s">
        <v>133</v>
      </c>
      <c r="F226" s="50" t="s">
        <v>18</v>
      </c>
      <c r="G226" s="225">
        <v>750000000</v>
      </c>
      <c r="H226" s="225">
        <v>30000000</v>
      </c>
      <c r="I226" s="225">
        <v>3000000</v>
      </c>
      <c r="J226" s="238">
        <f t="shared" si="12"/>
        <v>783000000</v>
      </c>
      <c r="K226" s="6" t="s">
        <v>1905</v>
      </c>
      <c r="L226" s="6" t="s">
        <v>1906</v>
      </c>
      <c r="M226" s="50" t="s">
        <v>85</v>
      </c>
    </row>
    <row r="227" spans="1:13" ht="24.95" customHeight="1">
      <c r="A227" s="10" t="s">
        <v>1623</v>
      </c>
      <c r="B227" s="55" t="s">
        <v>1629</v>
      </c>
      <c r="C227" s="50" t="s">
        <v>42</v>
      </c>
      <c r="D227" s="53" t="s">
        <v>1907</v>
      </c>
      <c r="E227" s="56" t="s">
        <v>133</v>
      </c>
      <c r="F227" s="50" t="s">
        <v>18</v>
      </c>
      <c r="G227" s="225">
        <v>400000000</v>
      </c>
      <c r="H227" s="225">
        <v>30000000</v>
      </c>
      <c r="I227" s="225">
        <v>5000000</v>
      </c>
      <c r="J227" s="238">
        <f t="shared" si="12"/>
        <v>435000000</v>
      </c>
      <c r="K227" s="6" t="s">
        <v>1905</v>
      </c>
      <c r="L227" s="6" t="s">
        <v>1906</v>
      </c>
      <c r="M227" s="50" t="s">
        <v>85</v>
      </c>
    </row>
    <row r="228" spans="1:13" ht="24.95" customHeight="1">
      <c r="A228" s="10" t="s">
        <v>1623</v>
      </c>
      <c r="B228" s="55" t="s">
        <v>1629</v>
      </c>
      <c r="C228" s="50" t="s">
        <v>42</v>
      </c>
      <c r="D228" s="53" t="s">
        <v>1908</v>
      </c>
      <c r="E228" s="56" t="s">
        <v>133</v>
      </c>
      <c r="F228" s="50" t="s">
        <v>18</v>
      </c>
      <c r="G228" s="225">
        <v>180000000</v>
      </c>
      <c r="H228" s="225">
        <v>60000000</v>
      </c>
      <c r="I228" s="225">
        <v>3000000</v>
      </c>
      <c r="J228" s="238">
        <f t="shared" si="12"/>
        <v>243000000</v>
      </c>
      <c r="K228" s="6" t="s">
        <v>1909</v>
      </c>
      <c r="L228" s="6" t="s">
        <v>1910</v>
      </c>
      <c r="M228" s="50" t="s">
        <v>85</v>
      </c>
    </row>
    <row r="229" spans="1:13" ht="24.95" customHeight="1">
      <c r="A229" s="10" t="s">
        <v>1623</v>
      </c>
      <c r="B229" s="55" t="s">
        <v>1629</v>
      </c>
      <c r="C229" s="50" t="s">
        <v>42</v>
      </c>
      <c r="D229" s="53" t="s">
        <v>1911</v>
      </c>
      <c r="E229" s="56" t="s">
        <v>133</v>
      </c>
      <c r="F229" s="50" t="s">
        <v>18</v>
      </c>
      <c r="G229" s="225">
        <v>60000000</v>
      </c>
      <c r="H229" s="182">
        <v>0</v>
      </c>
      <c r="I229" s="120">
        <v>0</v>
      </c>
      <c r="J229" s="238">
        <f t="shared" si="12"/>
        <v>60000000</v>
      </c>
      <c r="K229" s="6" t="s">
        <v>1909</v>
      </c>
      <c r="L229" s="6" t="s">
        <v>1910</v>
      </c>
      <c r="M229" s="50" t="s">
        <v>85</v>
      </c>
    </row>
    <row r="230" spans="1:13" ht="24.95" customHeight="1">
      <c r="A230" s="10" t="s">
        <v>1623</v>
      </c>
      <c r="B230" s="10" t="s">
        <v>1636</v>
      </c>
      <c r="C230" s="6" t="s">
        <v>188</v>
      </c>
      <c r="D230" s="13" t="s">
        <v>1912</v>
      </c>
      <c r="E230" s="7" t="s">
        <v>22</v>
      </c>
      <c r="F230" s="6" t="s">
        <v>86</v>
      </c>
      <c r="G230" s="120">
        <v>50000000</v>
      </c>
      <c r="H230" s="182">
        <v>0</v>
      </c>
      <c r="I230" s="120">
        <v>0</v>
      </c>
      <c r="J230" s="120">
        <f t="shared" si="12"/>
        <v>50000000</v>
      </c>
      <c r="K230" s="6" t="s">
        <v>1683</v>
      </c>
      <c r="L230" s="6" t="s">
        <v>1684</v>
      </c>
      <c r="M230" s="6" t="s">
        <v>22</v>
      </c>
    </row>
    <row r="231" spans="1:13" ht="24.95" customHeight="1">
      <c r="A231" s="10" t="s">
        <v>1623</v>
      </c>
      <c r="B231" s="10" t="s">
        <v>1685</v>
      </c>
      <c r="C231" s="6" t="s">
        <v>42</v>
      </c>
      <c r="D231" s="13" t="s">
        <v>1913</v>
      </c>
      <c r="E231" s="7" t="s">
        <v>22</v>
      </c>
      <c r="F231" s="6" t="s">
        <v>86</v>
      </c>
      <c r="G231" s="120">
        <v>407000000</v>
      </c>
      <c r="H231" s="120">
        <v>506000000</v>
      </c>
      <c r="I231" s="120">
        <v>0</v>
      </c>
      <c r="J231" s="120">
        <f t="shared" si="12"/>
        <v>913000000</v>
      </c>
      <c r="K231" s="6" t="s">
        <v>1687</v>
      </c>
      <c r="L231" s="6" t="s">
        <v>1688</v>
      </c>
      <c r="M231" s="6" t="s">
        <v>37</v>
      </c>
    </row>
    <row r="232" spans="1:13" ht="24.95" customHeight="1">
      <c r="A232" s="10" t="s">
        <v>1623</v>
      </c>
      <c r="B232" s="10" t="s">
        <v>1685</v>
      </c>
      <c r="C232" s="6" t="s">
        <v>188</v>
      </c>
      <c r="D232" s="13" t="s">
        <v>1914</v>
      </c>
      <c r="E232" s="7" t="s">
        <v>22</v>
      </c>
      <c r="F232" s="6" t="s">
        <v>86</v>
      </c>
      <c r="G232" s="120">
        <v>1435075000</v>
      </c>
      <c r="H232" s="120">
        <v>587763000</v>
      </c>
      <c r="I232" s="120">
        <f>1289828000+71201000-230341720</f>
        <v>1130687280</v>
      </c>
      <c r="J232" s="120">
        <f t="shared" si="12"/>
        <v>3153525280</v>
      </c>
      <c r="K232" s="6" t="s">
        <v>1690</v>
      </c>
      <c r="L232" s="6" t="s">
        <v>1691</v>
      </c>
      <c r="M232" s="6" t="s">
        <v>37</v>
      </c>
    </row>
    <row r="233" spans="1:13" ht="24.95" customHeight="1">
      <c r="A233" s="10" t="s">
        <v>1623</v>
      </c>
      <c r="B233" s="10" t="s">
        <v>676</v>
      </c>
      <c r="C233" s="6" t="s">
        <v>42</v>
      </c>
      <c r="D233" s="13" t="s">
        <v>1915</v>
      </c>
      <c r="E233" s="7" t="s">
        <v>223</v>
      </c>
      <c r="F233" s="6" t="s">
        <v>119</v>
      </c>
      <c r="G233" s="206">
        <v>600000000</v>
      </c>
      <c r="H233" s="206">
        <v>60000000</v>
      </c>
      <c r="I233" s="206">
        <v>40000000</v>
      </c>
      <c r="J233" s="120">
        <f t="shared" si="12"/>
        <v>700000000</v>
      </c>
      <c r="K233" s="6" t="s">
        <v>1916</v>
      </c>
      <c r="L233" s="6" t="s">
        <v>1917</v>
      </c>
      <c r="M233" s="6" t="s">
        <v>226</v>
      </c>
    </row>
    <row r="234" spans="1:13" ht="24.95" customHeight="1">
      <c r="A234" s="10" t="s">
        <v>1623</v>
      </c>
      <c r="B234" s="10" t="s">
        <v>676</v>
      </c>
      <c r="C234" s="6" t="s">
        <v>42</v>
      </c>
      <c r="D234" s="13" t="s">
        <v>1918</v>
      </c>
      <c r="E234" s="7" t="s">
        <v>223</v>
      </c>
      <c r="F234" s="6" t="s">
        <v>119</v>
      </c>
      <c r="G234" s="206">
        <v>200000000</v>
      </c>
      <c r="H234" s="206">
        <v>70000000</v>
      </c>
      <c r="I234" s="206">
        <v>30000000</v>
      </c>
      <c r="J234" s="120">
        <f t="shared" si="12"/>
        <v>300000000</v>
      </c>
      <c r="K234" s="6" t="s">
        <v>1916</v>
      </c>
      <c r="L234" s="6" t="s">
        <v>1917</v>
      </c>
      <c r="M234" s="6" t="s">
        <v>226</v>
      </c>
    </row>
    <row r="235" spans="1:13" ht="24.95" customHeight="1">
      <c r="A235" s="10" t="s">
        <v>1623</v>
      </c>
      <c r="B235" s="10" t="s">
        <v>676</v>
      </c>
      <c r="C235" s="6" t="s">
        <v>42</v>
      </c>
      <c r="D235" s="13" t="s">
        <v>1919</v>
      </c>
      <c r="E235" s="7" t="s">
        <v>526</v>
      </c>
      <c r="F235" s="6" t="s">
        <v>18</v>
      </c>
      <c r="G235" s="120">
        <v>400000000</v>
      </c>
      <c r="H235" s="182">
        <v>0</v>
      </c>
      <c r="I235" s="120">
        <v>0</v>
      </c>
      <c r="J235" s="120">
        <f t="shared" si="12"/>
        <v>400000000</v>
      </c>
      <c r="K235" s="6" t="s">
        <v>1920</v>
      </c>
      <c r="L235" s="20" t="s">
        <v>1921</v>
      </c>
      <c r="M235" s="6" t="s">
        <v>133</v>
      </c>
    </row>
    <row r="236" spans="1:13" ht="24.95" customHeight="1">
      <c r="A236" s="10" t="s">
        <v>1623</v>
      </c>
      <c r="B236" s="10" t="s">
        <v>496</v>
      </c>
      <c r="C236" s="6" t="s">
        <v>42</v>
      </c>
      <c r="D236" s="13" t="s">
        <v>1922</v>
      </c>
      <c r="E236" s="7" t="s">
        <v>37</v>
      </c>
      <c r="F236" s="6" t="s">
        <v>18</v>
      </c>
      <c r="G236" s="120">
        <v>1211000000</v>
      </c>
      <c r="H236" s="120">
        <v>1232000000</v>
      </c>
      <c r="I236" s="120">
        <v>136000000</v>
      </c>
      <c r="J236" s="120">
        <f>G236+H236+I236</f>
        <v>2579000000</v>
      </c>
      <c r="K236" s="6" t="s">
        <v>1923</v>
      </c>
      <c r="L236" s="6" t="s">
        <v>1924</v>
      </c>
      <c r="M236" s="6" t="s">
        <v>37</v>
      </c>
    </row>
    <row r="237" spans="1:13" ht="24.95" customHeight="1">
      <c r="A237" s="10" t="s">
        <v>1623</v>
      </c>
      <c r="B237" s="10" t="s">
        <v>496</v>
      </c>
      <c r="C237" s="6" t="s">
        <v>42</v>
      </c>
      <c r="D237" s="13" t="s">
        <v>1925</v>
      </c>
      <c r="E237" s="7" t="s">
        <v>37</v>
      </c>
      <c r="F237" s="6" t="s">
        <v>18</v>
      </c>
      <c r="G237" s="120">
        <v>600000000</v>
      </c>
      <c r="H237" s="120">
        <v>1400000000</v>
      </c>
      <c r="I237" s="120">
        <v>0</v>
      </c>
      <c r="J237" s="120">
        <f>G237+H237+I237</f>
        <v>2000000000</v>
      </c>
      <c r="K237" s="6" t="s">
        <v>1926</v>
      </c>
      <c r="L237" s="6" t="s">
        <v>1927</v>
      </c>
      <c r="M237" s="6" t="s">
        <v>37</v>
      </c>
    </row>
    <row r="238" spans="1:13" ht="24.95" customHeight="1">
      <c r="A238" s="10" t="s">
        <v>1623</v>
      </c>
      <c r="B238" s="10" t="s">
        <v>496</v>
      </c>
      <c r="C238" s="6" t="s">
        <v>42</v>
      </c>
      <c r="D238" s="13" t="s">
        <v>1928</v>
      </c>
      <c r="E238" s="7" t="s">
        <v>37</v>
      </c>
      <c r="F238" s="6" t="s">
        <v>18</v>
      </c>
      <c r="G238" s="120">
        <v>1000000000</v>
      </c>
      <c r="H238" s="120">
        <v>1600000000</v>
      </c>
      <c r="I238" s="120"/>
      <c r="J238" s="120">
        <f>G238+H238+I238</f>
        <v>2600000000</v>
      </c>
      <c r="K238" s="6" t="s">
        <v>1923</v>
      </c>
      <c r="L238" s="6" t="s">
        <v>1924</v>
      </c>
      <c r="M238" s="6" t="s">
        <v>37</v>
      </c>
    </row>
    <row r="239" spans="1:13" ht="24.95" customHeight="1">
      <c r="A239" s="10" t="s">
        <v>1623</v>
      </c>
      <c r="B239" s="10" t="s">
        <v>496</v>
      </c>
      <c r="C239" s="6" t="s">
        <v>42</v>
      </c>
      <c r="D239" s="13" t="s">
        <v>1929</v>
      </c>
      <c r="E239" s="7" t="s">
        <v>37</v>
      </c>
      <c r="F239" s="6" t="s">
        <v>18</v>
      </c>
      <c r="G239" s="120">
        <v>220000000</v>
      </c>
      <c r="H239" s="120">
        <v>280000000</v>
      </c>
      <c r="I239" s="120">
        <v>14000000</v>
      </c>
      <c r="J239" s="120">
        <f>G239+H239+I239</f>
        <v>514000000</v>
      </c>
      <c r="K239" s="6" t="s">
        <v>1930</v>
      </c>
      <c r="L239" s="6" t="s">
        <v>1931</v>
      </c>
      <c r="M239" s="6" t="s">
        <v>37</v>
      </c>
    </row>
    <row r="240" spans="1:13" ht="24.95" customHeight="1">
      <c r="A240" s="10" t="s">
        <v>1623</v>
      </c>
      <c r="B240" s="10" t="s">
        <v>496</v>
      </c>
      <c r="C240" s="6" t="s">
        <v>188</v>
      </c>
      <c r="D240" s="13" t="s">
        <v>1932</v>
      </c>
      <c r="E240" s="7" t="s">
        <v>22</v>
      </c>
      <c r="F240" s="6" t="s">
        <v>86</v>
      </c>
      <c r="G240" s="120">
        <v>1470000000</v>
      </c>
      <c r="H240" s="182">
        <v>0</v>
      </c>
      <c r="I240" s="120">
        <v>0</v>
      </c>
      <c r="J240" s="120">
        <v>1470000000</v>
      </c>
      <c r="K240" s="6" t="s">
        <v>1933</v>
      </c>
      <c r="L240" s="6" t="s">
        <v>1934</v>
      </c>
      <c r="M240" s="6" t="s">
        <v>37</v>
      </c>
    </row>
    <row r="241" spans="1:13" ht="24.95" customHeight="1">
      <c r="A241" s="10" t="s">
        <v>1623</v>
      </c>
      <c r="B241" s="10" t="s">
        <v>496</v>
      </c>
      <c r="C241" s="6" t="s">
        <v>188</v>
      </c>
      <c r="D241" s="13" t="s">
        <v>1935</v>
      </c>
      <c r="E241" s="7" t="s">
        <v>22</v>
      </c>
      <c r="F241" s="6" t="s">
        <v>18</v>
      </c>
      <c r="G241" s="120">
        <v>17000000</v>
      </c>
      <c r="H241" s="120">
        <v>17000000</v>
      </c>
      <c r="I241" s="120">
        <v>0</v>
      </c>
      <c r="J241" s="120">
        <v>17000000</v>
      </c>
      <c r="K241" s="6" t="s">
        <v>1693</v>
      </c>
      <c r="L241" s="6" t="s">
        <v>1694</v>
      </c>
      <c r="M241" s="6" t="s">
        <v>37</v>
      </c>
    </row>
    <row r="242" spans="1:13" ht="24.95" customHeight="1">
      <c r="A242" s="10" t="s">
        <v>1623</v>
      </c>
      <c r="B242" s="10" t="s">
        <v>496</v>
      </c>
      <c r="C242" s="6" t="s">
        <v>188</v>
      </c>
      <c r="D242" s="13" t="s">
        <v>1936</v>
      </c>
      <c r="E242" s="7" t="s">
        <v>22</v>
      </c>
      <c r="F242" s="6" t="s">
        <v>18</v>
      </c>
      <c r="G242" s="120">
        <v>40000000</v>
      </c>
      <c r="H242" s="120">
        <v>40000000</v>
      </c>
      <c r="I242" s="120">
        <v>0</v>
      </c>
      <c r="J242" s="120">
        <v>40000000</v>
      </c>
      <c r="K242" s="6" t="s">
        <v>1693</v>
      </c>
      <c r="L242" s="6" t="s">
        <v>1694</v>
      </c>
      <c r="M242" s="6" t="s">
        <v>37</v>
      </c>
    </row>
    <row r="243" spans="1:13" ht="24.95" customHeight="1">
      <c r="A243" s="10" t="s">
        <v>1623</v>
      </c>
      <c r="B243" s="10" t="s">
        <v>496</v>
      </c>
      <c r="C243" s="6" t="s">
        <v>188</v>
      </c>
      <c r="D243" s="13" t="s">
        <v>1937</v>
      </c>
      <c r="E243" s="7" t="s">
        <v>37</v>
      </c>
      <c r="F243" s="6" t="s">
        <v>18</v>
      </c>
      <c r="G243" s="120">
        <v>727423651</v>
      </c>
      <c r="H243" s="120">
        <v>468639953</v>
      </c>
      <c r="I243" s="120">
        <v>112164306</v>
      </c>
      <c r="J243" s="120">
        <f>G243+H243+I243</f>
        <v>1308227910</v>
      </c>
      <c r="K243" s="6" t="s">
        <v>1697</v>
      </c>
      <c r="L243" s="6" t="s">
        <v>1698</v>
      </c>
      <c r="M243" s="6" t="s">
        <v>37</v>
      </c>
    </row>
    <row r="244" spans="1:13" ht="24.95" customHeight="1">
      <c r="A244" s="10" t="s">
        <v>1623</v>
      </c>
      <c r="B244" s="10" t="s">
        <v>496</v>
      </c>
      <c r="C244" s="6" t="s">
        <v>42</v>
      </c>
      <c r="D244" s="13" t="s">
        <v>1938</v>
      </c>
      <c r="E244" s="7" t="s">
        <v>37</v>
      </c>
      <c r="F244" s="6" t="s">
        <v>18</v>
      </c>
      <c r="G244" s="120">
        <v>332616742</v>
      </c>
      <c r="H244" s="182">
        <v>0</v>
      </c>
      <c r="I244" s="120">
        <v>0</v>
      </c>
      <c r="J244" s="120">
        <f>G244+H244+I244</f>
        <v>332616742</v>
      </c>
      <c r="K244" s="6" t="s">
        <v>1697</v>
      </c>
      <c r="L244" s="6" t="s">
        <v>1939</v>
      </c>
      <c r="M244" s="6" t="s">
        <v>37</v>
      </c>
    </row>
    <row r="245" spans="1:13" ht="24.95" customHeight="1">
      <c r="A245" s="10" t="s">
        <v>1623</v>
      </c>
      <c r="B245" s="10" t="s">
        <v>496</v>
      </c>
      <c r="C245" s="6" t="s">
        <v>42</v>
      </c>
      <c r="D245" s="13" t="s">
        <v>1940</v>
      </c>
      <c r="E245" s="7" t="s">
        <v>37</v>
      </c>
      <c r="F245" s="6" t="s">
        <v>18</v>
      </c>
      <c r="G245" s="120">
        <v>20770331</v>
      </c>
      <c r="H245" s="182">
        <v>0</v>
      </c>
      <c r="I245" s="120">
        <v>0</v>
      </c>
      <c r="J245" s="120">
        <f>G245+H245+I245</f>
        <v>20770331</v>
      </c>
      <c r="K245" s="6" t="s">
        <v>1697</v>
      </c>
      <c r="L245" s="6" t="s">
        <v>1941</v>
      </c>
      <c r="M245" s="6" t="s">
        <v>37</v>
      </c>
    </row>
    <row r="246" spans="1:13" ht="24.95" customHeight="1">
      <c r="A246" s="10" t="s">
        <v>1623</v>
      </c>
      <c r="B246" s="10" t="s">
        <v>1657</v>
      </c>
      <c r="C246" s="6" t="s">
        <v>188</v>
      </c>
      <c r="D246" s="13" t="s">
        <v>1942</v>
      </c>
      <c r="E246" s="7" t="s">
        <v>22</v>
      </c>
      <c r="F246" s="6" t="s">
        <v>86</v>
      </c>
      <c r="G246" s="120">
        <v>330000000</v>
      </c>
      <c r="H246" s="120">
        <v>150000000</v>
      </c>
      <c r="I246" s="120">
        <v>5000000</v>
      </c>
      <c r="J246" s="120">
        <f t="shared" ref="J246:J257" si="13">SUM(G246:I246)</f>
        <v>485000000</v>
      </c>
      <c r="K246" s="6" t="s">
        <v>1706</v>
      </c>
      <c r="L246" s="6" t="s">
        <v>1707</v>
      </c>
      <c r="M246" s="6" t="s">
        <v>37</v>
      </c>
    </row>
    <row r="247" spans="1:13" ht="24.95" customHeight="1">
      <c r="A247" s="10" t="s">
        <v>1623</v>
      </c>
      <c r="B247" s="10" t="s">
        <v>1657</v>
      </c>
      <c r="C247" s="6" t="s">
        <v>188</v>
      </c>
      <c r="D247" s="13" t="s">
        <v>1943</v>
      </c>
      <c r="E247" s="7" t="s">
        <v>22</v>
      </c>
      <c r="F247" s="6" t="s">
        <v>86</v>
      </c>
      <c r="G247" s="120">
        <v>350000000</v>
      </c>
      <c r="H247" s="120">
        <v>230000000</v>
      </c>
      <c r="I247" s="120">
        <v>5000000</v>
      </c>
      <c r="J247" s="120">
        <f t="shared" si="13"/>
        <v>585000000</v>
      </c>
      <c r="K247" s="6" t="s">
        <v>1709</v>
      </c>
      <c r="L247" s="6" t="s">
        <v>1710</v>
      </c>
      <c r="M247" s="6" t="s">
        <v>22</v>
      </c>
    </row>
    <row r="248" spans="1:13" ht="24.95" customHeight="1">
      <c r="A248" s="10" t="s">
        <v>1623</v>
      </c>
      <c r="B248" s="10" t="s">
        <v>1657</v>
      </c>
      <c r="C248" s="6" t="s">
        <v>188</v>
      </c>
      <c r="D248" s="13" t="s">
        <v>1944</v>
      </c>
      <c r="E248" s="7" t="s">
        <v>22</v>
      </c>
      <c r="F248" s="6" t="s">
        <v>86</v>
      </c>
      <c r="G248" s="120">
        <v>545000000</v>
      </c>
      <c r="H248" s="120">
        <v>391000000</v>
      </c>
      <c r="I248" s="120">
        <v>7000000</v>
      </c>
      <c r="J248" s="120">
        <f t="shared" si="13"/>
        <v>943000000</v>
      </c>
      <c r="K248" s="6" t="s">
        <v>1712</v>
      </c>
      <c r="L248" s="6" t="s">
        <v>1713</v>
      </c>
      <c r="M248" s="6" t="s">
        <v>22</v>
      </c>
    </row>
    <row r="249" spans="1:13" ht="24.95" customHeight="1">
      <c r="A249" s="10" t="s">
        <v>1623</v>
      </c>
      <c r="B249" s="10" t="s">
        <v>1657</v>
      </c>
      <c r="C249" s="6" t="s">
        <v>188</v>
      </c>
      <c r="D249" s="13" t="s">
        <v>1945</v>
      </c>
      <c r="E249" s="7" t="s">
        <v>22</v>
      </c>
      <c r="F249" s="6" t="s">
        <v>86</v>
      </c>
      <c r="G249" s="120">
        <v>450000000</v>
      </c>
      <c r="H249" s="120">
        <v>200000000</v>
      </c>
      <c r="I249" s="120">
        <v>6000000</v>
      </c>
      <c r="J249" s="120">
        <f t="shared" si="13"/>
        <v>656000000</v>
      </c>
      <c r="K249" s="6" t="s">
        <v>1717</v>
      </c>
      <c r="L249" s="6" t="s">
        <v>1718</v>
      </c>
      <c r="M249" s="6" t="s">
        <v>22</v>
      </c>
    </row>
    <row r="250" spans="1:13" ht="24.95" customHeight="1">
      <c r="A250" s="10" t="s">
        <v>1623</v>
      </c>
      <c r="B250" s="10" t="s">
        <v>1747</v>
      </c>
      <c r="C250" s="6" t="s">
        <v>72</v>
      </c>
      <c r="D250" s="13" t="s">
        <v>1946</v>
      </c>
      <c r="E250" s="7" t="s">
        <v>85</v>
      </c>
      <c r="F250" s="6" t="s">
        <v>86</v>
      </c>
      <c r="G250" s="120">
        <v>450000000</v>
      </c>
      <c r="H250" s="120">
        <v>30000000</v>
      </c>
      <c r="I250" s="134">
        <v>0</v>
      </c>
      <c r="J250" s="120">
        <f t="shared" si="13"/>
        <v>480000000</v>
      </c>
      <c r="K250" s="6" t="s">
        <v>1846</v>
      </c>
      <c r="L250" s="6" t="s">
        <v>1847</v>
      </c>
      <c r="M250" s="50" t="s">
        <v>85</v>
      </c>
    </row>
    <row r="251" spans="1:13" ht="24.95" customHeight="1">
      <c r="A251" s="10" t="s">
        <v>1623</v>
      </c>
      <c r="B251" s="10" t="s">
        <v>1747</v>
      </c>
      <c r="C251" s="6" t="s">
        <v>72</v>
      </c>
      <c r="D251" s="13" t="s">
        <v>1947</v>
      </c>
      <c r="E251" s="7" t="s">
        <v>133</v>
      </c>
      <c r="F251" s="6" t="s">
        <v>18</v>
      </c>
      <c r="G251" s="120">
        <v>320000000</v>
      </c>
      <c r="H251" s="120">
        <v>30000000</v>
      </c>
      <c r="I251" s="134">
        <v>0</v>
      </c>
      <c r="J251" s="120">
        <f t="shared" si="13"/>
        <v>350000000</v>
      </c>
      <c r="K251" s="6" t="s">
        <v>1948</v>
      </c>
      <c r="L251" s="6" t="s">
        <v>1949</v>
      </c>
      <c r="M251" s="50" t="s">
        <v>85</v>
      </c>
    </row>
    <row r="252" spans="1:13" ht="24.95" customHeight="1">
      <c r="A252" s="10" t="s">
        <v>1623</v>
      </c>
      <c r="B252" s="10" t="s">
        <v>676</v>
      </c>
      <c r="C252" s="6" t="s">
        <v>72</v>
      </c>
      <c r="D252" s="5" t="s">
        <v>1950</v>
      </c>
      <c r="E252" s="7" t="s">
        <v>655</v>
      </c>
      <c r="F252" s="6" t="s">
        <v>86</v>
      </c>
      <c r="G252" s="120">
        <v>175000000</v>
      </c>
      <c r="H252" s="120">
        <v>100000000</v>
      </c>
      <c r="I252" s="120">
        <v>25000000</v>
      </c>
      <c r="J252" s="120">
        <f t="shared" si="13"/>
        <v>300000000</v>
      </c>
      <c r="K252" s="6" t="s">
        <v>1951</v>
      </c>
      <c r="L252" s="6" t="s">
        <v>1952</v>
      </c>
      <c r="M252" s="6" t="s">
        <v>115</v>
      </c>
    </row>
    <row r="253" spans="1:13" ht="24.95" customHeight="1">
      <c r="A253" s="10" t="s">
        <v>1623</v>
      </c>
      <c r="B253" s="10" t="s">
        <v>676</v>
      </c>
      <c r="C253" s="6" t="s">
        <v>72</v>
      </c>
      <c r="D253" s="13" t="s">
        <v>1953</v>
      </c>
      <c r="E253" s="7" t="s">
        <v>526</v>
      </c>
      <c r="F253" s="6" t="s">
        <v>86</v>
      </c>
      <c r="G253" s="120">
        <v>150000000</v>
      </c>
      <c r="H253" s="182">
        <v>0</v>
      </c>
      <c r="I253" s="120">
        <v>0</v>
      </c>
      <c r="J253" s="120">
        <f t="shared" si="13"/>
        <v>150000000</v>
      </c>
      <c r="K253" s="6" t="s">
        <v>1954</v>
      </c>
      <c r="L253" s="6" t="s">
        <v>1955</v>
      </c>
      <c r="M253" s="6" t="s">
        <v>85</v>
      </c>
    </row>
    <row r="254" spans="1:13" ht="24.95" customHeight="1">
      <c r="A254" s="10" t="s">
        <v>1623</v>
      </c>
      <c r="B254" s="10" t="s">
        <v>496</v>
      </c>
      <c r="C254" s="6" t="s">
        <v>180</v>
      </c>
      <c r="D254" s="13" t="s">
        <v>1956</v>
      </c>
      <c r="E254" s="7" t="s">
        <v>22</v>
      </c>
      <c r="F254" s="6" t="s">
        <v>86</v>
      </c>
      <c r="G254" s="120">
        <v>135239359</v>
      </c>
      <c r="H254" s="120">
        <v>62027934</v>
      </c>
      <c r="I254" s="120">
        <v>0</v>
      </c>
      <c r="J254" s="120">
        <f t="shared" si="13"/>
        <v>197267293</v>
      </c>
      <c r="K254" s="6" t="s">
        <v>1957</v>
      </c>
      <c r="L254" s="6" t="s">
        <v>1958</v>
      </c>
      <c r="M254" s="6" t="s">
        <v>37</v>
      </c>
    </row>
    <row r="255" spans="1:13" ht="24.95" customHeight="1">
      <c r="A255" s="10" t="s">
        <v>1623</v>
      </c>
      <c r="B255" s="10" t="s">
        <v>496</v>
      </c>
      <c r="C255" s="6" t="s">
        <v>72</v>
      </c>
      <c r="D255" s="5" t="s">
        <v>1959</v>
      </c>
      <c r="E255" s="7" t="s">
        <v>22</v>
      </c>
      <c r="F255" s="6" t="s">
        <v>94</v>
      </c>
      <c r="G255" s="120">
        <v>120000000</v>
      </c>
      <c r="H255" s="120">
        <v>300000000</v>
      </c>
      <c r="I255" s="120">
        <v>0</v>
      </c>
      <c r="J255" s="120">
        <f t="shared" si="13"/>
        <v>420000000</v>
      </c>
      <c r="K255" s="6" t="s">
        <v>1960</v>
      </c>
      <c r="L255" s="5" t="s">
        <v>1961</v>
      </c>
      <c r="M255" s="6" t="s">
        <v>22</v>
      </c>
    </row>
    <row r="256" spans="1:13" ht="24.95" customHeight="1">
      <c r="A256" s="10" t="s">
        <v>1623</v>
      </c>
      <c r="B256" s="10" t="s">
        <v>496</v>
      </c>
      <c r="C256" s="6" t="s">
        <v>72</v>
      </c>
      <c r="D256" s="13" t="s">
        <v>1962</v>
      </c>
      <c r="E256" s="7" t="s">
        <v>37</v>
      </c>
      <c r="F256" s="6" t="s">
        <v>18</v>
      </c>
      <c r="G256" s="120">
        <v>401531549</v>
      </c>
      <c r="H256" s="120">
        <v>393031196</v>
      </c>
      <c r="I256" s="120">
        <v>0</v>
      </c>
      <c r="J256" s="120">
        <f t="shared" si="13"/>
        <v>794562745</v>
      </c>
      <c r="K256" s="6" t="s">
        <v>1650</v>
      </c>
      <c r="L256" s="6" t="s">
        <v>1651</v>
      </c>
      <c r="M256" s="6" t="s">
        <v>37</v>
      </c>
    </row>
    <row r="257" spans="1:13" ht="24.95" customHeight="1">
      <c r="A257" s="10" t="s">
        <v>1623</v>
      </c>
      <c r="B257" s="10" t="s">
        <v>496</v>
      </c>
      <c r="C257" s="6" t="s">
        <v>72</v>
      </c>
      <c r="D257" s="13" t="s">
        <v>1963</v>
      </c>
      <c r="E257" s="7" t="s">
        <v>37</v>
      </c>
      <c r="F257" s="6" t="s">
        <v>18</v>
      </c>
      <c r="G257" s="120">
        <v>112545905</v>
      </c>
      <c r="H257" s="182">
        <v>0</v>
      </c>
      <c r="I257" s="120">
        <v>0</v>
      </c>
      <c r="J257" s="120">
        <f t="shared" si="13"/>
        <v>112545905</v>
      </c>
      <c r="K257" s="6" t="s">
        <v>1650</v>
      </c>
      <c r="L257" s="6" t="s">
        <v>1651</v>
      </c>
      <c r="M257" s="6" t="s">
        <v>37</v>
      </c>
    </row>
    <row r="258" spans="1:13" ht="24.95" customHeight="1">
      <c r="A258" s="10" t="s">
        <v>1623</v>
      </c>
      <c r="B258" s="10" t="s">
        <v>1701</v>
      </c>
      <c r="C258" s="6" t="s">
        <v>180</v>
      </c>
      <c r="D258" s="13" t="s">
        <v>1964</v>
      </c>
      <c r="E258" s="7" t="s">
        <v>37</v>
      </c>
      <c r="F258" s="6" t="s">
        <v>18</v>
      </c>
      <c r="G258" s="120">
        <v>401000000</v>
      </c>
      <c r="H258" s="120">
        <v>427000000</v>
      </c>
      <c r="I258" s="120">
        <v>104000000</v>
      </c>
      <c r="J258" s="120">
        <v>932000000</v>
      </c>
      <c r="K258" s="6" t="s">
        <v>1965</v>
      </c>
      <c r="L258" s="6" t="s">
        <v>1966</v>
      </c>
      <c r="M258" s="6" t="s">
        <v>37</v>
      </c>
    </row>
    <row r="259" spans="1:13" ht="24.95" customHeight="1">
      <c r="A259" s="10" t="s">
        <v>1623</v>
      </c>
      <c r="B259" s="10" t="s">
        <v>1701</v>
      </c>
      <c r="C259" s="6" t="s">
        <v>180</v>
      </c>
      <c r="D259" s="13" t="s">
        <v>1967</v>
      </c>
      <c r="E259" s="7" t="s">
        <v>37</v>
      </c>
      <c r="F259" s="6" t="s">
        <v>18</v>
      </c>
      <c r="G259" s="120">
        <v>154000000</v>
      </c>
      <c r="H259" s="120">
        <v>59000000</v>
      </c>
      <c r="I259" s="120">
        <v>36000000</v>
      </c>
      <c r="J259" s="120">
        <v>249000000</v>
      </c>
      <c r="K259" s="6" t="s">
        <v>1968</v>
      </c>
      <c r="L259" s="6" t="s">
        <v>1969</v>
      </c>
      <c r="M259" s="6" t="s">
        <v>37</v>
      </c>
    </row>
    <row r="260" spans="1:13" ht="24.95" customHeight="1">
      <c r="A260" s="10" t="s">
        <v>1623</v>
      </c>
      <c r="B260" s="10" t="s">
        <v>1970</v>
      </c>
      <c r="C260" s="6" t="s">
        <v>180</v>
      </c>
      <c r="D260" s="13" t="s">
        <v>1971</v>
      </c>
      <c r="E260" s="7" t="s">
        <v>37</v>
      </c>
      <c r="F260" s="6" t="s">
        <v>18</v>
      </c>
      <c r="G260" s="120">
        <v>232000000</v>
      </c>
      <c r="H260" s="120">
        <v>37000000</v>
      </c>
      <c r="I260" s="120">
        <v>51000000</v>
      </c>
      <c r="J260" s="120">
        <v>320000000</v>
      </c>
      <c r="K260" s="6" t="s">
        <v>1968</v>
      </c>
      <c r="L260" s="6" t="s">
        <v>1969</v>
      </c>
      <c r="M260" s="6" t="s">
        <v>37</v>
      </c>
    </row>
    <row r="261" spans="1:13" ht="24.95" customHeight="1">
      <c r="A261" s="10" t="s">
        <v>1623</v>
      </c>
      <c r="B261" s="10" t="s">
        <v>1723</v>
      </c>
      <c r="C261" s="6" t="s">
        <v>29</v>
      </c>
      <c r="D261" s="13" t="s">
        <v>1972</v>
      </c>
      <c r="E261" s="7" t="s">
        <v>1973</v>
      </c>
      <c r="F261" s="6" t="s">
        <v>99</v>
      </c>
      <c r="G261" s="120">
        <v>489400000</v>
      </c>
      <c r="H261" s="120">
        <v>1793506000</v>
      </c>
      <c r="I261" s="120">
        <v>17771000</v>
      </c>
      <c r="J261" s="120">
        <f t="shared" ref="J261:J289" si="14">SUM(G261:I261)</f>
        <v>2300677000</v>
      </c>
      <c r="K261" s="6" t="s">
        <v>1974</v>
      </c>
      <c r="L261" s="6" t="s">
        <v>1975</v>
      </c>
      <c r="M261" s="6" t="s">
        <v>37</v>
      </c>
    </row>
    <row r="262" spans="1:13" ht="24.95" customHeight="1">
      <c r="A262" s="10" t="s">
        <v>1623</v>
      </c>
      <c r="B262" s="10" t="s">
        <v>1723</v>
      </c>
      <c r="C262" s="6" t="s">
        <v>29</v>
      </c>
      <c r="D262" s="13" t="s">
        <v>1976</v>
      </c>
      <c r="E262" s="7" t="s">
        <v>1973</v>
      </c>
      <c r="F262" s="6" t="s">
        <v>99</v>
      </c>
      <c r="G262" s="120">
        <v>2892389000</v>
      </c>
      <c r="H262" s="120">
        <v>2186200000</v>
      </c>
      <c r="I262" s="120">
        <v>8575000</v>
      </c>
      <c r="J262" s="120">
        <f t="shared" si="14"/>
        <v>5087164000</v>
      </c>
      <c r="K262" s="6" t="s">
        <v>1977</v>
      </c>
      <c r="L262" s="6" t="s">
        <v>1978</v>
      </c>
      <c r="M262" s="6" t="s">
        <v>37</v>
      </c>
    </row>
    <row r="263" spans="1:13" ht="24.95" customHeight="1">
      <c r="A263" s="10" t="s">
        <v>1623</v>
      </c>
      <c r="B263" s="10" t="s">
        <v>1723</v>
      </c>
      <c r="C263" s="6" t="s">
        <v>29</v>
      </c>
      <c r="D263" s="13" t="s">
        <v>1979</v>
      </c>
      <c r="E263" s="7" t="s">
        <v>1973</v>
      </c>
      <c r="F263" s="6" t="s">
        <v>99</v>
      </c>
      <c r="G263" s="120">
        <v>962745000</v>
      </c>
      <c r="H263" s="120">
        <v>149534000</v>
      </c>
      <c r="I263" s="120"/>
      <c r="J263" s="120">
        <f t="shared" si="14"/>
        <v>1112279000</v>
      </c>
      <c r="K263" s="6" t="s">
        <v>1977</v>
      </c>
      <c r="L263" s="6" t="s">
        <v>1978</v>
      </c>
      <c r="M263" s="6" t="s">
        <v>37</v>
      </c>
    </row>
    <row r="264" spans="1:13" ht="24.95" customHeight="1">
      <c r="A264" s="10" t="s">
        <v>1623</v>
      </c>
      <c r="B264" s="10" t="s">
        <v>1980</v>
      </c>
      <c r="C264" s="6" t="s">
        <v>83</v>
      </c>
      <c r="D264" s="5" t="s">
        <v>1981</v>
      </c>
      <c r="E264" s="7" t="s">
        <v>1973</v>
      </c>
      <c r="F264" s="6" t="s">
        <v>99</v>
      </c>
      <c r="G264" s="120">
        <v>20000000</v>
      </c>
      <c r="H264" s="182">
        <v>0</v>
      </c>
      <c r="I264" s="120">
        <v>0</v>
      </c>
      <c r="J264" s="120">
        <f t="shared" si="14"/>
        <v>20000000</v>
      </c>
      <c r="K264" s="6" t="s">
        <v>1982</v>
      </c>
      <c r="L264" s="6" t="s">
        <v>1983</v>
      </c>
      <c r="M264" s="6" t="s">
        <v>1973</v>
      </c>
    </row>
    <row r="265" spans="1:13" ht="24.95" customHeight="1">
      <c r="A265" s="10" t="s">
        <v>1623</v>
      </c>
      <c r="B265" s="10" t="s">
        <v>1984</v>
      </c>
      <c r="C265" s="6" t="s">
        <v>83</v>
      </c>
      <c r="D265" s="13" t="s">
        <v>1985</v>
      </c>
      <c r="E265" s="7" t="s">
        <v>133</v>
      </c>
      <c r="F265" s="6" t="s">
        <v>99</v>
      </c>
      <c r="G265" s="120">
        <v>150000000</v>
      </c>
      <c r="H265" s="120">
        <v>20000000</v>
      </c>
      <c r="I265" s="120">
        <v>5000000</v>
      </c>
      <c r="J265" s="120">
        <f t="shared" si="14"/>
        <v>175000000</v>
      </c>
      <c r="K265" s="6" t="s">
        <v>1986</v>
      </c>
      <c r="L265" s="6" t="s">
        <v>1987</v>
      </c>
      <c r="M265" s="6" t="s">
        <v>1988</v>
      </c>
    </row>
    <row r="266" spans="1:13" ht="24.95" customHeight="1">
      <c r="A266" s="10" t="s">
        <v>1623</v>
      </c>
      <c r="B266" s="10" t="s">
        <v>1984</v>
      </c>
      <c r="C266" s="6" t="s">
        <v>83</v>
      </c>
      <c r="D266" s="13" t="s">
        <v>1989</v>
      </c>
      <c r="E266" s="7" t="s">
        <v>133</v>
      </c>
      <c r="F266" s="6" t="s">
        <v>18</v>
      </c>
      <c r="G266" s="120">
        <v>170000000</v>
      </c>
      <c r="H266" s="182">
        <v>0</v>
      </c>
      <c r="I266" s="120">
        <v>5000000</v>
      </c>
      <c r="J266" s="120">
        <f t="shared" si="14"/>
        <v>175000000</v>
      </c>
      <c r="K266" s="6" t="s">
        <v>1990</v>
      </c>
      <c r="L266" s="6" t="s">
        <v>1991</v>
      </c>
      <c r="M266" s="6" t="s">
        <v>1988</v>
      </c>
    </row>
    <row r="267" spans="1:13" ht="24.95" customHeight="1">
      <c r="A267" s="10" t="s">
        <v>1623</v>
      </c>
      <c r="B267" s="10" t="s">
        <v>1984</v>
      </c>
      <c r="C267" s="6" t="s">
        <v>83</v>
      </c>
      <c r="D267" s="13" t="s">
        <v>1992</v>
      </c>
      <c r="E267" s="7" t="s">
        <v>526</v>
      </c>
      <c r="F267" s="6" t="s">
        <v>18</v>
      </c>
      <c r="G267" s="120">
        <v>350000000</v>
      </c>
      <c r="H267" s="182">
        <v>0</v>
      </c>
      <c r="I267" s="120">
        <v>0</v>
      </c>
      <c r="J267" s="120">
        <f t="shared" si="14"/>
        <v>350000000</v>
      </c>
      <c r="K267" s="6" t="s">
        <v>1993</v>
      </c>
      <c r="L267" s="20" t="s">
        <v>1994</v>
      </c>
      <c r="M267" s="6" t="s">
        <v>133</v>
      </c>
    </row>
    <row r="268" spans="1:13" ht="24.95" customHeight="1">
      <c r="A268" s="10" t="s">
        <v>1623</v>
      </c>
      <c r="B268" s="10" t="s">
        <v>1995</v>
      </c>
      <c r="C268" s="6" t="s">
        <v>136</v>
      </c>
      <c r="D268" s="13" t="s">
        <v>1996</v>
      </c>
      <c r="E268" s="7" t="s">
        <v>1997</v>
      </c>
      <c r="F268" s="6" t="s">
        <v>18</v>
      </c>
      <c r="G268" s="120">
        <v>500000000</v>
      </c>
      <c r="H268" s="120">
        <v>700000000</v>
      </c>
      <c r="I268" s="134">
        <v>0</v>
      </c>
      <c r="J268" s="120">
        <f t="shared" si="14"/>
        <v>1200000000</v>
      </c>
      <c r="K268" s="6" t="s">
        <v>1998</v>
      </c>
      <c r="L268" s="6" t="s">
        <v>1999</v>
      </c>
      <c r="M268" s="6" t="s">
        <v>115</v>
      </c>
    </row>
    <row r="269" spans="1:13" ht="24.95" customHeight="1">
      <c r="A269" s="10" t="s">
        <v>1623</v>
      </c>
      <c r="B269" s="10" t="s">
        <v>1995</v>
      </c>
      <c r="C269" s="6" t="s">
        <v>136</v>
      </c>
      <c r="D269" s="57" t="s">
        <v>2000</v>
      </c>
      <c r="E269" s="7" t="s">
        <v>1997</v>
      </c>
      <c r="F269" s="6" t="s">
        <v>18</v>
      </c>
      <c r="G269" s="120">
        <v>700000000</v>
      </c>
      <c r="H269" s="120">
        <v>1000000000</v>
      </c>
      <c r="I269" s="134">
        <v>0</v>
      </c>
      <c r="J269" s="120">
        <f t="shared" si="14"/>
        <v>1700000000</v>
      </c>
      <c r="K269" s="6" t="s">
        <v>2001</v>
      </c>
      <c r="L269" s="6" t="s">
        <v>2002</v>
      </c>
      <c r="M269" s="6" t="s">
        <v>115</v>
      </c>
    </row>
    <row r="270" spans="1:13" ht="24.95" customHeight="1">
      <c r="A270" s="10" t="s">
        <v>1623</v>
      </c>
      <c r="B270" s="10" t="s">
        <v>2003</v>
      </c>
      <c r="C270" s="6" t="s">
        <v>136</v>
      </c>
      <c r="D270" s="13" t="s">
        <v>2004</v>
      </c>
      <c r="E270" s="7" t="s">
        <v>37</v>
      </c>
      <c r="F270" s="6" t="s">
        <v>18</v>
      </c>
      <c r="G270" s="120">
        <v>180000000</v>
      </c>
      <c r="H270" s="182">
        <v>0</v>
      </c>
      <c r="I270" s="120"/>
      <c r="J270" s="120">
        <f t="shared" si="14"/>
        <v>180000000</v>
      </c>
      <c r="K270" s="6" t="s">
        <v>2005</v>
      </c>
      <c r="L270" s="6" t="s">
        <v>2006</v>
      </c>
      <c r="M270" s="6" t="s">
        <v>37</v>
      </c>
    </row>
    <row r="271" spans="1:13" ht="24.95" customHeight="1">
      <c r="A271" s="10" t="s">
        <v>1623</v>
      </c>
      <c r="B271" s="10" t="s">
        <v>1984</v>
      </c>
      <c r="C271" s="6" t="s">
        <v>136</v>
      </c>
      <c r="D271" s="5" t="s">
        <v>2007</v>
      </c>
      <c r="E271" s="7" t="s">
        <v>1997</v>
      </c>
      <c r="F271" s="6" t="s">
        <v>99</v>
      </c>
      <c r="G271" s="120">
        <v>500000000</v>
      </c>
      <c r="H271" s="120">
        <v>300000000</v>
      </c>
      <c r="I271" s="120">
        <v>300000000</v>
      </c>
      <c r="J271" s="120">
        <f t="shared" si="14"/>
        <v>1100000000</v>
      </c>
      <c r="K271" s="6" t="s">
        <v>2008</v>
      </c>
      <c r="L271" s="6" t="s">
        <v>2009</v>
      </c>
      <c r="M271" s="6" t="s">
        <v>115</v>
      </c>
    </row>
    <row r="272" spans="1:13" ht="24.95" customHeight="1">
      <c r="A272" s="10" t="s">
        <v>1623</v>
      </c>
      <c r="B272" s="10" t="s">
        <v>1984</v>
      </c>
      <c r="C272" s="6" t="s">
        <v>2010</v>
      </c>
      <c r="D272" s="14" t="s">
        <v>2011</v>
      </c>
      <c r="E272" s="7" t="s">
        <v>133</v>
      </c>
      <c r="F272" s="6" t="s">
        <v>99</v>
      </c>
      <c r="G272" s="120">
        <v>450000000</v>
      </c>
      <c r="H272" s="120">
        <v>350000000</v>
      </c>
      <c r="I272" s="120">
        <v>0</v>
      </c>
      <c r="J272" s="120">
        <f t="shared" si="14"/>
        <v>800000000</v>
      </c>
      <c r="K272" s="6" t="s">
        <v>2012</v>
      </c>
      <c r="L272" s="6" t="s">
        <v>2013</v>
      </c>
      <c r="M272" s="6" t="s">
        <v>1988</v>
      </c>
    </row>
    <row r="273" spans="1:13" ht="24.95" customHeight="1">
      <c r="A273" s="10" t="s">
        <v>1623</v>
      </c>
      <c r="B273" s="10" t="s">
        <v>1984</v>
      </c>
      <c r="C273" s="6" t="s">
        <v>136</v>
      </c>
      <c r="D273" s="13" t="s">
        <v>2014</v>
      </c>
      <c r="E273" s="7" t="s">
        <v>526</v>
      </c>
      <c r="F273" s="6" t="s">
        <v>18</v>
      </c>
      <c r="G273" s="120">
        <v>120000000</v>
      </c>
      <c r="H273" s="182">
        <v>0</v>
      </c>
      <c r="I273" s="120">
        <v>0</v>
      </c>
      <c r="J273" s="120">
        <f t="shared" si="14"/>
        <v>120000000</v>
      </c>
      <c r="K273" s="6" t="s">
        <v>1920</v>
      </c>
      <c r="L273" s="20" t="s">
        <v>1921</v>
      </c>
      <c r="M273" s="6" t="s">
        <v>133</v>
      </c>
    </row>
    <row r="274" spans="1:13" ht="24.95" customHeight="1">
      <c r="A274" s="10" t="s">
        <v>1623</v>
      </c>
      <c r="B274" s="10" t="s">
        <v>2015</v>
      </c>
      <c r="C274" s="6" t="s">
        <v>136</v>
      </c>
      <c r="D274" s="13" t="s">
        <v>2016</v>
      </c>
      <c r="E274" s="7" t="s">
        <v>37</v>
      </c>
      <c r="F274" s="6" t="s">
        <v>18</v>
      </c>
      <c r="G274" s="120">
        <v>860000000</v>
      </c>
      <c r="H274" s="120">
        <v>572000000</v>
      </c>
      <c r="I274" s="120">
        <v>0</v>
      </c>
      <c r="J274" s="120">
        <f t="shared" si="14"/>
        <v>1432000000</v>
      </c>
      <c r="K274" s="6" t="s">
        <v>2017</v>
      </c>
      <c r="L274" s="6" t="s">
        <v>2018</v>
      </c>
      <c r="M274" s="6" t="s">
        <v>37</v>
      </c>
    </row>
    <row r="275" spans="1:13" ht="24.95" customHeight="1">
      <c r="A275" s="10" t="s">
        <v>1623</v>
      </c>
      <c r="B275" s="55" t="s">
        <v>2015</v>
      </c>
      <c r="C275" s="50" t="s">
        <v>136</v>
      </c>
      <c r="D275" s="53" t="s">
        <v>2016</v>
      </c>
      <c r="E275" s="56" t="s">
        <v>37</v>
      </c>
      <c r="F275" s="50" t="s">
        <v>18</v>
      </c>
      <c r="G275" s="120">
        <v>860000000</v>
      </c>
      <c r="H275" s="120">
        <v>572000000</v>
      </c>
      <c r="I275" s="120">
        <v>0</v>
      </c>
      <c r="J275" s="120">
        <f t="shared" si="14"/>
        <v>1432000000</v>
      </c>
      <c r="K275" s="6" t="s">
        <v>2017</v>
      </c>
      <c r="L275" s="6" t="s">
        <v>2018</v>
      </c>
      <c r="M275" s="6" t="s">
        <v>37</v>
      </c>
    </row>
    <row r="276" spans="1:13" ht="24.95" customHeight="1">
      <c r="A276" s="10" t="s">
        <v>1623</v>
      </c>
      <c r="B276" s="55" t="s">
        <v>2015</v>
      </c>
      <c r="C276" s="50" t="s">
        <v>2010</v>
      </c>
      <c r="D276" s="53" t="s">
        <v>2019</v>
      </c>
      <c r="E276" s="56" t="s">
        <v>1973</v>
      </c>
      <c r="F276" s="50" t="s">
        <v>99</v>
      </c>
      <c r="G276" s="120">
        <v>187481630</v>
      </c>
      <c r="H276" s="120">
        <v>14502450</v>
      </c>
      <c r="I276" s="120">
        <v>0</v>
      </c>
      <c r="J276" s="120">
        <f t="shared" si="14"/>
        <v>201984080</v>
      </c>
      <c r="K276" s="6" t="s">
        <v>2017</v>
      </c>
      <c r="L276" s="6" t="s">
        <v>2018</v>
      </c>
      <c r="M276" s="6" t="s">
        <v>37</v>
      </c>
    </row>
    <row r="277" spans="1:13" ht="24.95" customHeight="1">
      <c r="A277" s="10" t="s">
        <v>1623</v>
      </c>
      <c r="B277" s="55" t="s">
        <v>2015</v>
      </c>
      <c r="C277" s="50" t="s">
        <v>2010</v>
      </c>
      <c r="D277" s="53" t="s">
        <v>2020</v>
      </c>
      <c r="E277" s="56" t="s">
        <v>1973</v>
      </c>
      <c r="F277" s="50" t="s">
        <v>99</v>
      </c>
      <c r="G277" s="120">
        <v>11725901</v>
      </c>
      <c r="H277" s="182">
        <v>0</v>
      </c>
      <c r="I277" s="120">
        <v>0</v>
      </c>
      <c r="J277" s="120">
        <f t="shared" si="14"/>
        <v>11725901</v>
      </c>
      <c r="K277" s="6" t="s">
        <v>2017</v>
      </c>
      <c r="L277" s="6" t="s">
        <v>2018</v>
      </c>
      <c r="M277" s="6" t="s">
        <v>37</v>
      </c>
    </row>
    <row r="278" spans="1:13" ht="24.95" customHeight="1">
      <c r="A278" s="10" t="s">
        <v>1623</v>
      </c>
      <c r="B278" s="10" t="s">
        <v>2021</v>
      </c>
      <c r="C278" s="6" t="s">
        <v>124</v>
      </c>
      <c r="D278" s="13" t="s">
        <v>2022</v>
      </c>
      <c r="E278" s="7" t="s">
        <v>115</v>
      </c>
      <c r="F278" s="6" t="s">
        <v>99</v>
      </c>
      <c r="G278" s="120">
        <f>468000000+690000000</f>
        <v>1158000000</v>
      </c>
      <c r="H278" s="120">
        <f>1260000000+300000000</f>
        <v>1560000000</v>
      </c>
      <c r="I278" s="120">
        <v>10000000</v>
      </c>
      <c r="J278" s="120">
        <f t="shared" si="14"/>
        <v>2728000000</v>
      </c>
      <c r="K278" s="6" t="s">
        <v>2023</v>
      </c>
      <c r="L278" s="6" t="s">
        <v>2024</v>
      </c>
      <c r="M278" s="6" t="s">
        <v>115</v>
      </c>
    </row>
    <row r="279" spans="1:13" ht="24.95" customHeight="1">
      <c r="A279" s="10" t="s">
        <v>1623</v>
      </c>
      <c r="B279" s="55" t="s">
        <v>2021</v>
      </c>
      <c r="C279" s="50" t="s">
        <v>2025</v>
      </c>
      <c r="D279" s="53" t="s">
        <v>2026</v>
      </c>
      <c r="E279" s="56" t="s">
        <v>133</v>
      </c>
      <c r="F279" s="50" t="s">
        <v>99</v>
      </c>
      <c r="G279" s="134">
        <v>110000000</v>
      </c>
      <c r="H279" s="134">
        <v>820000000</v>
      </c>
      <c r="I279" s="134">
        <v>5000000</v>
      </c>
      <c r="J279" s="134">
        <f t="shared" si="14"/>
        <v>935000000</v>
      </c>
      <c r="K279" s="50" t="s">
        <v>1765</v>
      </c>
      <c r="L279" s="50" t="s">
        <v>2027</v>
      </c>
      <c r="M279" s="50" t="s">
        <v>1988</v>
      </c>
    </row>
    <row r="280" spans="1:13" ht="24.95" customHeight="1">
      <c r="A280" s="10" t="s">
        <v>1623</v>
      </c>
      <c r="B280" s="10" t="s">
        <v>2028</v>
      </c>
      <c r="C280" s="6" t="s">
        <v>2025</v>
      </c>
      <c r="D280" s="59" t="s">
        <v>2029</v>
      </c>
      <c r="E280" s="7" t="s">
        <v>1973</v>
      </c>
      <c r="F280" s="6" t="s">
        <v>99</v>
      </c>
      <c r="G280" s="120">
        <v>282302683</v>
      </c>
      <c r="H280" s="120">
        <v>130432534</v>
      </c>
      <c r="I280" s="120">
        <f>414959098-H280-G280</f>
        <v>2223881</v>
      </c>
      <c r="J280" s="120">
        <f t="shared" si="14"/>
        <v>414959098</v>
      </c>
      <c r="K280" s="6" t="s">
        <v>2030</v>
      </c>
      <c r="L280" s="6" t="s">
        <v>2031</v>
      </c>
      <c r="M280" s="6" t="s">
        <v>37</v>
      </c>
    </row>
    <row r="281" spans="1:13" ht="24.95" customHeight="1">
      <c r="A281" s="10" t="s">
        <v>1623</v>
      </c>
      <c r="B281" s="10" t="s">
        <v>1984</v>
      </c>
      <c r="C281" s="6" t="s">
        <v>2025</v>
      </c>
      <c r="D281" s="13" t="s">
        <v>2032</v>
      </c>
      <c r="E281" s="7" t="s">
        <v>223</v>
      </c>
      <c r="F281" s="6" t="s">
        <v>18</v>
      </c>
      <c r="G281" s="120">
        <v>35000000</v>
      </c>
      <c r="H281" s="120">
        <v>280000000</v>
      </c>
      <c r="I281" s="120">
        <v>0</v>
      </c>
      <c r="J281" s="120">
        <f t="shared" si="14"/>
        <v>315000000</v>
      </c>
      <c r="K281" s="6" t="s">
        <v>2033</v>
      </c>
      <c r="L281" s="6" t="s">
        <v>2034</v>
      </c>
      <c r="M281" s="6" t="s">
        <v>226</v>
      </c>
    </row>
    <row r="282" spans="1:13" ht="24.95" customHeight="1">
      <c r="A282" s="10" t="s">
        <v>1623</v>
      </c>
      <c r="B282" s="10" t="s">
        <v>1984</v>
      </c>
      <c r="C282" s="6" t="s">
        <v>2025</v>
      </c>
      <c r="D282" s="13" t="s">
        <v>2035</v>
      </c>
      <c r="E282" s="7" t="s">
        <v>526</v>
      </c>
      <c r="F282" s="6" t="s">
        <v>18</v>
      </c>
      <c r="G282" s="120">
        <v>50000000</v>
      </c>
      <c r="H282" s="182">
        <v>0</v>
      </c>
      <c r="I282" s="120">
        <v>0</v>
      </c>
      <c r="J282" s="120">
        <f t="shared" si="14"/>
        <v>50000000</v>
      </c>
      <c r="K282" s="6" t="s">
        <v>2036</v>
      </c>
      <c r="L282" s="6" t="s">
        <v>2037</v>
      </c>
      <c r="M282" s="6" t="s">
        <v>1988</v>
      </c>
    </row>
    <row r="283" spans="1:13" ht="24.95" customHeight="1">
      <c r="A283" s="10" t="s">
        <v>1623</v>
      </c>
      <c r="B283" s="10" t="s">
        <v>1984</v>
      </c>
      <c r="C283" s="6" t="s">
        <v>2025</v>
      </c>
      <c r="D283" s="13" t="s">
        <v>2038</v>
      </c>
      <c r="E283" s="7" t="s">
        <v>837</v>
      </c>
      <c r="F283" s="6" t="s">
        <v>18</v>
      </c>
      <c r="G283" s="120">
        <v>100000000</v>
      </c>
      <c r="H283" s="182">
        <v>0</v>
      </c>
      <c r="I283" s="120">
        <v>0</v>
      </c>
      <c r="J283" s="120">
        <f t="shared" si="14"/>
        <v>100000000</v>
      </c>
      <c r="K283" s="6" t="s">
        <v>2036</v>
      </c>
      <c r="L283" s="6" t="s">
        <v>2037</v>
      </c>
      <c r="M283" s="6" t="s">
        <v>1997</v>
      </c>
    </row>
    <row r="284" spans="1:13" ht="24.95" customHeight="1">
      <c r="A284" s="10" t="s">
        <v>1623</v>
      </c>
      <c r="B284" s="10" t="s">
        <v>1984</v>
      </c>
      <c r="C284" s="6" t="s">
        <v>2025</v>
      </c>
      <c r="D284" s="13" t="s">
        <v>2039</v>
      </c>
      <c r="E284" s="7" t="s">
        <v>526</v>
      </c>
      <c r="F284" s="6" t="s">
        <v>18</v>
      </c>
      <c r="G284" s="120">
        <v>283000000</v>
      </c>
      <c r="H284" s="182">
        <v>0</v>
      </c>
      <c r="I284" s="120">
        <v>0</v>
      </c>
      <c r="J284" s="120">
        <f t="shared" si="14"/>
        <v>283000000</v>
      </c>
      <c r="K284" s="6" t="s">
        <v>2040</v>
      </c>
      <c r="L284" s="20" t="s">
        <v>2041</v>
      </c>
      <c r="M284" s="6" t="s">
        <v>844</v>
      </c>
    </row>
    <row r="285" spans="1:13" ht="24.95" customHeight="1">
      <c r="A285" s="10" t="s">
        <v>1623</v>
      </c>
      <c r="B285" s="10" t="s">
        <v>2015</v>
      </c>
      <c r="C285" s="6" t="s">
        <v>124</v>
      </c>
      <c r="D285" s="13" t="s">
        <v>2042</v>
      </c>
      <c r="E285" s="7" t="s">
        <v>1973</v>
      </c>
      <c r="F285" s="6" t="s">
        <v>18</v>
      </c>
      <c r="G285" s="120">
        <v>1022000000</v>
      </c>
      <c r="H285" s="120">
        <v>854000000</v>
      </c>
      <c r="I285" s="120">
        <v>0</v>
      </c>
      <c r="J285" s="120">
        <f t="shared" si="14"/>
        <v>1876000000</v>
      </c>
      <c r="K285" s="6" t="s">
        <v>2043</v>
      </c>
      <c r="L285" s="6" t="s">
        <v>2044</v>
      </c>
      <c r="M285" s="6" t="s">
        <v>37</v>
      </c>
    </row>
    <row r="286" spans="1:13" ht="24.95" customHeight="1">
      <c r="A286" s="10" t="s">
        <v>1623</v>
      </c>
      <c r="B286" s="10" t="s">
        <v>2015</v>
      </c>
      <c r="C286" s="6" t="s">
        <v>124</v>
      </c>
      <c r="D286" s="13" t="s">
        <v>2045</v>
      </c>
      <c r="E286" s="7" t="s">
        <v>1973</v>
      </c>
      <c r="F286" s="6" t="s">
        <v>99</v>
      </c>
      <c r="G286" s="120">
        <v>25978773</v>
      </c>
      <c r="H286" s="182">
        <v>0</v>
      </c>
      <c r="I286" s="120">
        <v>0</v>
      </c>
      <c r="J286" s="120">
        <f t="shared" si="14"/>
        <v>25978773</v>
      </c>
      <c r="K286" s="6" t="s">
        <v>2046</v>
      </c>
      <c r="L286" s="6" t="s">
        <v>2047</v>
      </c>
      <c r="M286" s="6" t="s">
        <v>37</v>
      </c>
    </row>
    <row r="287" spans="1:13" ht="24.95" customHeight="1">
      <c r="A287" s="10" t="s">
        <v>1623</v>
      </c>
      <c r="B287" s="55" t="s">
        <v>2021</v>
      </c>
      <c r="C287" s="50" t="s">
        <v>213</v>
      </c>
      <c r="D287" s="53" t="s">
        <v>2048</v>
      </c>
      <c r="E287" s="56" t="s">
        <v>133</v>
      </c>
      <c r="F287" s="50" t="s">
        <v>18</v>
      </c>
      <c r="G287" s="225">
        <v>150000000</v>
      </c>
      <c r="H287" s="182">
        <v>0</v>
      </c>
      <c r="I287" s="120">
        <v>0</v>
      </c>
      <c r="J287" s="238">
        <f t="shared" si="14"/>
        <v>150000000</v>
      </c>
      <c r="K287" s="6" t="s">
        <v>1631</v>
      </c>
      <c r="L287" s="6" t="s">
        <v>2049</v>
      </c>
      <c r="M287" s="50" t="s">
        <v>1988</v>
      </c>
    </row>
    <row r="288" spans="1:13" ht="24.95" customHeight="1">
      <c r="A288" s="10" t="s">
        <v>1623</v>
      </c>
      <c r="B288" s="10" t="s">
        <v>1995</v>
      </c>
      <c r="C288" s="6" t="s">
        <v>2050</v>
      </c>
      <c r="D288" s="13" t="s">
        <v>2051</v>
      </c>
      <c r="E288" s="7" t="s">
        <v>1988</v>
      </c>
      <c r="F288" s="6" t="s">
        <v>18</v>
      </c>
      <c r="G288" s="120">
        <f>40000000*7+30000000*1</f>
        <v>310000000</v>
      </c>
      <c r="H288" s="120">
        <f>300000000*7+200000000*1</f>
        <v>2300000000</v>
      </c>
      <c r="I288" s="134">
        <v>0</v>
      </c>
      <c r="J288" s="120">
        <f t="shared" si="14"/>
        <v>2610000000</v>
      </c>
      <c r="K288" s="6" t="s">
        <v>2052</v>
      </c>
      <c r="L288" s="6" t="s">
        <v>2053</v>
      </c>
      <c r="M288" s="50" t="s">
        <v>1988</v>
      </c>
    </row>
    <row r="289" spans="1:13" ht="24.95" customHeight="1">
      <c r="A289" s="10" t="s">
        <v>1623</v>
      </c>
      <c r="B289" s="10" t="s">
        <v>1995</v>
      </c>
      <c r="C289" s="6" t="s">
        <v>575</v>
      </c>
      <c r="D289" s="13" t="s">
        <v>2054</v>
      </c>
      <c r="E289" s="7" t="s">
        <v>1988</v>
      </c>
      <c r="F289" s="6" t="s">
        <v>18</v>
      </c>
      <c r="G289" s="120">
        <f>40000000*3+30000000*1</f>
        <v>150000000</v>
      </c>
      <c r="H289" s="120">
        <f>300000000</f>
        <v>300000000</v>
      </c>
      <c r="I289" s="134">
        <v>0</v>
      </c>
      <c r="J289" s="120">
        <f t="shared" si="14"/>
        <v>450000000</v>
      </c>
      <c r="K289" s="6" t="s">
        <v>2055</v>
      </c>
      <c r="L289" s="6" t="s">
        <v>2056</v>
      </c>
      <c r="M289" s="50" t="s">
        <v>2057</v>
      </c>
    </row>
    <row r="290" spans="1:13" ht="24.95" customHeight="1">
      <c r="A290" s="10" t="s">
        <v>2058</v>
      </c>
      <c r="B290" s="55" t="s">
        <v>2059</v>
      </c>
      <c r="C290" s="50" t="s">
        <v>575</v>
      </c>
      <c r="D290" s="53" t="s">
        <v>2060</v>
      </c>
      <c r="E290" s="56" t="s">
        <v>133</v>
      </c>
      <c r="F290" s="50" t="s">
        <v>18</v>
      </c>
      <c r="G290" s="195">
        <v>375000000</v>
      </c>
      <c r="H290" s="195">
        <v>394000000</v>
      </c>
      <c r="I290" s="195">
        <v>0</v>
      </c>
      <c r="J290" s="195">
        <v>769000000</v>
      </c>
      <c r="K290" s="50" t="s">
        <v>2061</v>
      </c>
      <c r="L290" s="50" t="s">
        <v>2062</v>
      </c>
      <c r="M290" s="50" t="s">
        <v>133</v>
      </c>
    </row>
    <row r="291" spans="1:13" ht="24.95" customHeight="1">
      <c r="A291" s="10" t="s">
        <v>2058</v>
      </c>
      <c r="B291" s="55" t="s">
        <v>2059</v>
      </c>
      <c r="C291" s="50" t="s">
        <v>575</v>
      </c>
      <c r="D291" s="54" t="s">
        <v>2063</v>
      </c>
      <c r="E291" s="56" t="s">
        <v>133</v>
      </c>
      <c r="F291" s="50" t="s">
        <v>18</v>
      </c>
      <c r="G291" s="195">
        <v>390000000</v>
      </c>
      <c r="H291" s="238">
        <v>1050000000</v>
      </c>
      <c r="I291" s="195">
        <v>300000000</v>
      </c>
      <c r="J291" s="238">
        <v>1740000000</v>
      </c>
      <c r="K291" s="50" t="s">
        <v>2064</v>
      </c>
      <c r="L291" s="50" t="s">
        <v>2065</v>
      </c>
      <c r="M291" s="50" t="s">
        <v>133</v>
      </c>
    </row>
    <row r="292" spans="1:13" ht="24.95" customHeight="1">
      <c r="A292" s="10" t="s">
        <v>2058</v>
      </c>
      <c r="B292" s="10" t="s">
        <v>2066</v>
      </c>
      <c r="C292" s="6" t="s">
        <v>575</v>
      </c>
      <c r="D292" s="5" t="s">
        <v>2067</v>
      </c>
      <c r="E292" s="7" t="s">
        <v>837</v>
      </c>
      <c r="F292" s="6" t="s">
        <v>119</v>
      </c>
      <c r="G292" s="120">
        <v>85000000</v>
      </c>
      <c r="H292" s="120">
        <v>330000000</v>
      </c>
      <c r="I292" s="120">
        <v>5000000</v>
      </c>
      <c r="J292" s="120">
        <f>SUM(G292:I292)</f>
        <v>420000000</v>
      </c>
      <c r="K292" s="6" t="s">
        <v>2068</v>
      </c>
      <c r="L292" s="6" t="s">
        <v>2069</v>
      </c>
      <c r="M292" s="6" t="s">
        <v>115</v>
      </c>
    </row>
    <row r="293" spans="1:13" ht="24.95" customHeight="1">
      <c r="A293" s="10" t="s">
        <v>2058</v>
      </c>
      <c r="B293" s="10" t="s">
        <v>2066</v>
      </c>
      <c r="C293" s="6" t="s">
        <v>2070</v>
      </c>
      <c r="D293" s="13" t="s">
        <v>2071</v>
      </c>
      <c r="E293" s="7" t="s">
        <v>526</v>
      </c>
      <c r="F293" s="6" t="s">
        <v>18</v>
      </c>
      <c r="G293" s="120">
        <v>344000000</v>
      </c>
      <c r="H293" s="182">
        <v>0</v>
      </c>
      <c r="I293" s="120">
        <v>0</v>
      </c>
      <c r="J293" s="120">
        <f>SUM(G293:I293)</f>
        <v>344000000</v>
      </c>
      <c r="K293" s="6" t="s">
        <v>2072</v>
      </c>
      <c r="L293" s="20" t="s">
        <v>2073</v>
      </c>
      <c r="M293" s="6" t="s">
        <v>133</v>
      </c>
    </row>
    <row r="294" spans="1:13" ht="24.95" customHeight="1">
      <c r="A294" s="10" t="s">
        <v>2058</v>
      </c>
      <c r="B294" s="10" t="s">
        <v>2074</v>
      </c>
      <c r="C294" s="6" t="s">
        <v>2070</v>
      </c>
      <c r="D294" s="5" t="s">
        <v>2075</v>
      </c>
      <c r="E294" s="7" t="s">
        <v>292</v>
      </c>
      <c r="F294" s="6" t="s">
        <v>2076</v>
      </c>
      <c r="G294" s="120">
        <v>700000000</v>
      </c>
      <c r="H294" s="120">
        <v>22000000</v>
      </c>
      <c r="I294" s="120">
        <v>0</v>
      </c>
      <c r="J294" s="120">
        <f>SUM(G294:I294)</f>
        <v>722000000</v>
      </c>
      <c r="K294" s="6" t="s">
        <v>2077</v>
      </c>
      <c r="L294" s="5" t="s">
        <v>2078</v>
      </c>
      <c r="M294" s="6" t="s">
        <v>292</v>
      </c>
    </row>
    <row r="295" spans="1:13" ht="24.95" customHeight="1">
      <c r="A295" s="10" t="s">
        <v>2058</v>
      </c>
      <c r="B295" s="10" t="s">
        <v>2079</v>
      </c>
      <c r="C295" s="6" t="s">
        <v>575</v>
      </c>
      <c r="D295" s="13" t="s">
        <v>2080</v>
      </c>
      <c r="E295" s="7" t="s">
        <v>37</v>
      </c>
      <c r="F295" s="6" t="s">
        <v>18</v>
      </c>
      <c r="G295" s="120">
        <v>90000000</v>
      </c>
      <c r="H295" s="120">
        <v>30000000</v>
      </c>
      <c r="I295" s="120">
        <v>20000000</v>
      </c>
      <c r="J295" s="120">
        <v>140000000</v>
      </c>
      <c r="K295" s="6" t="s">
        <v>2081</v>
      </c>
      <c r="L295" s="6" t="s">
        <v>2082</v>
      </c>
      <c r="M295" s="6" t="s">
        <v>37</v>
      </c>
    </row>
    <row r="296" spans="1:13" ht="24.95" customHeight="1">
      <c r="A296" s="10" t="s">
        <v>2058</v>
      </c>
      <c r="B296" s="10" t="s">
        <v>2083</v>
      </c>
      <c r="C296" s="6" t="s">
        <v>2084</v>
      </c>
      <c r="D296" s="13" t="s">
        <v>2085</v>
      </c>
      <c r="E296" s="7" t="s">
        <v>133</v>
      </c>
      <c r="F296" s="6" t="s">
        <v>18</v>
      </c>
      <c r="G296" s="120">
        <v>500000000</v>
      </c>
      <c r="H296" s="120">
        <v>50000000</v>
      </c>
      <c r="I296" s="134">
        <v>0</v>
      </c>
      <c r="J296" s="120">
        <f>SUM(G296:I296)</f>
        <v>550000000</v>
      </c>
      <c r="K296" s="6" t="s">
        <v>847</v>
      </c>
      <c r="L296" s="6" t="s">
        <v>2086</v>
      </c>
      <c r="M296" s="50" t="s">
        <v>2057</v>
      </c>
    </row>
    <row r="297" spans="1:13" ht="24.95" customHeight="1">
      <c r="A297" s="10" t="s">
        <v>2058</v>
      </c>
      <c r="B297" s="10" t="s">
        <v>2074</v>
      </c>
      <c r="C297" s="6" t="s">
        <v>139</v>
      </c>
      <c r="D297" s="13" t="s">
        <v>2087</v>
      </c>
      <c r="E297" s="7" t="s">
        <v>292</v>
      </c>
      <c r="F297" s="6" t="s">
        <v>18</v>
      </c>
      <c r="G297" s="120">
        <v>1062149000</v>
      </c>
      <c r="H297" s="120">
        <v>483377000</v>
      </c>
      <c r="I297" s="120">
        <v>46467000</v>
      </c>
      <c r="J297" s="120">
        <f>SUM(G297:I297)</f>
        <v>1591993000</v>
      </c>
      <c r="K297" s="6" t="s">
        <v>2088</v>
      </c>
      <c r="L297" s="6" t="s">
        <v>2089</v>
      </c>
      <c r="M297" s="6" t="s">
        <v>37</v>
      </c>
    </row>
    <row r="298" spans="1:13" ht="24.95" customHeight="1">
      <c r="A298" s="10" t="s">
        <v>2058</v>
      </c>
      <c r="B298" s="10" t="s">
        <v>2074</v>
      </c>
      <c r="C298" s="6" t="s">
        <v>139</v>
      </c>
      <c r="D298" s="13" t="s">
        <v>2090</v>
      </c>
      <c r="E298" s="7" t="s">
        <v>37</v>
      </c>
      <c r="F298" s="6" t="s">
        <v>18</v>
      </c>
      <c r="G298" s="120">
        <v>226561000</v>
      </c>
      <c r="H298" s="120">
        <v>125020000</v>
      </c>
      <c r="I298" s="120">
        <v>12283000</v>
      </c>
      <c r="J298" s="120">
        <f>SUM(G298:I298)</f>
        <v>363864000</v>
      </c>
      <c r="K298" s="6" t="s">
        <v>2091</v>
      </c>
      <c r="L298" s="6" t="s">
        <v>2092</v>
      </c>
      <c r="M298" s="6" t="s">
        <v>37</v>
      </c>
    </row>
    <row r="299" spans="1:13" ht="24.95" customHeight="1">
      <c r="A299" s="10" t="s">
        <v>2058</v>
      </c>
      <c r="B299" s="10" t="s">
        <v>2074</v>
      </c>
      <c r="C299" s="6" t="s">
        <v>2084</v>
      </c>
      <c r="D299" s="13" t="s">
        <v>2093</v>
      </c>
      <c r="E299" s="7" t="s">
        <v>37</v>
      </c>
      <c r="F299" s="6" t="s">
        <v>86</v>
      </c>
      <c r="G299" s="120">
        <v>4712518</v>
      </c>
      <c r="H299" s="182">
        <v>0</v>
      </c>
      <c r="I299" s="120">
        <v>0</v>
      </c>
      <c r="J299" s="120">
        <f>SUM(G299:I299)</f>
        <v>4712518</v>
      </c>
      <c r="K299" s="6" t="s">
        <v>2094</v>
      </c>
      <c r="L299" s="6" t="s">
        <v>2095</v>
      </c>
      <c r="M299" s="6" t="s">
        <v>37</v>
      </c>
    </row>
    <row r="300" spans="1:13" ht="24.95" customHeight="1">
      <c r="A300" s="10" t="s">
        <v>2058</v>
      </c>
      <c r="B300" s="10" t="s">
        <v>2074</v>
      </c>
      <c r="C300" s="6" t="s">
        <v>2084</v>
      </c>
      <c r="D300" s="13" t="s">
        <v>2096</v>
      </c>
      <c r="E300" s="7" t="s">
        <v>292</v>
      </c>
      <c r="F300" s="6" t="s">
        <v>86</v>
      </c>
      <c r="G300" s="120">
        <v>680000000</v>
      </c>
      <c r="H300" s="120">
        <v>600000000</v>
      </c>
      <c r="I300" s="120">
        <v>0</v>
      </c>
      <c r="J300" s="120">
        <f>SUM(G300:I300)</f>
        <v>1280000000</v>
      </c>
      <c r="K300" s="6" t="s">
        <v>2094</v>
      </c>
      <c r="L300" s="6" t="s">
        <v>2095</v>
      </c>
      <c r="M300" s="6" t="s">
        <v>37</v>
      </c>
    </row>
    <row r="301" spans="1:13" ht="24.95" customHeight="1">
      <c r="A301" s="10" t="s">
        <v>27</v>
      </c>
      <c r="B301" s="10" t="s">
        <v>335</v>
      </c>
      <c r="C301" s="6" t="s">
        <v>108</v>
      </c>
      <c r="D301" s="5" t="s">
        <v>336</v>
      </c>
      <c r="E301" s="7" t="s">
        <v>104</v>
      </c>
      <c r="F301" s="6" t="s">
        <v>86</v>
      </c>
      <c r="G301" s="215">
        <v>110000000</v>
      </c>
      <c r="H301" s="182">
        <v>0</v>
      </c>
      <c r="I301" s="215">
        <v>10000000</v>
      </c>
      <c r="J301" s="215">
        <f t="shared" ref="J301:J364" si="15">SUM(G301:I301)</f>
        <v>120000000</v>
      </c>
      <c r="K301" s="6" t="s">
        <v>337</v>
      </c>
      <c r="L301" s="6" t="s">
        <v>338</v>
      </c>
      <c r="M301" s="6" t="s">
        <v>37</v>
      </c>
    </row>
    <row r="302" spans="1:13" ht="24.95" customHeight="1">
      <c r="A302" s="10" t="s">
        <v>27</v>
      </c>
      <c r="B302" s="10" t="s">
        <v>335</v>
      </c>
      <c r="C302" s="6" t="s">
        <v>108</v>
      </c>
      <c r="D302" s="5" t="s">
        <v>339</v>
      </c>
      <c r="E302" s="7" t="s">
        <v>37</v>
      </c>
      <c r="F302" s="6" t="s">
        <v>18</v>
      </c>
      <c r="G302" s="215">
        <v>80000000</v>
      </c>
      <c r="H302" s="182">
        <v>0</v>
      </c>
      <c r="I302" s="120">
        <v>0</v>
      </c>
      <c r="J302" s="215">
        <f t="shared" si="15"/>
        <v>80000000</v>
      </c>
      <c r="K302" s="6" t="s">
        <v>340</v>
      </c>
      <c r="L302" s="6" t="s">
        <v>341</v>
      </c>
      <c r="M302" s="6" t="s">
        <v>37</v>
      </c>
    </row>
    <row r="303" spans="1:13" ht="24.95" customHeight="1">
      <c r="A303" s="10" t="s">
        <v>112</v>
      </c>
      <c r="B303" s="10" t="s">
        <v>255</v>
      </c>
      <c r="C303" s="6" t="s">
        <v>108</v>
      </c>
      <c r="D303" s="5" t="s">
        <v>256</v>
      </c>
      <c r="E303" s="7" t="s">
        <v>37</v>
      </c>
      <c r="F303" s="6" t="s">
        <v>18</v>
      </c>
      <c r="G303" s="214">
        <v>90888443</v>
      </c>
      <c r="H303" s="214">
        <v>28744863</v>
      </c>
      <c r="I303" s="214">
        <v>31529107</v>
      </c>
      <c r="J303" s="215">
        <f t="shared" si="15"/>
        <v>151162413</v>
      </c>
      <c r="K303" s="6" t="s">
        <v>257</v>
      </c>
      <c r="L303" s="6" t="s">
        <v>258</v>
      </c>
      <c r="M303" s="6" t="s">
        <v>37</v>
      </c>
    </row>
    <row r="304" spans="1:13" ht="24.95" customHeight="1">
      <c r="A304" s="10" t="s">
        <v>112</v>
      </c>
      <c r="B304" s="10" t="s">
        <v>255</v>
      </c>
      <c r="C304" s="6" t="s">
        <v>108</v>
      </c>
      <c r="D304" s="5" t="s">
        <v>263</v>
      </c>
      <c r="E304" s="7" t="s">
        <v>37</v>
      </c>
      <c r="F304" s="6" t="s">
        <v>18</v>
      </c>
      <c r="G304" s="214">
        <v>293000000</v>
      </c>
      <c r="H304" s="214">
        <v>97000000</v>
      </c>
      <c r="I304" s="214">
        <v>5000000</v>
      </c>
      <c r="J304" s="215">
        <f t="shared" si="15"/>
        <v>395000000</v>
      </c>
      <c r="K304" s="6" t="s">
        <v>264</v>
      </c>
      <c r="L304" s="6" t="s">
        <v>265</v>
      </c>
      <c r="M304" s="6" t="s">
        <v>37</v>
      </c>
    </row>
    <row r="305" spans="1:13" ht="24.95" customHeight="1">
      <c r="A305" s="10" t="s">
        <v>27</v>
      </c>
      <c r="B305" s="10" t="s">
        <v>313</v>
      </c>
      <c r="C305" s="6" t="s">
        <v>33</v>
      </c>
      <c r="D305" s="5" t="s">
        <v>314</v>
      </c>
      <c r="E305" s="7" t="s">
        <v>22</v>
      </c>
      <c r="F305" s="6" t="s">
        <v>86</v>
      </c>
      <c r="G305" s="215">
        <v>114884987</v>
      </c>
      <c r="H305" s="215">
        <v>36409022</v>
      </c>
      <c r="I305" s="215">
        <v>1640152</v>
      </c>
      <c r="J305" s="215">
        <f t="shared" si="15"/>
        <v>152934161</v>
      </c>
      <c r="K305" s="6" t="s">
        <v>315</v>
      </c>
      <c r="L305" s="6" t="s">
        <v>316</v>
      </c>
      <c r="M305" s="6" t="s">
        <v>37</v>
      </c>
    </row>
    <row r="306" spans="1:13" ht="24.95" customHeight="1">
      <c r="A306" s="10" t="s">
        <v>27</v>
      </c>
      <c r="B306" s="10" t="s">
        <v>313</v>
      </c>
      <c r="C306" s="6" t="s">
        <v>33</v>
      </c>
      <c r="D306" s="5" t="s">
        <v>317</v>
      </c>
      <c r="E306" s="7" t="s">
        <v>22</v>
      </c>
      <c r="F306" s="6" t="s">
        <v>86</v>
      </c>
      <c r="G306" s="215">
        <v>163424794</v>
      </c>
      <c r="H306" s="215">
        <v>51826829</v>
      </c>
      <c r="I306" s="215">
        <v>2699280</v>
      </c>
      <c r="J306" s="215">
        <f t="shared" si="15"/>
        <v>217950903</v>
      </c>
      <c r="K306" s="6" t="s">
        <v>315</v>
      </c>
      <c r="L306" s="6" t="s">
        <v>316</v>
      </c>
      <c r="M306" s="6" t="s">
        <v>37</v>
      </c>
    </row>
    <row r="307" spans="1:13" ht="24.95" customHeight="1">
      <c r="A307" s="10" t="s">
        <v>49</v>
      </c>
      <c r="B307" s="10" t="s">
        <v>669</v>
      </c>
      <c r="C307" s="6" t="s">
        <v>51</v>
      </c>
      <c r="D307" s="5" t="s">
        <v>670</v>
      </c>
      <c r="E307" s="7" t="s">
        <v>37</v>
      </c>
      <c r="F307" s="6" t="s">
        <v>18</v>
      </c>
      <c r="G307" s="215">
        <v>400000000</v>
      </c>
      <c r="H307" s="215">
        <v>200000000</v>
      </c>
      <c r="I307" s="215">
        <v>0</v>
      </c>
      <c r="J307" s="215">
        <f t="shared" si="15"/>
        <v>600000000</v>
      </c>
      <c r="K307" s="6" t="s">
        <v>671</v>
      </c>
      <c r="L307" s="6" t="s">
        <v>672</v>
      </c>
      <c r="M307" s="6" t="s">
        <v>37</v>
      </c>
    </row>
    <row r="308" spans="1:13" ht="24.95" customHeight="1">
      <c r="A308" s="10" t="s">
        <v>27</v>
      </c>
      <c r="B308" s="28" t="s">
        <v>628</v>
      </c>
      <c r="C308" s="6" t="s">
        <v>51</v>
      </c>
      <c r="D308" s="5" t="s">
        <v>629</v>
      </c>
      <c r="E308" s="7" t="s">
        <v>85</v>
      </c>
      <c r="F308" s="6" t="s">
        <v>86</v>
      </c>
      <c r="G308" s="215">
        <v>200000000</v>
      </c>
      <c r="H308" s="182">
        <v>0</v>
      </c>
      <c r="I308" s="120">
        <v>0</v>
      </c>
      <c r="J308" s="215">
        <f t="shared" si="15"/>
        <v>200000000</v>
      </c>
      <c r="K308" s="6" t="s">
        <v>631</v>
      </c>
      <c r="L308" s="6" t="s">
        <v>632</v>
      </c>
      <c r="M308" s="6" t="s">
        <v>85</v>
      </c>
    </row>
    <row r="309" spans="1:13" ht="24.95" customHeight="1">
      <c r="A309" s="10" t="s">
        <v>27</v>
      </c>
      <c r="B309" s="28" t="s">
        <v>628</v>
      </c>
      <c r="C309" s="6" t="s">
        <v>51</v>
      </c>
      <c r="D309" s="5" t="s">
        <v>633</v>
      </c>
      <c r="E309" s="7" t="s">
        <v>85</v>
      </c>
      <c r="F309" s="6" t="s">
        <v>86</v>
      </c>
      <c r="G309" s="215">
        <v>100000000</v>
      </c>
      <c r="H309" s="182">
        <v>0</v>
      </c>
      <c r="I309" s="120">
        <v>0</v>
      </c>
      <c r="J309" s="215">
        <f t="shared" si="15"/>
        <v>100000000</v>
      </c>
      <c r="K309" s="6" t="s">
        <v>631</v>
      </c>
      <c r="L309" s="6" t="s">
        <v>632</v>
      </c>
      <c r="M309" s="6" t="s">
        <v>85</v>
      </c>
    </row>
    <row r="310" spans="1:13" ht="24.95" customHeight="1">
      <c r="A310" s="10" t="s">
        <v>27</v>
      </c>
      <c r="B310" s="28" t="s">
        <v>634</v>
      </c>
      <c r="C310" s="6" t="s">
        <v>108</v>
      </c>
      <c r="D310" s="5" t="s">
        <v>635</v>
      </c>
      <c r="E310" s="7" t="s">
        <v>133</v>
      </c>
      <c r="F310" s="6" t="s">
        <v>18</v>
      </c>
      <c r="G310" s="214">
        <v>800000000</v>
      </c>
      <c r="H310" s="214">
        <v>31900000</v>
      </c>
      <c r="I310" s="215">
        <v>0</v>
      </c>
      <c r="J310" s="215">
        <f t="shared" si="15"/>
        <v>831900000</v>
      </c>
      <c r="K310" s="6" t="s">
        <v>636</v>
      </c>
      <c r="L310" s="6" t="s">
        <v>637</v>
      </c>
      <c r="M310" s="6" t="s">
        <v>85</v>
      </c>
    </row>
    <row r="311" spans="1:13" ht="24.95" customHeight="1">
      <c r="A311" s="10" t="s">
        <v>27</v>
      </c>
      <c r="B311" s="28" t="s">
        <v>634</v>
      </c>
      <c r="C311" s="6" t="s">
        <v>108</v>
      </c>
      <c r="D311" s="13" t="s">
        <v>652</v>
      </c>
      <c r="E311" s="7" t="s">
        <v>115</v>
      </c>
      <c r="F311" s="6" t="s">
        <v>119</v>
      </c>
      <c r="G311" s="214">
        <v>40000000</v>
      </c>
      <c r="H311" s="214">
        <v>193799999.99999997</v>
      </c>
      <c r="I311" s="214">
        <v>1000000</v>
      </c>
      <c r="J311" s="215">
        <f t="shared" si="15"/>
        <v>234799999.99999997</v>
      </c>
      <c r="K311" s="6" t="s">
        <v>653</v>
      </c>
      <c r="L311" s="6" t="s">
        <v>654</v>
      </c>
      <c r="M311" s="6" t="s">
        <v>655</v>
      </c>
    </row>
    <row r="312" spans="1:13" ht="24.95" customHeight="1">
      <c r="A312" s="10" t="s">
        <v>27</v>
      </c>
      <c r="B312" s="10" t="s">
        <v>55</v>
      </c>
      <c r="C312" s="6" t="s">
        <v>33</v>
      </c>
      <c r="D312" s="13" t="s">
        <v>56</v>
      </c>
      <c r="E312" s="7" t="s">
        <v>22</v>
      </c>
      <c r="F312" s="6" t="s">
        <v>23</v>
      </c>
      <c r="G312" s="215">
        <v>378864000</v>
      </c>
      <c r="H312" s="215">
        <v>344866000</v>
      </c>
      <c r="I312" s="215"/>
      <c r="J312" s="215">
        <f t="shared" si="15"/>
        <v>723730000</v>
      </c>
      <c r="K312" s="6" t="s">
        <v>57</v>
      </c>
      <c r="L312" s="6" t="s">
        <v>58</v>
      </c>
      <c r="M312" s="6" t="s">
        <v>37</v>
      </c>
    </row>
    <row r="313" spans="1:13" ht="24.95" customHeight="1">
      <c r="A313" s="10" t="s">
        <v>27</v>
      </c>
      <c r="B313" s="10" t="s">
        <v>97</v>
      </c>
      <c r="C313" s="6" t="s">
        <v>33</v>
      </c>
      <c r="D313" s="5" t="s">
        <v>98</v>
      </c>
      <c r="E313" s="7" t="s">
        <v>22</v>
      </c>
      <c r="F313" s="6" t="s">
        <v>99</v>
      </c>
      <c r="G313" s="215">
        <v>238225520</v>
      </c>
      <c r="H313" s="215">
        <v>155286870</v>
      </c>
      <c r="I313" s="215">
        <v>1624945</v>
      </c>
      <c r="J313" s="215">
        <f t="shared" si="15"/>
        <v>395137335</v>
      </c>
      <c r="K313" s="6" t="s">
        <v>100</v>
      </c>
      <c r="L313" s="6" t="s">
        <v>101</v>
      </c>
      <c r="M313" s="6" t="s">
        <v>37</v>
      </c>
    </row>
    <row r="314" spans="1:13" ht="24.95" customHeight="1">
      <c r="A314" s="10" t="s">
        <v>27</v>
      </c>
      <c r="B314" s="10" t="s">
        <v>97</v>
      </c>
      <c r="C314" s="6" t="s">
        <v>102</v>
      </c>
      <c r="D314" s="5" t="s">
        <v>103</v>
      </c>
      <c r="E314" s="7" t="s">
        <v>104</v>
      </c>
      <c r="F314" s="6" t="s">
        <v>23</v>
      </c>
      <c r="G314" s="215">
        <v>780000000</v>
      </c>
      <c r="H314" s="215"/>
      <c r="I314" s="215"/>
      <c r="J314" s="215">
        <f t="shared" si="15"/>
        <v>780000000</v>
      </c>
      <c r="K314" s="6" t="s">
        <v>105</v>
      </c>
      <c r="L314" s="6" t="s">
        <v>106</v>
      </c>
      <c r="M314" s="6" t="s">
        <v>37</v>
      </c>
    </row>
    <row r="315" spans="1:13" ht="24.95" customHeight="1">
      <c r="A315" s="10" t="s">
        <v>112</v>
      </c>
      <c r="B315" s="10" t="s">
        <v>390</v>
      </c>
      <c r="C315" s="6" t="s">
        <v>51</v>
      </c>
      <c r="D315" s="29" t="s">
        <v>543</v>
      </c>
      <c r="E315" s="7" t="s">
        <v>37</v>
      </c>
      <c r="F315" s="6" t="s">
        <v>18</v>
      </c>
      <c r="G315" s="214">
        <v>100000000</v>
      </c>
      <c r="H315" s="182">
        <v>0</v>
      </c>
      <c r="I315" s="120">
        <v>0</v>
      </c>
      <c r="J315" s="215">
        <f t="shared" si="15"/>
        <v>100000000</v>
      </c>
      <c r="K315" s="6" t="s">
        <v>392</v>
      </c>
      <c r="L315" s="6" t="s">
        <v>393</v>
      </c>
      <c r="M315" s="6" t="s">
        <v>37</v>
      </c>
    </row>
    <row r="316" spans="1:13" ht="24.95" customHeight="1">
      <c r="A316" s="10" t="s">
        <v>49</v>
      </c>
      <c r="B316" s="10" t="s">
        <v>385</v>
      </c>
      <c r="C316" s="6" t="s">
        <v>33</v>
      </c>
      <c r="D316" s="13" t="s">
        <v>394</v>
      </c>
      <c r="E316" s="7" t="s">
        <v>104</v>
      </c>
      <c r="F316" s="6" t="s">
        <v>86</v>
      </c>
      <c r="G316" s="215">
        <v>350942940</v>
      </c>
      <c r="H316" s="215">
        <v>145629918</v>
      </c>
      <c r="I316" s="215"/>
      <c r="J316" s="215">
        <f t="shared" si="15"/>
        <v>496572858</v>
      </c>
      <c r="K316" s="6" t="s">
        <v>395</v>
      </c>
      <c r="L316" s="6" t="s">
        <v>396</v>
      </c>
      <c r="M316" s="6" t="s">
        <v>37</v>
      </c>
    </row>
    <row r="317" spans="1:13" ht="24.95" customHeight="1">
      <c r="A317" s="10" t="s">
        <v>49</v>
      </c>
      <c r="B317" s="10" t="s">
        <v>385</v>
      </c>
      <c r="C317" s="6" t="s">
        <v>33</v>
      </c>
      <c r="D317" s="13" t="s">
        <v>397</v>
      </c>
      <c r="E317" s="7" t="s">
        <v>104</v>
      </c>
      <c r="F317" s="6" t="s">
        <v>86</v>
      </c>
      <c r="G317" s="215">
        <v>300035640</v>
      </c>
      <c r="H317" s="215">
        <v>126762994</v>
      </c>
      <c r="I317" s="215"/>
      <c r="J317" s="215">
        <f t="shared" si="15"/>
        <v>426798634</v>
      </c>
      <c r="K317" s="6" t="s">
        <v>395</v>
      </c>
      <c r="L317" s="6" t="s">
        <v>396</v>
      </c>
      <c r="M317" s="6" t="s">
        <v>37</v>
      </c>
    </row>
    <row r="318" spans="1:13" ht="24.95" customHeight="1">
      <c r="A318" s="10" t="s">
        <v>165</v>
      </c>
      <c r="B318" s="10" t="s">
        <v>326</v>
      </c>
      <c r="C318" s="6" t="s">
        <v>51</v>
      </c>
      <c r="D318" s="5" t="s">
        <v>327</v>
      </c>
      <c r="E318" s="7" t="s">
        <v>292</v>
      </c>
      <c r="F318" s="6" t="s">
        <v>86</v>
      </c>
      <c r="G318" s="215">
        <v>485099847</v>
      </c>
      <c r="H318" s="182">
        <v>0</v>
      </c>
      <c r="I318" s="120">
        <v>0</v>
      </c>
      <c r="J318" s="215">
        <f t="shared" si="15"/>
        <v>485099847</v>
      </c>
      <c r="K318" s="6" t="s">
        <v>328</v>
      </c>
      <c r="L318" s="6" t="s">
        <v>329</v>
      </c>
      <c r="M318" s="6" t="s">
        <v>37</v>
      </c>
    </row>
    <row r="319" spans="1:13" ht="24.95" customHeight="1">
      <c r="A319" s="10" t="s">
        <v>27</v>
      </c>
      <c r="B319" s="10" t="s">
        <v>28</v>
      </c>
      <c r="C319" s="6" t="s">
        <v>33</v>
      </c>
      <c r="D319" s="5" t="s">
        <v>47</v>
      </c>
      <c r="E319" s="7" t="s">
        <v>22</v>
      </c>
      <c r="F319" s="6" t="s">
        <v>23</v>
      </c>
      <c r="G319" s="215">
        <v>250000000</v>
      </c>
      <c r="H319" s="182">
        <v>0</v>
      </c>
      <c r="I319" s="120">
        <v>0</v>
      </c>
      <c r="J319" s="215">
        <f t="shared" si="15"/>
        <v>250000000</v>
      </c>
      <c r="K319" s="6" t="s">
        <v>38</v>
      </c>
      <c r="L319" s="6" t="s">
        <v>39</v>
      </c>
      <c r="M319" s="6" t="s">
        <v>37</v>
      </c>
    </row>
    <row r="320" spans="1:13" ht="24.95" customHeight="1">
      <c r="A320" s="10" t="s">
        <v>27</v>
      </c>
      <c r="B320" s="10" t="s">
        <v>28</v>
      </c>
      <c r="C320" s="6" t="s">
        <v>33</v>
      </c>
      <c r="D320" s="5" t="s">
        <v>48</v>
      </c>
      <c r="E320" s="7" t="s">
        <v>22</v>
      </c>
      <c r="F320" s="6" t="s">
        <v>23</v>
      </c>
      <c r="G320" s="215">
        <v>58000000</v>
      </c>
      <c r="H320" s="182">
        <v>0</v>
      </c>
      <c r="I320" s="120">
        <v>0</v>
      </c>
      <c r="J320" s="215">
        <f t="shared" si="15"/>
        <v>58000000</v>
      </c>
      <c r="K320" s="6" t="s">
        <v>40</v>
      </c>
      <c r="L320" s="6" t="s">
        <v>41</v>
      </c>
      <c r="M320" s="6" t="s">
        <v>37</v>
      </c>
    </row>
    <row r="321" spans="1:13" ht="24.95" customHeight="1">
      <c r="A321" s="10" t="s">
        <v>165</v>
      </c>
      <c r="B321" s="10" t="s">
        <v>600</v>
      </c>
      <c r="C321" s="6" t="s">
        <v>51</v>
      </c>
      <c r="D321" s="5" t="s">
        <v>601</v>
      </c>
      <c r="E321" s="7" t="s">
        <v>292</v>
      </c>
      <c r="F321" s="6" t="s">
        <v>602</v>
      </c>
      <c r="G321" s="215">
        <v>214406178</v>
      </c>
      <c r="H321" s="215">
        <v>83427821</v>
      </c>
      <c r="I321" s="215">
        <v>55551289</v>
      </c>
      <c r="J321" s="215">
        <f t="shared" si="15"/>
        <v>353385288</v>
      </c>
      <c r="K321" s="6" t="s">
        <v>603</v>
      </c>
      <c r="L321" s="6" t="s">
        <v>604</v>
      </c>
      <c r="M321" s="6" t="s">
        <v>37</v>
      </c>
    </row>
    <row r="322" spans="1:13" ht="24.95" customHeight="1">
      <c r="A322" s="10" t="s">
        <v>165</v>
      </c>
      <c r="B322" s="10" t="s">
        <v>600</v>
      </c>
      <c r="C322" s="6" t="s">
        <v>108</v>
      </c>
      <c r="D322" s="5" t="s">
        <v>605</v>
      </c>
      <c r="E322" s="7" t="s">
        <v>292</v>
      </c>
      <c r="F322" s="6" t="s">
        <v>168</v>
      </c>
      <c r="G322" s="215">
        <v>572250108</v>
      </c>
      <c r="H322" s="215">
        <v>236342394</v>
      </c>
      <c r="I322" s="215">
        <v>85147123</v>
      </c>
      <c r="J322" s="215">
        <f t="shared" si="15"/>
        <v>893739625</v>
      </c>
      <c r="K322" s="6" t="s">
        <v>606</v>
      </c>
      <c r="L322" s="6" t="s">
        <v>607</v>
      </c>
      <c r="M322" s="6" t="s">
        <v>37</v>
      </c>
    </row>
    <row r="323" spans="1:13" ht="24.95" customHeight="1">
      <c r="A323" s="10" t="s">
        <v>112</v>
      </c>
      <c r="B323" s="10" t="s">
        <v>587</v>
      </c>
      <c r="C323" s="6" t="s">
        <v>108</v>
      </c>
      <c r="D323" s="5" t="s">
        <v>716</v>
      </c>
      <c r="E323" s="7" t="s">
        <v>115</v>
      </c>
      <c r="F323" s="6" t="s">
        <v>18</v>
      </c>
      <c r="G323" s="216">
        <v>110000000</v>
      </c>
      <c r="H323" s="216">
        <v>10000000</v>
      </c>
      <c r="I323" s="216">
        <v>5000000</v>
      </c>
      <c r="J323" s="215">
        <f t="shared" si="15"/>
        <v>125000000</v>
      </c>
      <c r="K323" s="6" t="s">
        <v>717</v>
      </c>
      <c r="L323" s="20" t="s">
        <v>718</v>
      </c>
      <c r="M323" s="6" t="s">
        <v>115</v>
      </c>
    </row>
    <row r="324" spans="1:13" ht="24.95" customHeight="1">
      <c r="A324" s="10" t="s">
        <v>165</v>
      </c>
      <c r="B324" s="10" t="s">
        <v>676</v>
      </c>
      <c r="C324" s="6" t="s">
        <v>108</v>
      </c>
      <c r="D324" s="5" t="s">
        <v>686</v>
      </c>
      <c r="E324" s="7" t="s">
        <v>133</v>
      </c>
      <c r="F324" s="6" t="s">
        <v>18</v>
      </c>
      <c r="G324" s="215">
        <v>35000000</v>
      </c>
      <c r="H324" s="182">
        <v>0</v>
      </c>
      <c r="I324" s="215"/>
      <c r="J324" s="215">
        <f t="shared" si="15"/>
        <v>35000000</v>
      </c>
      <c r="K324" s="6" t="s">
        <v>687</v>
      </c>
      <c r="L324" s="6" t="s">
        <v>688</v>
      </c>
      <c r="M324" s="6" t="s">
        <v>133</v>
      </c>
    </row>
    <row r="325" spans="1:13" ht="24.95" customHeight="1">
      <c r="A325" s="10" t="s">
        <v>27</v>
      </c>
      <c r="B325" s="10" t="s">
        <v>173</v>
      </c>
      <c r="C325" s="6" t="s">
        <v>108</v>
      </c>
      <c r="D325" s="5" t="s">
        <v>561</v>
      </c>
      <c r="E325" s="7" t="s">
        <v>104</v>
      </c>
      <c r="F325" s="6" t="s">
        <v>86</v>
      </c>
      <c r="G325" s="215">
        <v>205581444</v>
      </c>
      <c r="H325" s="215">
        <v>3902880</v>
      </c>
      <c r="I325" s="215">
        <v>14101874</v>
      </c>
      <c r="J325" s="215">
        <f t="shared" si="15"/>
        <v>223586198</v>
      </c>
      <c r="K325" s="6" t="s">
        <v>562</v>
      </c>
      <c r="L325" s="6" t="s">
        <v>563</v>
      </c>
      <c r="M325" s="6" t="s">
        <v>104</v>
      </c>
    </row>
    <row r="326" spans="1:13" ht="24.95" customHeight="1">
      <c r="A326" s="21" t="s">
        <v>49</v>
      </c>
      <c r="B326" s="21" t="s">
        <v>173</v>
      </c>
      <c r="C326" s="22" t="s">
        <v>108</v>
      </c>
      <c r="D326" s="23" t="s">
        <v>398</v>
      </c>
      <c r="E326" s="22" t="s">
        <v>37</v>
      </c>
      <c r="F326" s="22" t="s">
        <v>119</v>
      </c>
      <c r="G326" s="239">
        <v>1495410000</v>
      </c>
      <c r="H326" s="239">
        <v>1030238000</v>
      </c>
      <c r="I326" s="196">
        <v>0</v>
      </c>
      <c r="J326" s="215">
        <f t="shared" si="15"/>
        <v>2525648000</v>
      </c>
      <c r="K326" s="22" t="s">
        <v>399</v>
      </c>
      <c r="L326" s="22" t="s">
        <v>400</v>
      </c>
      <c r="M326" s="6" t="s">
        <v>37</v>
      </c>
    </row>
    <row r="327" spans="1:13" ht="24.95" customHeight="1">
      <c r="A327" s="21" t="s">
        <v>49</v>
      </c>
      <c r="B327" s="21" t="s">
        <v>173</v>
      </c>
      <c r="C327" s="22" t="s">
        <v>108</v>
      </c>
      <c r="D327" s="23" t="s">
        <v>401</v>
      </c>
      <c r="E327" s="22" t="s">
        <v>37</v>
      </c>
      <c r="F327" s="22" t="s">
        <v>18</v>
      </c>
      <c r="G327" s="239">
        <v>622418000</v>
      </c>
      <c r="H327" s="239">
        <v>1485765000</v>
      </c>
      <c r="I327" s="196">
        <v>0</v>
      </c>
      <c r="J327" s="215">
        <f t="shared" si="15"/>
        <v>2108183000</v>
      </c>
      <c r="K327" s="22" t="s">
        <v>399</v>
      </c>
      <c r="L327" s="22" t="s">
        <v>400</v>
      </c>
      <c r="M327" s="6" t="s">
        <v>37</v>
      </c>
    </row>
    <row r="328" spans="1:13" ht="24.95" customHeight="1">
      <c r="A328" s="21" t="s">
        <v>49</v>
      </c>
      <c r="B328" s="21" t="s">
        <v>173</v>
      </c>
      <c r="C328" s="22" t="s">
        <v>108</v>
      </c>
      <c r="D328" s="23" t="s">
        <v>402</v>
      </c>
      <c r="E328" s="22" t="s">
        <v>37</v>
      </c>
      <c r="F328" s="22" t="s">
        <v>18</v>
      </c>
      <c r="G328" s="239">
        <v>124436000</v>
      </c>
      <c r="H328" s="182">
        <v>0</v>
      </c>
      <c r="I328" s="120">
        <v>0</v>
      </c>
      <c r="J328" s="215">
        <f t="shared" si="15"/>
        <v>124436000</v>
      </c>
      <c r="K328" s="22" t="s">
        <v>399</v>
      </c>
      <c r="L328" s="22" t="s">
        <v>400</v>
      </c>
      <c r="M328" s="6" t="s">
        <v>37</v>
      </c>
    </row>
    <row r="329" spans="1:13" ht="24.95" customHeight="1">
      <c r="A329" s="10" t="s">
        <v>112</v>
      </c>
      <c r="B329" s="10" t="s">
        <v>174</v>
      </c>
      <c r="C329" s="6" t="s">
        <v>108</v>
      </c>
      <c r="D329" s="13" t="s">
        <v>579</v>
      </c>
      <c r="E329" s="7" t="s">
        <v>223</v>
      </c>
      <c r="F329" s="6" t="s">
        <v>18</v>
      </c>
      <c r="G329" s="214">
        <v>199772000</v>
      </c>
      <c r="H329" s="214">
        <v>27072868</v>
      </c>
      <c r="I329" s="214">
        <v>1000000</v>
      </c>
      <c r="J329" s="215">
        <f t="shared" si="15"/>
        <v>227844868</v>
      </c>
      <c r="K329" s="6" t="s">
        <v>580</v>
      </c>
      <c r="L329" s="6" t="s">
        <v>581</v>
      </c>
      <c r="M329" s="6" t="s">
        <v>226</v>
      </c>
    </row>
    <row r="330" spans="1:13" ht="24.95" customHeight="1">
      <c r="A330" s="10" t="s">
        <v>112</v>
      </c>
      <c r="B330" s="10" t="s">
        <v>174</v>
      </c>
      <c r="C330" s="6" t="s">
        <v>108</v>
      </c>
      <c r="D330" s="13" t="s">
        <v>582</v>
      </c>
      <c r="E330" s="7" t="s">
        <v>223</v>
      </c>
      <c r="F330" s="6" t="s">
        <v>18</v>
      </c>
      <c r="G330" s="214">
        <v>217720289</v>
      </c>
      <c r="H330" s="214">
        <v>21603289</v>
      </c>
      <c r="I330" s="214">
        <v>1000000</v>
      </c>
      <c r="J330" s="215">
        <f t="shared" si="15"/>
        <v>240323578</v>
      </c>
      <c r="K330" s="6" t="s">
        <v>580</v>
      </c>
      <c r="L330" s="6" t="s">
        <v>581</v>
      </c>
      <c r="M330" s="6" t="s">
        <v>226</v>
      </c>
    </row>
    <row r="331" spans="1:13" ht="24.95" customHeight="1">
      <c r="A331" s="10" t="s">
        <v>165</v>
      </c>
      <c r="B331" s="10" t="s">
        <v>184</v>
      </c>
      <c r="C331" s="6" t="s">
        <v>51</v>
      </c>
      <c r="D331" s="5" t="s">
        <v>185</v>
      </c>
      <c r="E331" s="7" t="s">
        <v>115</v>
      </c>
      <c r="F331" s="6" t="s">
        <v>18</v>
      </c>
      <c r="G331" s="215">
        <v>6200000000</v>
      </c>
      <c r="H331" s="215">
        <v>4200000000</v>
      </c>
      <c r="I331" s="215">
        <v>0</v>
      </c>
      <c r="J331" s="215">
        <f t="shared" si="15"/>
        <v>10400000000</v>
      </c>
      <c r="K331" s="6" t="s">
        <v>186</v>
      </c>
      <c r="L331" s="6" t="s">
        <v>187</v>
      </c>
      <c r="M331" s="6" t="s">
        <v>115</v>
      </c>
    </row>
    <row r="332" spans="1:13" ht="24.95" customHeight="1">
      <c r="A332" s="10" t="s">
        <v>165</v>
      </c>
      <c r="B332" s="10" t="s">
        <v>283</v>
      </c>
      <c r="C332" s="6" t="s">
        <v>33</v>
      </c>
      <c r="D332" s="5" t="s">
        <v>284</v>
      </c>
      <c r="E332" s="7" t="s">
        <v>172</v>
      </c>
      <c r="F332" s="6" t="s">
        <v>86</v>
      </c>
      <c r="G332" s="215">
        <v>2647734278</v>
      </c>
      <c r="H332" s="215">
        <v>2244915975</v>
      </c>
      <c r="I332" s="215">
        <v>167446543</v>
      </c>
      <c r="J332" s="215">
        <f t="shared" si="15"/>
        <v>5060096796</v>
      </c>
      <c r="K332" s="6" t="s">
        <v>285</v>
      </c>
      <c r="L332" s="6" t="s">
        <v>758</v>
      </c>
      <c r="M332" s="6" t="s">
        <v>37</v>
      </c>
    </row>
    <row r="333" spans="1:13" ht="24.95" customHeight="1">
      <c r="A333" s="10" t="s">
        <v>165</v>
      </c>
      <c r="B333" s="10" t="s">
        <v>283</v>
      </c>
      <c r="C333" s="6" t="s">
        <v>33</v>
      </c>
      <c r="D333" s="5" t="s">
        <v>289</v>
      </c>
      <c r="E333" s="7" t="s">
        <v>172</v>
      </c>
      <c r="F333" s="6" t="s">
        <v>86</v>
      </c>
      <c r="G333" s="215">
        <v>114000000</v>
      </c>
      <c r="H333" s="182">
        <v>0</v>
      </c>
      <c r="I333" s="120">
        <v>0</v>
      </c>
      <c r="J333" s="215">
        <f t="shared" si="15"/>
        <v>114000000</v>
      </c>
      <c r="K333" s="6" t="s">
        <v>290</v>
      </c>
      <c r="L333" s="6" t="s">
        <v>760</v>
      </c>
      <c r="M333" s="6" t="s">
        <v>37</v>
      </c>
    </row>
    <row r="334" spans="1:13" ht="24.95" customHeight="1">
      <c r="A334" s="10" t="s">
        <v>49</v>
      </c>
      <c r="B334" s="10" t="s">
        <v>763</v>
      </c>
      <c r="C334" s="6" t="s">
        <v>33</v>
      </c>
      <c r="D334" s="5" t="s">
        <v>764</v>
      </c>
      <c r="E334" s="7" t="s">
        <v>22</v>
      </c>
      <c r="F334" s="6" t="s">
        <v>86</v>
      </c>
      <c r="G334" s="120">
        <v>295428067</v>
      </c>
      <c r="H334" s="120">
        <v>849062115</v>
      </c>
      <c r="I334" s="120">
        <v>5000000</v>
      </c>
      <c r="J334" s="120">
        <f t="shared" si="15"/>
        <v>1149490182</v>
      </c>
      <c r="K334" s="6" t="s">
        <v>765</v>
      </c>
      <c r="L334" s="5" t="s">
        <v>766</v>
      </c>
      <c r="M334" s="6" t="s">
        <v>37</v>
      </c>
    </row>
    <row r="335" spans="1:13" ht="24.95" customHeight="1">
      <c r="A335" s="10" t="s">
        <v>27</v>
      </c>
      <c r="B335" s="10" t="s">
        <v>240</v>
      </c>
      <c r="C335" s="6" t="s">
        <v>33</v>
      </c>
      <c r="D335" s="5" t="s">
        <v>241</v>
      </c>
      <c r="E335" s="7" t="s">
        <v>22</v>
      </c>
      <c r="F335" s="6" t="s">
        <v>23</v>
      </c>
      <c r="G335" s="215">
        <v>247000000</v>
      </c>
      <c r="H335" s="182">
        <v>0</v>
      </c>
      <c r="I335" s="120">
        <v>0</v>
      </c>
      <c r="J335" s="215">
        <f t="shared" si="15"/>
        <v>247000000</v>
      </c>
      <c r="K335" s="6" t="s">
        <v>242</v>
      </c>
      <c r="L335" s="6" t="s">
        <v>243</v>
      </c>
      <c r="M335" s="6" t="s">
        <v>37</v>
      </c>
    </row>
    <row r="336" spans="1:13" ht="24.95" customHeight="1">
      <c r="A336" s="10" t="s">
        <v>27</v>
      </c>
      <c r="B336" s="10" t="s">
        <v>250</v>
      </c>
      <c r="C336" s="6" t="s">
        <v>42</v>
      </c>
      <c r="D336" s="5" t="s">
        <v>251</v>
      </c>
      <c r="E336" s="7" t="s">
        <v>104</v>
      </c>
      <c r="F336" s="6" t="s">
        <v>23</v>
      </c>
      <c r="G336" s="215">
        <v>186000000</v>
      </c>
      <c r="H336" s="215">
        <v>299000000</v>
      </c>
      <c r="I336" s="215">
        <v>52000000</v>
      </c>
      <c r="J336" s="215">
        <f t="shared" si="15"/>
        <v>537000000</v>
      </c>
      <c r="K336" s="6" t="s">
        <v>252</v>
      </c>
      <c r="L336" s="6" t="s">
        <v>253</v>
      </c>
      <c r="M336" s="6" t="s">
        <v>37</v>
      </c>
    </row>
    <row r="337" spans="1:13" ht="24.95" customHeight="1">
      <c r="A337" s="10" t="s">
        <v>27</v>
      </c>
      <c r="B337" s="10" t="s">
        <v>250</v>
      </c>
      <c r="C337" s="15" t="s">
        <v>42</v>
      </c>
      <c r="D337" s="16" t="s">
        <v>254</v>
      </c>
      <c r="E337" s="17" t="s">
        <v>104</v>
      </c>
      <c r="F337" s="15" t="s">
        <v>23</v>
      </c>
      <c r="G337" s="240">
        <v>70000000</v>
      </c>
      <c r="H337" s="182">
        <v>0</v>
      </c>
      <c r="I337" s="120">
        <v>0</v>
      </c>
      <c r="J337" s="215">
        <f t="shared" si="15"/>
        <v>70000000</v>
      </c>
      <c r="K337" s="15" t="s">
        <v>252</v>
      </c>
      <c r="L337" s="15" t="s">
        <v>253</v>
      </c>
      <c r="M337" s="6" t="s">
        <v>37</v>
      </c>
    </row>
    <row r="338" spans="1:13" ht="24.95" customHeight="1">
      <c r="A338" s="10" t="s">
        <v>112</v>
      </c>
      <c r="B338" s="10" t="s">
        <v>255</v>
      </c>
      <c r="C338" s="6" t="s">
        <v>42</v>
      </c>
      <c r="D338" s="5" t="s">
        <v>259</v>
      </c>
      <c r="E338" s="7" t="s">
        <v>37</v>
      </c>
      <c r="F338" s="6" t="s">
        <v>18</v>
      </c>
      <c r="G338" s="214">
        <v>86160619</v>
      </c>
      <c r="H338" s="214">
        <v>10000000</v>
      </c>
      <c r="I338" s="214">
        <v>5000000</v>
      </c>
      <c r="J338" s="215">
        <f t="shared" si="15"/>
        <v>101160619</v>
      </c>
      <c r="K338" s="6" t="s">
        <v>260</v>
      </c>
      <c r="L338" s="6" t="s">
        <v>261</v>
      </c>
      <c r="M338" s="6" t="s">
        <v>37</v>
      </c>
    </row>
    <row r="339" spans="1:13" ht="24.95" customHeight="1">
      <c r="A339" s="10" t="s">
        <v>112</v>
      </c>
      <c r="B339" s="10" t="s">
        <v>255</v>
      </c>
      <c r="C339" s="6" t="s">
        <v>42</v>
      </c>
      <c r="D339" s="5" t="s">
        <v>262</v>
      </c>
      <c r="E339" s="7" t="s">
        <v>37</v>
      </c>
      <c r="F339" s="6" t="s">
        <v>18</v>
      </c>
      <c r="G339" s="214">
        <v>100000000</v>
      </c>
      <c r="H339" s="214">
        <v>40000000</v>
      </c>
      <c r="I339" s="214">
        <v>10000000</v>
      </c>
      <c r="J339" s="215">
        <f t="shared" si="15"/>
        <v>150000000</v>
      </c>
      <c r="K339" s="6" t="s">
        <v>260</v>
      </c>
      <c r="L339" s="6" t="s">
        <v>261</v>
      </c>
      <c r="M339" s="6" t="s">
        <v>37</v>
      </c>
    </row>
    <row r="340" spans="1:13" ht="24.95" customHeight="1">
      <c r="A340" s="10" t="s">
        <v>112</v>
      </c>
      <c r="B340" s="10" t="s">
        <v>255</v>
      </c>
      <c r="C340" s="6" t="s">
        <v>42</v>
      </c>
      <c r="D340" s="5" t="s">
        <v>267</v>
      </c>
      <c r="E340" s="7" t="s">
        <v>37</v>
      </c>
      <c r="F340" s="6" t="s">
        <v>18</v>
      </c>
      <c r="G340" s="214">
        <v>192935202</v>
      </c>
      <c r="H340" s="214">
        <v>20691944</v>
      </c>
      <c r="I340" s="214"/>
      <c r="J340" s="215">
        <f t="shared" si="15"/>
        <v>213627146</v>
      </c>
      <c r="K340" s="6" t="s">
        <v>268</v>
      </c>
      <c r="L340" s="6" t="s">
        <v>269</v>
      </c>
      <c r="M340" s="6" t="s">
        <v>37</v>
      </c>
    </row>
    <row r="341" spans="1:13" ht="24.95" customHeight="1">
      <c r="A341" s="10" t="s">
        <v>112</v>
      </c>
      <c r="B341" s="10" t="s">
        <v>113</v>
      </c>
      <c r="C341" s="6" t="s">
        <v>42</v>
      </c>
      <c r="D341" s="5" t="s">
        <v>114</v>
      </c>
      <c r="E341" s="7" t="s">
        <v>115</v>
      </c>
      <c r="F341" s="6" t="s">
        <v>18</v>
      </c>
      <c r="G341" s="215">
        <v>350000000</v>
      </c>
      <c r="H341" s="215">
        <v>80000000</v>
      </c>
      <c r="I341" s="215">
        <v>5000000</v>
      </c>
      <c r="J341" s="215">
        <f t="shared" si="15"/>
        <v>435000000</v>
      </c>
      <c r="K341" s="6" t="s">
        <v>116</v>
      </c>
      <c r="L341" s="6" t="s">
        <v>117</v>
      </c>
      <c r="M341" s="6" t="s">
        <v>115</v>
      </c>
    </row>
    <row r="342" spans="1:13" ht="24.95" customHeight="1">
      <c r="A342" s="10" t="s">
        <v>112</v>
      </c>
      <c r="B342" s="10" t="s">
        <v>113</v>
      </c>
      <c r="C342" s="6" t="s">
        <v>42</v>
      </c>
      <c r="D342" s="5" t="s">
        <v>118</v>
      </c>
      <c r="E342" s="7" t="s">
        <v>115</v>
      </c>
      <c r="F342" s="6" t="s">
        <v>119</v>
      </c>
      <c r="G342" s="215">
        <v>60000000</v>
      </c>
      <c r="H342" s="182">
        <v>0</v>
      </c>
      <c r="I342" s="120">
        <v>0</v>
      </c>
      <c r="J342" s="215">
        <f t="shared" si="15"/>
        <v>60000000</v>
      </c>
      <c r="K342" s="6" t="s">
        <v>120</v>
      </c>
      <c r="L342" s="6" t="s">
        <v>121</v>
      </c>
      <c r="M342" s="6" t="s">
        <v>115</v>
      </c>
    </row>
    <row r="343" spans="1:13" ht="24.95" customHeight="1">
      <c r="A343" s="10" t="s">
        <v>112</v>
      </c>
      <c r="B343" s="10" t="s">
        <v>113</v>
      </c>
      <c r="C343" s="6" t="s">
        <v>42</v>
      </c>
      <c r="D343" s="5" t="s">
        <v>122</v>
      </c>
      <c r="E343" s="7" t="s">
        <v>115</v>
      </c>
      <c r="F343" s="6" t="s">
        <v>18</v>
      </c>
      <c r="G343" s="215">
        <v>45000000</v>
      </c>
      <c r="H343" s="182">
        <v>0</v>
      </c>
      <c r="I343" s="120">
        <v>0</v>
      </c>
      <c r="J343" s="215">
        <f t="shared" si="15"/>
        <v>45000000</v>
      </c>
      <c r="K343" s="6" t="s">
        <v>120</v>
      </c>
      <c r="L343" s="6" t="s">
        <v>121</v>
      </c>
      <c r="M343" s="6" t="s">
        <v>115</v>
      </c>
    </row>
    <row r="344" spans="1:13" ht="24.95" customHeight="1">
      <c r="A344" s="10" t="s">
        <v>27</v>
      </c>
      <c r="B344" s="10" t="s">
        <v>313</v>
      </c>
      <c r="C344" s="6" t="s">
        <v>59</v>
      </c>
      <c r="D344" s="5" t="s">
        <v>318</v>
      </c>
      <c r="E344" s="7" t="s">
        <v>22</v>
      </c>
      <c r="F344" s="6" t="s">
        <v>86</v>
      </c>
      <c r="G344" s="215">
        <v>303454959</v>
      </c>
      <c r="H344" s="215">
        <v>133043685</v>
      </c>
      <c r="I344" s="215">
        <v>6246965</v>
      </c>
      <c r="J344" s="215">
        <f t="shared" si="15"/>
        <v>442745609</v>
      </c>
      <c r="K344" s="6" t="s">
        <v>315</v>
      </c>
      <c r="L344" s="6" t="s">
        <v>316</v>
      </c>
      <c r="M344" s="6" t="s">
        <v>37</v>
      </c>
    </row>
    <row r="345" spans="1:13" ht="24.95" customHeight="1">
      <c r="A345" s="10" t="s">
        <v>49</v>
      </c>
      <c r="B345" s="10" t="s">
        <v>344</v>
      </c>
      <c r="C345" s="6" t="s">
        <v>59</v>
      </c>
      <c r="D345" s="5" t="s">
        <v>162</v>
      </c>
      <c r="E345" s="7" t="s">
        <v>104</v>
      </c>
      <c r="F345" s="6" t="s">
        <v>86</v>
      </c>
      <c r="G345" s="215">
        <v>367000000</v>
      </c>
      <c r="H345" s="182">
        <v>0</v>
      </c>
      <c r="I345" s="120">
        <v>0</v>
      </c>
      <c r="J345" s="215">
        <f t="shared" si="15"/>
        <v>367000000</v>
      </c>
      <c r="K345" s="6" t="s">
        <v>345</v>
      </c>
      <c r="L345" s="6" t="s">
        <v>346</v>
      </c>
      <c r="M345" s="6" t="s">
        <v>37</v>
      </c>
    </row>
    <row r="346" spans="1:13" ht="24.95" customHeight="1">
      <c r="A346" s="10" t="s">
        <v>165</v>
      </c>
      <c r="B346" s="10" t="s">
        <v>669</v>
      </c>
      <c r="C346" s="6" t="s">
        <v>42</v>
      </c>
      <c r="D346" s="5" t="s">
        <v>673</v>
      </c>
      <c r="E346" s="7" t="s">
        <v>292</v>
      </c>
      <c r="F346" s="6" t="s">
        <v>86</v>
      </c>
      <c r="G346" s="215">
        <v>182000000</v>
      </c>
      <c r="H346" s="215">
        <v>99500000</v>
      </c>
      <c r="I346" s="215">
        <v>0</v>
      </c>
      <c r="J346" s="215">
        <f t="shared" si="15"/>
        <v>281500000</v>
      </c>
      <c r="K346" s="6" t="s">
        <v>674</v>
      </c>
      <c r="L346" s="6" t="s">
        <v>675</v>
      </c>
      <c r="M346" s="6" t="s">
        <v>37</v>
      </c>
    </row>
    <row r="347" spans="1:13" ht="24.95" customHeight="1">
      <c r="A347" s="10" t="s">
        <v>27</v>
      </c>
      <c r="B347" s="28" t="s">
        <v>634</v>
      </c>
      <c r="C347" s="6" t="s">
        <v>42</v>
      </c>
      <c r="D347" s="5" t="s">
        <v>638</v>
      </c>
      <c r="E347" s="7" t="s">
        <v>133</v>
      </c>
      <c r="F347" s="6" t="s">
        <v>18</v>
      </c>
      <c r="G347" s="215">
        <v>380000000</v>
      </c>
      <c r="H347" s="215">
        <v>80000000</v>
      </c>
      <c r="I347" s="215">
        <v>0</v>
      </c>
      <c r="J347" s="215">
        <f t="shared" si="15"/>
        <v>460000000</v>
      </c>
      <c r="K347" s="6" t="s">
        <v>639</v>
      </c>
      <c r="L347" s="6" t="s">
        <v>640</v>
      </c>
      <c r="M347" s="6" t="s">
        <v>85</v>
      </c>
    </row>
    <row r="348" spans="1:13" ht="24.95" customHeight="1">
      <c r="A348" s="10" t="s">
        <v>27</v>
      </c>
      <c r="B348" s="10" t="s">
        <v>55</v>
      </c>
      <c r="C348" s="6" t="s">
        <v>59</v>
      </c>
      <c r="D348" s="13" t="s">
        <v>60</v>
      </c>
      <c r="E348" s="7" t="s">
        <v>22</v>
      </c>
      <c r="F348" s="6" t="s">
        <v>23</v>
      </c>
      <c r="G348" s="215">
        <v>500000000</v>
      </c>
      <c r="H348" s="215"/>
      <c r="I348" s="215"/>
      <c r="J348" s="215">
        <f t="shared" si="15"/>
        <v>500000000</v>
      </c>
      <c r="K348" s="6" t="s">
        <v>61</v>
      </c>
      <c r="L348" s="6" t="s">
        <v>62</v>
      </c>
      <c r="M348" s="6" t="s">
        <v>37</v>
      </c>
    </row>
    <row r="349" spans="1:13" ht="24.95" customHeight="1">
      <c r="A349" s="10" t="s">
        <v>27</v>
      </c>
      <c r="B349" s="10" t="s">
        <v>55</v>
      </c>
      <c r="C349" s="6" t="s">
        <v>59</v>
      </c>
      <c r="D349" s="13" t="s">
        <v>63</v>
      </c>
      <c r="E349" s="7" t="s">
        <v>22</v>
      </c>
      <c r="F349" s="6" t="s">
        <v>23</v>
      </c>
      <c r="G349" s="215">
        <v>40000000</v>
      </c>
      <c r="H349" s="215"/>
      <c r="I349" s="215"/>
      <c r="J349" s="215">
        <f t="shared" si="15"/>
        <v>40000000</v>
      </c>
      <c r="K349" s="6" t="s">
        <v>61</v>
      </c>
      <c r="L349" s="6" t="s">
        <v>62</v>
      </c>
      <c r="M349" s="6" t="s">
        <v>37</v>
      </c>
    </row>
    <row r="350" spans="1:13" ht="24.95" customHeight="1">
      <c r="A350" s="10" t="s">
        <v>27</v>
      </c>
      <c r="B350" s="10" t="s">
        <v>55</v>
      </c>
      <c r="C350" s="6" t="s">
        <v>59</v>
      </c>
      <c r="D350" s="13" t="s">
        <v>64</v>
      </c>
      <c r="E350" s="7" t="s">
        <v>22</v>
      </c>
      <c r="F350" s="6" t="s">
        <v>23</v>
      </c>
      <c r="G350" s="215">
        <v>150000000</v>
      </c>
      <c r="H350" s="215"/>
      <c r="I350" s="215"/>
      <c r="J350" s="215">
        <f t="shared" si="15"/>
        <v>150000000</v>
      </c>
      <c r="K350" s="6" t="s">
        <v>61</v>
      </c>
      <c r="L350" s="6" t="s">
        <v>62</v>
      </c>
      <c r="M350" s="6" t="s">
        <v>37</v>
      </c>
    </row>
    <row r="351" spans="1:13" ht="24.95" customHeight="1">
      <c r="A351" s="10" t="s">
        <v>27</v>
      </c>
      <c r="B351" s="10" t="s">
        <v>55</v>
      </c>
      <c r="C351" s="6" t="s">
        <v>59</v>
      </c>
      <c r="D351" s="13" t="s">
        <v>65</v>
      </c>
      <c r="E351" s="7" t="s">
        <v>22</v>
      </c>
      <c r="F351" s="6" t="s">
        <v>23</v>
      </c>
      <c r="G351" s="215">
        <v>50000000</v>
      </c>
      <c r="H351" s="215"/>
      <c r="I351" s="215"/>
      <c r="J351" s="215">
        <f t="shared" si="15"/>
        <v>50000000</v>
      </c>
      <c r="K351" s="6" t="s">
        <v>66</v>
      </c>
      <c r="L351" s="6" t="s">
        <v>67</v>
      </c>
      <c r="M351" s="6" t="s">
        <v>37</v>
      </c>
    </row>
    <row r="352" spans="1:13" ht="24.95" customHeight="1">
      <c r="A352" s="10" t="s">
        <v>27</v>
      </c>
      <c r="B352" s="10" t="s">
        <v>55</v>
      </c>
      <c r="C352" s="6" t="s">
        <v>42</v>
      </c>
      <c r="D352" s="13" t="s">
        <v>68</v>
      </c>
      <c r="E352" s="7" t="s">
        <v>22</v>
      </c>
      <c r="F352" s="6" t="s">
        <v>23</v>
      </c>
      <c r="G352" s="215">
        <v>330000000</v>
      </c>
      <c r="H352" s="215">
        <v>730000000</v>
      </c>
      <c r="I352" s="215">
        <v>0</v>
      </c>
      <c r="J352" s="215">
        <f t="shared" si="15"/>
        <v>1060000000</v>
      </c>
      <c r="K352" s="6" t="s">
        <v>69</v>
      </c>
      <c r="L352" s="6" t="s">
        <v>70</v>
      </c>
      <c r="M352" s="6" t="s">
        <v>37</v>
      </c>
    </row>
    <row r="353" spans="1:13" ht="24.95" customHeight="1">
      <c r="A353" s="10" t="s">
        <v>27</v>
      </c>
      <c r="B353" s="10" t="s">
        <v>55</v>
      </c>
      <c r="C353" s="6" t="s">
        <v>59</v>
      </c>
      <c r="D353" s="14" t="s">
        <v>71</v>
      </c>
      <c r="E353" s="7" t="s">
        <v>22</v>
      </c>
      <c r="F353" s="6" t="s">
        <v>23</v>
      </c>
      <c r="G353" s="215">
        <v>30000000</v>
      </c>
      <c r="H353" s="215"/>
      <c r="I353" s="215"/>
      <c r="J353" s="215">
        <f t="shared" si="15"/>
        <v>30000000</v>
      </c>
      <c r="K353" s="6" t="s">
        <v>69</v>
      </c>
      <c r="L353" s="6" t="s">
        <v>70</v>
      </c>
      <c r="M353" s="6" t="s">
        <v>37</v>
      </c>
    </row>
    <row r="354" spans="1:13" ht="24.95" customHeight="1">
      <c r="A354" s="10" t="s">
        <v>112</v>
      </c>
      <c r="B354" s="10" t="s">
        <v>390</v>
      </c>
      <c r="C354" s="6" t="s">
        <v>42</v>
      </c>
      <c r="D354" s="13" t="s">
        <v>391</v>
      </c>
      <c r="E354" s="7" t="s">
        <v>37</v>
      </c>
      <c r="F354" s="6" t="s">
        <v>18</v>
      </c>
      <c r="G354" s="214">
        <v>500000000</v>
      </c>
      <c r="H354" s="214">
        <v>100000000</v>
      </c>
      <c r="I354" s="214">
        <v>5000000</v>
      </c>
      <c r="J354" s="215">
        <f t="shared" si="15"/>
        <v>605000000</v>
      </c>
      <c r="K354" s="6" t="s">
        <v>392</v>
      </c>
      <c r="L354" s="6" t="s">
        <v>393</v>
      </c>
      <c r="M354" s="6" t="s">
        <v>37</v>
      </c>
    </row>
    <row r="355" spans="1:13" ht="24.95" customHeight="1">
      <c r="A355" s="10" t="s">
        <v>165</v>
      </c>
      <c r="B355" s="10" t="s">
        <v>600</v>
      </c>
      <c r="C355" s="6" t="s">
        <v>42</v>
      </c>
      <c r="D355" s="5" t="s">
        <v>608</v>
      </c>
      <c r="E355" s="7" t="s">
        <v>292</v>
      </c>
      <c r="F355" s="6" t="s">
        <v>86</v>
      </c>
      <c r="G355" s="215">
        <v>496000000</v>
      </c>
      <c r="H355" s="215">
        <v>489000000</v>
      </c>
      <c r="I355" s="215">
        <v>411000000</v>
      </c>
      <c r="J355" s="215">
        <f t="shared" si="15"/>
        <v>1396000000</v>
      </c>
      <c r="K355" s="6" t="s">
        <v>609</v>
      </c>
      <c r="L355" s="6" t="s">
        <v>610</v>
      </c>
      <c r="M355" s="6" t="s">
        <v>37</v>
      </c>
    </row>
    <row r="356" spans="1:13" ht="24.95" customHeight="1">
      <c r="A356" s="10" t="s">
        <v>165</v>
      </c>
      <c r="B356" s="10" t="s">
        <v>600</v>
      </c>
      <c r="C356" s="6" t="s">
        <v>42</v>
      </c>
      <c r="D356" s="5" t="s">
        <v>612</v>
      </c>
      <c r="E356" s="7" t="s">
        <v>172</v>
      </c>
      <c r="F356" s="6" t="s">
        <v>168</v>
      </c>
      <c r="G356" s="215">
        <v>652000000</v>
      </c>
      <c r="H356" s="215">
        <v>1641000000</v>
      </c>
      <c r="I356" s="215">
        <v>158000000</v>
      </c>
      <c r="J356" s="215">
        <f t="shared" si="15"/>
        <v>2451000000</v>
      </c>
      <c r="K356" s="6" t="s">
        <v>609</v>
      </c>
      <c r="L356" s="6" t="s">
        <v>610</v>
      </c>
      <c r="M356" s="6" t="s">
        <v>37</v>
      </c>
    </row>
    <row r="357" spans="1:13" ht="24.95" customHeight="1">
      <c r="A357" s="10" t="s">
        <v>165</v>
      </c>
      <c r="B357" s="10" t="s">
        <v>600</v>
      </c>
      <c r="C357" s="6" t="s">
        <v>42</v>
      </c>
      <c r="D357" s="5" t="s">
        <v>613</v>
      </c>
      <c r="E357" s="7" t="s">
        <v>172</v>
      </c>
      <c r="F357" s="6" t="s">
        <v>168</v>
      </c>
      <c r="G357" s="215">
        <v>138000000</v>
      </c>
      <c r="H357" s="215">
        <v>38000000</v>
      </c>
      <c r="I357" s="215">
        <v>38000000</v>
      </c>
      <c r="J357" s="215">
        <f t="shared" si="15"/>
        <v>214000000</v>
      </c>
      <c r="K357" s="6" t="s">
        <v>609</v>
      </c>
      <c r="L357" s="6" t="s">
        <v>610</v>
      </c>
      <c r="M357" s="6" t="s">
        <v>37</v>
      </c>
    </row>
    <row r="358" spans="1:13" ht="24.95" customHeight="1">
      <c r="A358" s="10" t="s">
        <v>112</v>
      </c>
      <c r="B358" s="10" t="s">
        <v>587</v>
      </c>
      <c r="C358" s="6" t="s">
        <v>42</v>
      </c>
      <c r="D358" s="5" t="s">
        <v>719</v>
      </c>
      <c r="E358" s="7" t="s">
        <v>115</v>
      </c>
      <c r="F358" s="6" t="s">
        <v>18</v>
      </c>
      <c r="G358" s="216">
        <v>650000000</v>
      </c>
      <c r="H358" s="216">
        <v>400000000</v>
      </c>
      <c r="I358" s="216">
        <v>50000000</v>
      </c>
      <c r="J358" s="215">
        <f t="shared" si="15"/>
        <v>1100000000</v>
      </c>
      <c r="K358" s="20" t="s">
        <v>720</v>
      </c>
      <c r="L358" s="20" t="s">
        <v>721</v>
      </c>
      <c r="M358" s="6" t="s">
        <v>115</v>
      </c>
    </row>
    <row r="359" spans="1:13" ht="24.95" customHeight="1">
      <c r="A359" s="10" t="s">
        <v>112</v>
      </c>
      <c r="B359" s="10" t="s">
        <v>587</v>
      </c>
      <c r="C359" s="6" t="s">
        <v>42</v>
      </c>
      <c r="D359" s="5" t="s">
        <v>722</v>
      </c>
      <c r="E359" s="7" t="s">
        <v>115</v>
      </c>
      <c r="F359" s="6" t="s">
        <v>18</v>
      </c>
      <c r="G359" s="216">
        <v>800000000</v>
      </c>
      <c r="H359" s="216">
        <v>424000000</v>
      </c>
      <c r="I359" s="216">
        <v>300000000</v>
      </c>
      <c r="J359" s="215">
        <f t="shared" si="15"/>
        <v>1524000000</v>
      </c>
      <c r="K359" s="20" t="s">
        <v>723</v>
      </c>
      <c r="L359" s="20" t="s">
        <v>724</v>
      </c>
      <c r="M359" s="6" t="s">
        <v>115</v>
      </c>
    </row>
    <row r="360" spans="1:13" ht="24.95" customHeight="1">
      <c r="A360" s="10" t="s">
        <v>112</v>
      </c>
      <c r="B360" s="10" t="s">
        <v>587</v>
      </c>
      <c r="C360" s="6" t="s">
        <v>42</v>
      </c>
      <c r="D360" s="5" t="s">
        <v>725</v>
      </c>
      <c r="E360" s="7" t="s">
        <v>115</v>
      </c>
      <c r="F360" s="6" t="s">
        <v>18</v>
      </c>
      <c r="G360" s="216">
        <v>80000000</v>
      </c>
      <c r="H360" s="182">
        <v>0</v>
      </c>
      <c r="I360" s="120">
        <v>0</v>
      </c>
      <c r="J360" s="215">
        <f t="shared" si="15"/>
        <v>80000000</v>
      </c>
      <c r="K360" s="20" t="s">
        <v>726</v>
      </c>
      <c r="L360" s="20" t="s">
        <v>727</v>
      </c>
      <c r="M360" s="6" t="s">
        <v>115</v>
      </c>
    </row>
    <row r="361" spans="1:13" ht="24.95" customHeight="1">
      <c r="A361" s="10" t="s">
        <v>112</v>
      </c>
      <c r="B361" s="10" t="s">
        <v>587</v>
      </c>
      <c r="C361" s="6" t="s">
        <v>42</v>
      </c>
      <c r="D361" s="5" t="s">
        <v>598</v>
      </c>
      <c r="E361" s="7" t="s">
        <v>223</v>
      </c>
      <c r="F361" s="6" t="s">
        <v>18</v>
      </c>
      <c r="G361" s="215">
        <v>188000000</v>
      </c>
      <c r="H361" s="215">
        <v>29000000</v>
      </c>
      <c r="I361" s="215"/>
      <c r="J361" s="215">
        <f t="shared" si="15"/>
        <v>217000000</v>
      </c>
      <c r="K361" s="6" t="s">
        <v>595</v>
      </c>
      <c r="L361" s="6" t="s">
        <v>596</v>
      </c>
      <c r="M361" s="6" t="s">
        <v>226</v>
      </c>
    </row>
    <row r="362" spans="1:13" ht="24.95" customHeight="1">
      <c r="A362" s="10" t="s">
        <v>112</v>
      </c>
      <c r="B362" s="10" t="s">
        <v>587</v>
      </c>
      <c r="C362" s="6" t="s">
        <v>42</v>
      </c>
      <c r="D362" s="5" t="s">
        <v>599</v>
      </c>
      <c r="E362" s="7" t="s">
        <v>223</v>
      </c>
      <c r="F362" s="6" t="s">
        <v>18</v>
      </c>
      <c r="G362" s="215">
        <v>532000000</v>
      </c>
      <c r="H362" s="215">
        <v>82000000</v>
      </c>
      <c r="I362" s="215"/>
      <c r="J362" s="215">
        <f t="shared" si="15"/>
        <v>614000000</v>
      </c>
      <c r="K362" s="6" t="s">
        <v>595</v>
      </c>
      <c r="L362" s="6" t="s">
        <v>596</v>
      </c>
      <c r="M362" s="6" t="s">
        <v>226</v>
      </c>
    </row>
    <row r="363" spans="1:13" ht="24.95" customHeight="1">
      <c r="A363" s="10" t="s">
        <v>112</v>
      </c>
      <c r="B363" s="10" t="s">
        <v>587</v>
      </c>
      <c r="C363" s="6" t="s">
        <v>42</v>
      </c>
      <c r="D363" s="5" t="s">
        <v>594</v>
      </c>
      <c r="E363" s="7" t="s">
        <v>223</v>
      </c>
      <c r="F363" s="6" t="s">
        <v>18</v>
      </c>
      <c r="G363" s="215">
        <v>256000000</v>
      </c>
      <c r="H363" s="215">
        <v>39000000</v>
      </c>
      <c r="I363" s="215"/>
      <c r="J363" s="215">
        <f t="shared" si="15"/>
        <v>295000000</v>
      </c>
      <c r="K363" s="6" t="s">
        <v>595</v>
      </c>
      <c r="L363" s="6" t="s">
        <v>596</v>
      </c>
      <c r="M363" s="6" t="s">
        <v>226</v>
      </c>
    </row>
    <row r="364" spans="1:13" ht="24.95" customHeight="1">
      <c r="A364" s="21" t="s">
        <v>165</v>
      </c>
      <c r="B364" s="21" t="s">
        <v>174</v>
      </c>
      <c r="C364" s="22" t="s">
        <v>188</v>
      </c>
      <c r="D364" s="23" t="s">
        <v>403</v>
      </c>
      <c r="E364" s="22" t="s">
        <v>37</v>
      </c>
      <c r="F364" s="22" t="s">
        <v>18</v>
      </c>
      <c r="G364" s="239">
        <v>1481513025</v>
      </c>
      <c r="H364" s="196">
        <v>1750994626</v>
      </c>
      <c r="I364" s="196">
        <v>0</v>
      </c>
      <c r="J364" s="215">
        <f t="shared" si="15"/>
        <v>3232507651</v>
      </c>
      <c r="K364" s="22" t="s">
        <v>404</v>
      </c>
      <c r="L364" s="22" t="s">
        <v>405</v>
      </c>
      <c r="M364" s="6" t="s">
        <v>37</v>
      </c>
    </row>
    <row r="365" spans="1:13" ht="24.95" customHeight="1">
      <c r="A365" s="21" t="s">
        <v>165</v>
      </c>
      <c r="B365" s="10" t="s">
        <v>174</v>
      </c>
      <c r="C365" s="6" t="s">
        <v>188</v>
      </c>
      <c r="D365" s="5" t="s">
        <v>406</v>
      </c>
      <c r="E365" s="7" t="s">
        <v>292</v>
      </c>
      <c r="F365" s="6" t="s">
        <v>94</v>
      </c>
      <c r="G365" s="215">
        <v>1395000000</v>
      </c>
      <c r="H365" s="215">
        <v>952000000</v>
      </c>
      <c r="I365" s="215">
        <v>0</v>
      </c>
      <c r="J365" s="215">
        <f t="shared" ref="J365:J428" si="16">SUM(G365:I365)</f>
        <v>2347000000</v>
      </c>
      <c r="K365" s="6" t="s">
        <v>407</v>
      </c>
      <c r="L365" s="6" t="s">
        <v>408</v>
      </c>
      <c r="M365" s="6" t="s">
        <v>292</v>
      </c>
    </row>
    <row r="366" spans="1:13" ht="24.95" customHeight="1">
      <c r="A366" s="21" t="s">
        <v>165</v>
      </c>
      <c r="B366" s="10" t="s">
        <v>174</v>
      </c>
      <c r="C366" s="6" t="s">
        <v>188</v>
      </c>
      <c r="D366" s="5" t="s">
        <v>409</v>
      </c>
      <c r="E366" s="7" t="s">
        <v>292</v>
      </c>
      <c r="F366" s="6" t="s">
        <v>86</v>
      </c>
      <c r="G366" s="215">
        <v>797000000</v>
      </c>
      <c r="H366" s="215">
        <v>1784000000</v>
      </c>
      <c r="I366" s="215">
        <v>0</v>
      </c>
      <c r="J366" s="215">
        <f t="shared" si="16"/>
        <v>2581000000</v>
      </c>
      <c r="K366" s="6" t="s">
        <v>407</v>
      </c>
      <c r="L366" s="6" t="s">
        <v>408</v>
      </c>
      <c r="M366" s="6" t="s">
        <v>292</v>
      </c>
    </row>
    <row r="367" spans="1:13" ht="24.95" customHeight="1">
      <c r="A367" s="21" t="s">
        <v>165</v>
      </c>
      <c r="B367" s="10" t="s">
        <v>174</v>
      </c>
      <c r="C367" s="6" t="s">
        <v>188</v>
      </c>
      <c r="D367" s="5" t="s">
        <v>410</v>
      </c>
      <c r="E367" s="7" t="s">
        <v>292</v>
      </c>
      <c r="F367" s="6" t="s">
        <v>86</v>
      </c>
      <c r="G367" s="215">
        <v>125000000</v>
      </c>
      <c r="H367" s="182">
        <v>0</v>
      </c>
      <c r="I367" s="120">
        <v>0</v>
      </c>
      <c r="J367" s="215">
        <f t="shared" si="16"/>
        <v>125000000</v>
      </c>
      <c r="K367" s="6" t="s">
        <v>407</v>
      </c>
      <c r="L367" s="6" t="s">
        <v>408</v>
      </c>
      <c r="M367" s="6" t="s">
        <v>104</v>
      </c>
    </row>
    <row r="368" spans="1:13" ht="24.95" customHeight="1">
      <c r="A368" s="21" t="s">
        <v>49</v>
      </c>
      <c r="B368" s="10" t="s">
        <v>173</v>
      </c>
      <c r="C368" s="6" t="s">
        <v>59</v>
      </c>
      <c r="D368" s="5" t="s">
        <v>412</v>
      </c>
      <c r="E368" s="7" t="s">
        <v>104</v>
      </c>
      <c r="F368" s="6" t="s">
        <v>86</v>
      </c>
      <c r="G368" s="215">
        <v>1617000000</v>
      </c>
      <c r="H368" s="215">
        <v>756000000</v>
      </c>
      <c r="I368" s="215">
        <v>0</v>
      </c>
      <c r="J368" s="215">
        <f t="shared" si="16"/>
        <v>2373000000</v>
      </c>
      <c r="K368" s="6" t="s">
        <v>407</v>
      </c>
      <c r="L368" s="6" t="s">
        <v>408</v>
      </c>
      <c r="M368" s="6" t="s">
        <v>104</v>
      </c>
    </row>
    <row r="369" spans="1:13" ht="24.95" customHeight="1">
      <c r="A369" s="21" t="s">
        <v>49</v>
      </c>
      <c r="B369" s="10" t="s">
        <v>173</v>
      </c>
      <c r="C369" s="6" t="s">
        <v>59</v>
      </c>
      <c r="D369" s="5" t="s">
        <v>413</v>
      </c>
      <c r="E369" s="7" t="s">
        <v>104</v>
      </c>
      <c r="F369" s="6" t="s">
        <v>86</v>
      </c>
      <c r="G369" s="215">
        <v>1032000000</v>
      </c>
      <c r="H369" s="182">
        <v>0</v>
      </c>
      <c r="I369" s="120">
        <v>0</v>
      </c>
      <c r="J369" s="215">
        <f t="shared" si="16"/>
        <v>1032000000</v>
      </c>
      <c r="K369" s="6" t="s">
        <v>407</v>
      </c>
      <c r="L369" s="6" t="s">
        <v>408</v>
      </c>
      <c r="M369" s="6" t="s">
        <v>104</v>
      </c>
    </row>
    <row r="370" spans="1:13" ht="24.95" customHeight="1">
      <c r="A370" s="10" t="s">
        <v>27</v>
      </c>
      <c r="B370" s="21" t="s">
        <v>174</v>
      </c>
      <c r="C370" s="6" t="s">
        <v>59</v>
      </c>
      <c r="D370" s="5" t="s">
        <v>159</v>
      </c>
      <c r="E370" s="7" t="s">
        <v>22</v>
      </c>
      <c r="F370" s="6" t="s">
        <v>86</v>
      </c>
      <c r="G370" s="215">
        <v>100000000</v>
      </c>
      <c r="H370" s="215"/>
      <c r="I370" s="215"/>
      <c r="J370" s="215">
        <f t="shared" si="16"/>
        <v>100000000</v>
      </c>
      <c r="K370" s="6" t="s">
        <v>160</v>
      </c>
      <c r="L370" s="6" t="s">
        <v>161</v>
      </c>
      <c r="M370" s="6" t="s">
        <v>37</v>
      </c>
    </row>
    <row r="371" spans="1:13" ht="24.95" customHeight="1">
      <c r="A371" s="10" t="s">
        <v>27</v>
      </c>
      <c r="B371" s="21" t="s">
        <v>174</v>
      </c>
      <c r="C371" s="6" t="s">
        <v>59</v>
      </c>
      <c r="D371" s="5" t="s">
        <v>162</v>
      </c>
      <c r="E371" s="7" t="s">
        <v>22</v>
      </c>
      <c r="F371" s="6" t="s">
        <v>86</v>
      </c>
      <c r="G371" s="215">
        <v>150000000</v>
      </c>
      <c r="H371" s="215"/>
      <c r="I371" s="215"/>
      <c r="J371" s="215">
        <f t="shared" si="16"/>
        <v>150000000</v>
      </c>
      <c r="K371" s="6" t="s">
        <v>163</v>
      </c>
      <c r="L371" s="6" t="s">
        <v>164</v>
      </c>
      <c r="M371" s="6" t="s">
        <v>37</v>
      </c>
    </row>
    <row r="372" spans="1:13" ht="24.95" customHeight="1">
      <c r="A372" s="10" t="s">
        <v>165</v>
      </c>
      <c r="B372" s="10" t="s">
        <v>184</v>
      </c>
      <c r="C372" s="6" t="s">
        <v>188</v>
      </c>
      <c r="D372" s="5" t="s">
        <v>189</v>
      </c>
      <c r="E372" s="7" t="s">
        <v>115</v>
      </c>
      <c r="F372" s="6" t="s">
        <v>18</v>
      </c>
      <c r="G372" s="215">
        <v>200000000</v>
      </c>
      <c r="H372" s="215">
        <v>300000000</v>
      </c>
      <c r="I372" s="215">
        <v>0</v>
      </c>
      <c r="J372" s="215">
        <f t="shared" si="16"/>
        <v>500000000</v>
      </c>
      <c r="K372" s="6" t="s">
        <v>190</v>
      </c>
      <c r="L372" s="6" t="s">
        <v>191</v>
      </c>
      <c r="M372" s="6" t="s">
        <v>115</v>
      </c>
    </row>
    <row r="373" spans="1:13" ht="24.95" customHeight="1">
      <c r="A373" s="10" t="s">
        <v>112</v>
      </c>
      <c r="B373" s="10" t="s">
        <v>205</v>
      </c>
      <c r="C373" s="6" t="s">
        <v>42</v>
      </c>
      <c r="D373" s="5" t="s">
        <v>206</v>
      </c>
      <c r="E373" s="7" t="s">
        <v>115</v>
      </c>
      <c r="F373" s="6" t="s">
        <v>18</v>
      </c>
      <c r="G373" s="214">
        <v>100000000</v>
      </c>
      <c r="H373" s="214">
        <v>160000000</v>
      </c>
      <c r="I373" s="214">
        <v>0</v>
      </c>
      <c r="J373" s="215">
        <f t="shared" si="16"/>
        <v>260000000</v>
      </c>
      <c r="K373" s="6" t="s">
        <v>207</v>
      </c>
      <c r="L373" s="6" t="s">
        <v>208</v>
      </c>
      <c r="M373" s="6" t="s">
        <v>115</v>
      </c>
    </row>
    <row r="374" spans="1:13" ht="24.95" customHeight="1">
      <c r="A374" s="10" t="s">
        <v>27</v>
      </c>
      <c r="B374" s="10" t="s">
        <v>184</v>
      </c>
      <c r="C374" s="6" t="s">
        <v>42</v>
      </c>
      <c r="D374" s="5" t="s">
        <v>210</v>
      </c>
      <c r="E374" s="7" t="s">
        <v>133</v>
      </c>
      <c r="F374" s="6" t="s">
        <v>18</v>
      </c>
      <c r="G374" s="215">
        <v>96000000</v>
      </c>
      <c r="H374" s="215">
        <v>350000000</v>
      </c>
      <c r="I374" s="215">
        <v>0</v>
      </c>
      <c r="J374" s="215">
        <f t="shared" si="16"/>
        <v>446000000</v>
      </c>
      <c r="K374" s="6" t="s">
        <v>211</v>
      </c>
      <c r="L374" s="6" t="s">
        <v>212</v>
      </c>
      <c r="M374" s="6" t="s">
        <v>133</v>
      </c>
    </row>
    <row r="375" spans="1:13" ht="24.95" customHeight="1">
      <c r="A375" s="10" t="s">
        <v>27</v>
      </c>
      <c r="B375" s="10" t="s">
        <v>184</v>
      </c>
      <c r="C375" s="6" t="s">
        <v>59</v>
      </c>
      <c r="D375" s="5" t="s">
        <v>215</v>
      </c>
      <c r="E375" s="7" t="s">
        <v>133</v>
      </c>
      <c r="F375" s="6" t="s">
        <v>18</v>
      </c>
      <c r="G375" s="215">
        <v>60000000</v>
      </c>
      <c r="H375" s="182">
        <v>0</v>
      </c>
      <c r="I375" s="120">
        <v>0</v>
      </c>
      <c r="J375" s="215">
        <f t="shared" si="16"/>
        <v>60000000</v>
      </c>
      <c r="K375" s="6" t="s">
        <v>216</v>
      </c>
      <c r="L375" s="6" t="s">
        <v>217</v>
      </c>
      <c r="M375" s="6" t="s">
        <v>133</v>
      </c>
    </row>
    <row r="376" spans="1:13" ht="24.95" customHeight="1">
      <c r="A376" s="10" t="s">
        <v>165</v>
      </c>
      <c r="B376" s="10" t="s">
        <v>283</v>
      </c>
      <c r="C376" s="6" t="s">
        <v>42</v>
      </c>
      <c r="D376" s="5" t="s">
        <v>286</v>
      </c>
      <c r="E376" s="7" t="s">
        <v>37</v>
      </c>
      <c r="F376" s="6" t="s">
        <v>18</v>
      </c>
      <c r="G376" s="215">
        <v>225352404</v>
      </c>
      <c r="H376" s="215">
        <v>239312472</v>
      </c>
      <c r="I376" s="215">
        <v>20905822</v>
      </c>
      <c r="J376" s="215">
        <f t="shared" si="16"/>
        <v>485570698</v>
      </c>
      <c r="K376" s="6" t="s">
        <v>285</v>
      </c>
      <c r="L376" s="6" t="s">
        <v>758</v>
      </c>
      <c r="M376" s="6" t="s">
        <v>37</v>
      </c>
    </row>
    <row r="377" spans="1:13" ht="24.95" customHeight="1">
      <c r="A377" s="10" t="s">
        <v>165</v>
      </c>
      <c r="B377" s="10" t="s">
        <v>283</v>
      </c>
      <c r="C377" s="6" t="s">
        <v>188</v>
      </c>
      <c r="D377" s="5" t="s">
        <v>291</v>
      </c>
      <c r="E377" s="7" t="s">
        <v>292</v>
      </c>
      <c r="F377" s="6" t="s">
        <v>86</v>
      </c>
      <c r="G377" s="215">
        <v>150000000</v>
      </c>
      <c r="H377" s="182">
        <v>0</v>
      </c>
      <c r="I377" s="120">
        <v>0</v>
      </c>
      <c r="J377" s="215">
        <f t="shared" si="16"/>
        <v>150000000</v>
      </c>
      <c r="K377" s="6" t="s">
        <v>290</v>
      </c>
      <c r="L377" s="6" t="s">
        <v>760</v>
      </c>
      <c r="M377" s="6" t="s">
        <v>37</v>
      </c>
    </row>
    <row r="378" spans="1:13" ht="24.95" customHeight="1">
      <c r="A378" s="10" t="s">
        <v>165</v>
      </c>
      <c r="B378" s="10" t="s">
        <v>283</v>
      </c>
      <c r="C378" s="6" t="s">
        <v>188</v>
      </c>
      <c r="D378" s="5" t="s">
        <v>293</v>
      </c>
      <c r="E378" s="7" t="s">
        <v>292</v>
      </c>
      <c r="F378" s="6" t="s">
        <v>86</v>
      </c>
      <c r="G378" s="215">
        <v>350000000</v>
      </c>
      <c r="H378" s="182">
        <v>0</v>
      </c>
      <c r="I378" s="120">
        <v>0</v>
      </c>
      <c r="J378" s="215">
        <f t="shared" si="16"/>
        <v>350000000</v>
      </c>
      <c r="K378" s="6" t="s">
        <v>290</v>
      </c>
      <c r="L378" s="6" t="s">
        <v>760</v>
      </c>
      <c r="M378" s="6" t="s">
        <v>37</v>
      </c>
    </row>
    <row r="379" spans="1:13" ht="24.95" customHeight="1">
      <c r="A379" s="10" t="s">
        <v>27</v>
      </c>
      <c r="B379" s="10" t="s">
        <v>240</v>
      </c>
      <c r="C379" s="6" t="s">
        <v>42</v>
      </c>
      <c r="D379" s="5" t="s">
        <v>244</v>
      </c>
      <c r="E379" s="7" t="s">
        <v>22</v>
      </c>
      <c r="F379" s="6" t="s">
        <v>23</v>
      </c>
      <c r="G379" s="215">
        <v>124000000</v>
      </c>
      <c r="H379" s="215">
        <v>72000000</v>
      </c>
      <c r="I379" s="215">
        <v>0</v>
      </c>
      <c r="J379" s="215">
        <f t="shared" si="16"/>
        <v>196000000</v>
      </c>
      <c r="K379" s="6" t="s">
        <v>245</v>
      </c>
      <c r="L379" s="6" t="s">
        <v>246</v>
      </c>
      <c r="M379" s="6" t="s">
        <v>37</v>
      </c>
    </row>
    <row r="380" spans="1:13" ht="24.95" customHeight="1">
      <c r="A380" s="10" t="s">
        <v>27</v>
      </c>
      <c r="B380" s="10" t="s">
        <v>335</v>
      </c>
      <c r="C380" s="6" t="s">
        <v>72</v>
      </c>
      <c r="D380" s="5" t="s">
        <v>342</v>
      </c>
      <c r="E380" s="7" t="s">
        <v>37</v>
      </c>
      <c r="F380" s="6" t="s">
        <v>18</v>
      </c>
      <c r="G380" s="215">
        <v>12000000</v>
      </c>
      <c r="H380" s="182">
        <v>0</v>
      </c>
      <c r="I380" s="120">
        <v>0</v>
      </c>
      <c r="J380" s="215">
        <f t="shared" si="16"/>
        <v>12000000</v>
      </c>
      <c r="K380" s="6" t="s">
        <v>340</v>
      </c>
      <c r="L380" s="6" t="s">
        <v>341</v>
      </c>
      <c r="M380" s="6" t="s">
        <v>37</v>
      </c>
    </row>
    <row r="381" spans="1:13" ht="24.95" customHeight="1">
      <c r="A381" s="10" t="s">
        <v>112</v>
      </c>
      <c r="B381" s="10" t="s">
        <v>255</v>
      </c>
      <c r="C381" s="6" t="s">
        <v>180</v>
      </c>
      <c r="D381" s="5" t="s">
        <v>266</v>
      </c>
      <c r="E381" s="7" t="s">
        <v>37</v>
      </c>
      <c r="F381" s="6" t="s">
        <v>18</v>
      </c>
      <c r="G381" s="214">
        <v>1180000000</v>
      </c>
      <c r="H381" s="214">
        <v>400000000</v>
      </c>
      <c r="I381" s="214">
        <v>20000000</v>
      </c>
      <c r="J381" s="215">
        <f t="shared" si="16"/>
        <v>1600000000</v>
      </c>
      <c r="K381" s="6" t="s">
        <v>264</v>
      </c>
      <c r="L381" s="6" t="s">
        <v>265</v>
      </c>
      <c r="M381" s="6" t="s">
        <v>37</v>
      </c>
    </row>
    <row r="382" spans="1:13" ht="24.95" customHeight="1">
      <c r="A382" s="10" t="s">
        <v>112</v>
      </c>
      <c r="B382" s="10" t="s">
        <v>255</v>
      </c>
      <c r="C382" s="6" t="s">
        <v>180</v>
      </c>
      <c r="D382" s="5" t="s">
        <v>270</v>
      </c>
      <c r="E382" s="7" t="s">
        <v>37</v>
      </c>
      <c r="F382" s="6" t="s">
        <v>18</v>
      </c>
      <c r="G382" s="214">
        <v>107718738</v>
      </c>
      <c r="H382" s="214">
        <v>33865519</v>
      </c>
      <c r="I382" s="214">
        <v>3000000</v>
      </c>
      <c r="J382" s="215">
        <f t="shared" si="16"/>
        <v>144584257</v>
      </c>
      <c r="K382" s="6" t="s">
        <v>268</v>
      </c>
      <c r="L382" s="6" t="s">
        <v>269</v>
      </c>
      <c r="M382" s="6" t="s">
        <v>37</v>
      </c>
    </row>
    <row r="383" spans="1:13" ht="24.95" customHeight="1">
      <c r="A383" s="10" t="s">
        <v>27</v>
      </c>
      <c r="B383" s="10" t="s">
        <v>523</v>
      </c>
      <c r="C383" s="6" t="s">
        <v>72</v>
      </c>
      <c r="D383" s="5" t="s">
        <v>525</v>
      </c>
      <c r="E383" s="26" t="s">
        <v>526</v>
      </c>
      <c r="F383" s="6" t="s">
        <v>86</v>
      </c>
      <c r="G383" s="215">
        <v>40000000</v>
      </c>
      <c r="H383" s="182">
        <v>0</v>
      </c>
      <c r="I383" s="120">
        <v>0</v>
      </c>
      <c r="J383" s="215">
        <f t="shared" si="16"/>
        <v>40000000</v>
      </c>
      <c r="K383" s="6" t="s">
        <v>527</v>
      </c>
      <c r="L383" s="6" t="s">
        <v>528</v>
      </c>
      <c r="M383" s="6" t="s">
        <v>529</v>
      </c>
    </row>
    <row r="384" spans="1:13" ht="24.95" customHeight="1">
      <c r="A384" s="10" t="s">
        <v>27</v>
      </c>
      <c r="B384" s="10" t="s">
        <v>313</v>
      </c>
      <c r="C384" s="6" t="s">
        <v>180</v>
      </c>
      <c r="D384" s="5" t="s">
        <v>319</v>
      </c>
      <c r="E384" s="7" t="s">
        <v>22</v>
      </c>
      <c r="F384" s="6" t="s">
        <v>86</v>
      </c>
      <c r="G384" s="215">
        <v>303454959</v>
      </c>
      <c r="H384" s="215">
        <v>133043685</v>
      </c>
      <c r="I384" s="215">
        <v>6246965</v>
      </c>
      <c r="J384" s="215">
        <f t="shared" si="16"/>
        <v>442745609</v>
      </c>
      <c r="K384" s="6" t="s">
        <v>315</v>
      </c>
      <c r="L384" s="6" t="s">
        <v>320</v>
      </c>
      <c r="M384" s="6" t="s">
        <v>37</v>
      </c>
    </row>
    <row r="385" spans="1:13" ht="24.95" customHeight="1">
      <c r="A385" s="10" t="s">
        <v>49</v>
      </c>
      <c r="B385" s="10" t="s">
        <v>344</v>
      </c>
      <c r="C385" s="6" t="s">
        <v>72</v>
      </c>
      <c r="D385" s="5" t="s">
        <v>347</v>
      </c>
      <c r="E385" s="7" t="s">
        <v>104</v>
      </c>
      <c r="F385" s="6" t="s">
        <v>86</v>
      </c>
      <c r="G385" s="215">
        <v>700000000</v>
      </c>
      <c r="H385" s="215">
        <v>1000000000</v>
      </c>
      <c r="I385" s="215">
        <v>0</v>
      </c>
      <c r="J385" s="215">
        <f t="shared" si="16"/>
        <v>1700000000</v>
      </c>
      <c r="K385" s="6" t="s">
        <v>348</v>
      </c>
      <c r="L385" s="6" t="s">
        <v>349</v>
      </c>
      <c r="M385" s="6" t="s">
        <v>37</v>
      </c>
    </row>
    <row r="386" spans="1:13" ht="24.95" customHeight="1">
      <c r="A386" s="10" t="s">
        <v>27</v>
      </c>
      <c r="B386" s="28" t="s">
        <v>634</v>
      </c>
      <c r="C386" s="6" t="s">
        <v>180</v>
      </c>
      <c r="D386" s="5" t="s">
        <v>641</v>
      </c>
      <c r="E386" s="7" t="s">
        <v>133</v>
      </c>
      <c r="F386" s="6" t="s">
        <v>18</v>
      </c>
      <c r="G386" s="215">
        <v>610000000</v>
      </c>
      <c r="H386" s="215">
        <v>3000000</v>
      </c>
      <c r="I386" s="215">
        <v>0</v>
      </c>
      <c r="J386" s="215">
        <f t="shared" si="16"/>
        <v>613000000</v>
      </c>
      <c r="K386" s="6" t="s">
        <v>639</v>
      </c>
      <c r="L386" s="6" t="s">
        <v>640</v>
      </c>
      <c r="M386" s="6" t="s">
        <v>85</v>
      </c>
    </row>
    <row r="387" spans="1:13" ht="24.95" customHeight="1">
      <c r="A387" s="10" t="s">
        <v>27</v>
      </c>
      <c r="B387" s="28" t="s">
        <v>628</v>
      </c>
      <c r="C387" s="6" t="s">
        <v>166</v>
      </c>
      <c r="D387" s="13" t="s">
        <v>656</v>
      </c>
      <c r="E387" s="7" t="s">
        <v>655</v>
      </c>
      <c r="F387" s="6" t="s">
        <v>86</v>
      </c>
      <c r="G387" s="215">
        <v>726000000</v>
      </c>
      <c r="H387" s="215">
        <v>374000000</v>
      </c>
      <c r="I387" s="215">
        <v>110000000</v>
      </c>
      <c r="J387" s="215">
        <f t="shared" si="16"/>
        <v>1210000000</v>
      </c>
      <c r="K387" s="6" t="s">
        <v>657</v>
      </c>
      <c r="L387" s="6" t="s">
        <v>658</v>
      </c>
      <c r="M387" s="6" t="s">
        <v>655</v>
      </c>
    </row>
    <row r="388" spans="1:13" ht="24.95" customHeight="1">
      <c r="A388" s="10" t="s">
        <v>27</v>
      </c>
      <c r="B388" s="28" t="s">
        <v>628</v>
      </c>
      <c r="C388" s="6" t="s">
        <v>166</v>
      </c>
      <c r="D388" s="13" t="s">
        <v>659</v>
      </c>
      <c r="E388" s="7" t="s">
        <v>655</v>
      </c>
      <c r="F388" s="6" t="s">
        <v>86</v>
      </c>
      <c r="G388" s="215">
        <v>450000000</v>
      </c>
      <c r="H388" s="215">
        <v>1500000000</v>
      </c>
      <c r="I388" s="215">
        <v>50000000</v>
      </c>
      <c r="J388" s="215">
        <f t="shared" si="16"/>
        <v>2000000000</v>
      </c>
      <c r="K388" s="6" t="s">
        <v>660</v>
      </c>
      <c r="L388" s="6" t="s">
        <v>661</v>
      </c>
      <c r="M388" s="6" t="s">
        <v>655</v>
      </c>
    </row>
    <row r="389" spans="1:13" ht="24.95" customHeight="1">
      <c r="A389" s="10" t="s">
        <v>27</v>
      </c>
      <c r="B389" s="10" t="s">
        <v>55</v>
      </c>
      <c r="C389" s="6" t="s">
        <v>72</v>
      </c>
      <c r="D389" s="13" t="s">
        <v>73</v>
      </c>
      <c r="E389" s="7" t="s">
        <v>37</v>
      </c>
      <c r="F389" s="6" t="s">
        <v>23</v>
      </c>
      <c r="G389" s="215">
        <v>100000000</v>
      </c>
      <c r="H389" s="215"/>
      <c r="I389" s="215"/>
      <c r="J389" s="215">
        <f t="shared" si="16"/>
        <v>100000000</v>
      </c>
      <c r="K389" s="6" t="s">
        <v>61</v>
      </c>
      <c r="L389" s="6" t="s">
        <v>62</v>
      </c>
      <c r="M389" s="6" t="s">
        <v>37</v>
      </c>
    </row>
    <row r="390" spans="1:13" ht="24.95" customHeight="1">
      <c r="A390" s="10" t="s">
        <v>165</v>
      </c>
      <c r="B390" s="10" t="s">
        <v>385</v>
      </c>
      <c r="C390" s="6" t="s">
        <v>180</v>
      </c>
      <c r="D390" s="13" t="s">
        <v>386</v>
      </c>
      <c r="E390" s="7" t="s">
        <v>292</v>
      </c>
      <c r="F390" s="6" t="s">
        <v>86</v>
      </c>
      <c r="G390" s="215">
        <v>412000000</v>
      </c>
      <c r="H390" s="215">
        <v>237000000</v>
      </c>
      <c r="I390" s="215"/>
      <c r="J390" s="215">
        <f t="shared" si="16"/>
        <v>649000000</v>
      </c>
      <c r="K390" s="6" t="s">
        <v>387</v>
      </c>
      <c r="L390" s="6" t="s">
        <v>388</v>
      </c>
      <c r="M390" s="6" t="s">
        <v>37</v>
      </c>
    </row>
    <row r="391" spans="1:13" ht="24.95" customHeight="1">
      <c r="A391" s="10" t="s">
        <v>165</v>
      </c>
      <c r="B391" s="10" t="s">
        <v>385</v>
      </c>
      <c r="C391" s="6" t="s">
        <v>180</v>
      </c>
      <c r="D391" s="13" t="s">
        <v>389</v>
      </c>
      <c r="E391" s="7" t="s">
        <v>292</v>
      </c>
      <c r="F391" s="6" t="s">
        <v>86</v>
      </c>
      <c r="G391" s="215">
        <v>1713747000</v>
      </c>
      <c r="H391" s="215">
        <v>1255984000</v>
      </c>
      <c r="I391" s="215"/>
      <c r="J391" s="215">
        <f t="shared" si="16"/>
        <v>2969731000</v>
      </c>
      <c r="K391" s="6" t="s">
        <v>387</v>
      </c>
      <c r="L391" s="6" t="s">
        <v>388</v>
      </c>
      <c r="M391" s="6" t="s">
        <v>37</v>
      </c>
    </row>
    <row r="392" spans="1:13" ht="24.95" customHeight="1">
      <c r="A392" s="10" t="s">
        <v>112</v>
      </c>
      <c r="B392" s="10" t="s">
        <v>587</v>
      </c>
      <c r="C392" s="6" t="s">
        <v>180</v>
      </c>
      <c r="D392" s="5" t="s">
        <v>728</v>
      </c>
      <c r="E392" s="7" t="s">
        <v>115</v>
      </c>
      <c r="F392" s="6" t="s">
        <v>18</v>
      </c>
      <c r="G392" s="216">
        <v>400000000</v>
      </c>
      <c r="H392" s="216">
        <v>150000000</v>
      </c>
      <c r="I392" s="216">
        <v>50000000</v>
      </c>
      <c r="J392" s="215">
        <f t="shared" si="16"/>
        <v>600000000</v>
      </c>
      <c r="K392" s="20" t="s">
        <v>729</v>
      </c>
      <c r="L392" s="20" t="s">
        <v>730</v>
      </c>
      <c r="M392" s="6" t="s">
        <v>115</v>
      </c>
    </row>
    <row r="393" spans="1:13" ht="24.95" customHeight="1">
      <c r="A393" s="10" t="s">
        <v>112</v>
      </c>
      <c r="B393" s="10" t="s">
        <v>587</v>
      </c>
      <c r="C393" s="6" t="s">
        <v>180</v>
      </c>
      <c r="D393" s="5" t="s">
        <v>731</v>
      </c>
      <c r="E393" s="7" t="s">
        <v>115</v>
      </c>
      <c r="F393" s="6" t="s">
        <v>18</v>
      </c>
      <c r="G393" s="216">
        <v>200000000</v>
      </c>
      <c r="H393" s="216">
        <v>100000000</v>
      </c>
      <c r="I393" s="216">
        <v>0</v>
      </c>
      <c r="J393" s="215">
        <f t="shared" si="16"/>
        <v>300000000</v>
      </c>
      <c r="K393" s="20" t="s">
        <v>732</v>
      </c>
      <c r="L393" s="20" t="s">
        <v>733</v>
      </c>
      <c r="M393" s="6" t="s">
        <v>115</v>
      </c>
    </row>
    <row r="394" spans="1:13" ht="24.95" customHeight="1">
      <c r="A394" s="34" t="s">
        <v>112</v>
      </c>
      <c r="B394" s="34" t="s">
        <v>587</v>
      </c>
      <c r="C394" s="36" t="s">
        <v>180</v>
      </c>
      <c r="D394" s="38" t="s">
        <v>734</v>
      </c>
      <c r="E394" s="40" t="s">
        <v>115</v>
      </c>
      <c r="F394" s="36" t="s">
        <v>18</v>
      </c>
      <c r="G394" s="241">
        <v>1500000000</v>
      </c>
      <c r="H394" s="241">
        <v>300000000</v>
      </c>
      <c r="I394" s="241">
        <v>30000000</v>
      </c>
      <c r="J394" s="215">
        <f t="shared" si="16"/>
        <v>1830000000</v>
      </c>
      <c r="K394" s="36" t="s">
        <v>717</v>
      </c>
      <c r="L394" s="42" t="s">
        <v>718</v>
      </c>
      <c r="M394" s="36" t="s">
        <v>115</v>
      </c>
    </row>
    <row r="395" spans="1:13" ht="24.95" customHeight="1">
      <c r="A395" s="34" t="s">
        <v>27</v>
      </c>
      <c r="B395" s="34" t="s">
        <v>676</v>
      </c>
      <c r="C395" s="36" t="s">
        <v>180</v>
      </c>
      <c r="D395" s="38" t="s">
        <v>677</v>
      </c>
      <c r="E395" s="40" t="s">
        <v>85</v>
      </c>
      <c r="F395" s="36" t="s">
        <v>23</v>
      </c>
      <c r="G395" s="241">
        <v>700000000</v>
      </c>
      <c r="H395" s="241">
        <v>500000000</v>
      </c>
      <c r="I395" s="241"/>
      <c r="J395" s="215">
        <f t="shared" si="16"/>
        <v>1200000000</v>
      </c>
      <c r="K395" s="41" t="s">
        <v>678</v>
      </c>
      <c r="L395" s="42" t="s">
        <v>679</v>
      </c>
      <c r="M395" s="36" t="s">
        <v>133</v>
      </c>
    </row>
    <row r="396" spans="1:13" ht="24.95" customHeight="1">
      <c r="A396" s="10" t="s">
        <v>165</v>
      </c>
      <c r="B396" s="10" t="s">
        <v>676</v>
      </c>
      <c r="C396" s="6" t="s">
        <v>180</v>
      </c>
      <c r="D396" s="5" t="s">
        <v>680</v>
      </c>
      <c r="E396" s="7" t="s">
        <v>85</v>
      </c>
      <c r="F396" s="6" t="s">
        <v>86</v>
      </c>
      <c r="G396" s="216">
        <v>300000000</v>
      </c>
      <c r="H396" s="216">
        <v>2300000000</v>
      </c>
      <c r="I396" s="216"/>
      <c r="J396" s="215">
        <f t="shared" si="16"/>
        <v>2600000000</v>
      </c>
      <c r="K396" s="30" t="s">
        <v>678</v>
      </c>
      <c r="L396" s="20" t="s">
        <v>679</v>
      </c>
      <c r="M396" s="6" t="s">
        <v>133</v>
      </c>
    </row>
    <row r="397" spans="1:13" ht="24.95" customHeight="1">
      <c r="A397" s="10" t="s">
        <v>165</v>
      </c>
      <c r="B397" s="10" t="s">
        <v>676</v>
      </c>
      <c r="C397" s="6" t="s">
        <v>72</v>
      </c>
      <c r="D397" s="5" t="s">
        <v>689</v>
      </c>
      <c r="E397" s="7" t="s">
        <v>85</v>
      </c>
      <c r="F397" s="6" t="s">
        <v>86</v>
      </c>
      <c r="G397" s="215">
        <v>78000000</v>
      </c>
      <c r="H397" s="182">
        <v>0</v>
      </c>
      <c r="I397" s="215"/>
      <c r="J397" s="215">
        <f t="shared" si="16"/>
        <v>78000000</v>
      </c>
      <c r="K397" s="6" t="s">
        <v>690</v>
      </c>
      <c r="L397" s="6" t="s">
        <v>691</v>
      </c>
      <c r="M397" s="6" t="s">
        <v>133</v>
      </c>
    </row>
    <row r="398" spans="1:13" ht="24.95" customHeight="1">
      <c r="A398" s="10" t="s">
        <v>165</v>
      </c>
      <c r="B398" s="10" t="s">
        <v>676</v>
      </c>
      <c r="C398" s="6" t="s">
        <v>72</v>
      </c>
      <c r="D398" s="5" t="s">
        <v>692</v>
      </c>
      <c r="E398" s="7" t="s">
        <v>133</v>
      </c>
      <c r="F398" s="6" t="s">
        <v>86</v>
      </c>
      <c r="G398" s="215">
        <v>250000000</v>
      </c>
      <c r="H398" s="182">
        <v>0</v>
      </c>
      <c r="I398" s="215"/>
      <c r="J398" s="215">
        <f t="shared" si="16"/>
        <v>250000000</v>
      </c>
      <c r="K398" s="6" t="s">
        <v>693</v>
      </c>
      <c r="L398" s="6" t="s">
        <v>694</v>
      </c>
      <c r="M398" s="6" t="s">
        <v>133</v>
      </c>
    </row>
    <row r="399" spans="1:13" ht="24.95" customHeight="1">
      <c r="A399" s="10" t="s">
        <v>165</v>
      </c>
      <c r="B399" s="10" t="s">
        <v>676</v>
      </c>
      <c r="C399" s="6" t="s">
        <v>72</v>
      </c>
      <c r="D399" s="5" t="s">
        <v>695</v>
      </c>
      <c r="E399" s="7" t="s">
        <v>133</v>
      </c>
      <c r="F399" s="6" t="s">
        <v>86</v>
      </c>
      <c r="G399" s="215">
        <v>200000000</v>
      </c>
      <c r="H399" s="215"/>
      <c r="I399" s="215"/>
      <c r="J399" s="215">
        <f t="shared" si="16"/>
        <v>200000000</v>
      </c>
      <c r="K399" s="6" t="s">
        <v>696</v>
      </c>
      <c r="L399" s="6" t="s">
        <v>697</v>
      </c>
      <c r="M399" s="6" t="s">
        <v>133</v>
      </c>
    </row>
    <row r="400" spans="1:13" ht="24.95" customHeight="1">
      <c r="A400" s="10" t="s">
        <v>112</v>
      </c>
      <c r="B400" s="10" t="s">
        <v>587</v>
      </c>
      <c r="C400" s="6" t="s">
        <v>180</v>
      </c>
      <c r="D400" s="5" t="s">
        <v>597</v>
      </c>
      <c r="E400" s="7" t="s">
        <v>223</v>
      </c>
      <c r="F400" s="6" t="s">
        <v>18</v>
      </c>
      <c r="G400" s="215">
        <v>297000000</v>
      </c>
      <c r="H400" s="215">
        <v>37000000</v>
      </c>
      <c r="I400" s="215"/>
      <c r="J400" s="215">
        <f t="shared" si="16"/>
        <v>334000000</v>
      </c>
      <c r="K400" s="6" t="s">
        <v>595</v>
      </c>
      <c r="L400" s="6" t="s">
        <v>596</v>
      </c>
      <c r="M400" s="6" t="s">
        <v>226</v>
      </c>
    </row>
    <row r="401" spans="1:13" ht="24.95" customHeight="1">
      <c r="A401" s="10" t="s">
        <v>112</v>
      </c>
      <c r="B401" s="10" t="s">
        <v>587</v>
      </c>
      <c r="C401" s="6" t="s">
        <v>180</v>
      </c>
      <c r="D401" s="5" t="s">
        <v>588</v>
      </c>
      <c r="E401" s="7" t="s">
        <v>223</v>
      </c>
      <c r="F401" s="6" t="s">
        <v>18</v>
      </c>
      <c r="G401" s="215">
        <v>400000000</v>
      </c>
      <c r="H401" s="215">
        <v>1649000000</v>
      </c>
      <c r="I401" s="215"/>
      <c r="J401" s="215">
        <f t="shared" si="16"/>
        <v>2049000000</v>
      </c>
      <c r="K401" s="6" t="s">
        <v>589</v>
      </c>
      <c r="L401" s="6" t="s">
        <v>590</v>
      </c>
      <c r="M401" s="6" t="s">
        <v>226</v>
      </c>
    </row>
    <row r="402" spans="1:13" ht="24.95" customHeight="1">
      <c r="A402" s="10" t="s">
        <v>27</v>
      </c>
      <c r="B402" s="10" t="s">
        <v>174</v>
      </c>
      <c r="C402" s="6" t="s">
        <v>175</v>
      </c>
      <c r="D402" s="5" t="s">
        <v>176</v>
      </c>
      <c r="E402" s="7" t="s">
        <v>37</v>
      </c>
      <c r="F402" s="6" t="s">
        <v>18</v>
      </c>
      <c r="G402" s="215">
        <v>368000000</v>
      </c>
      <c r="H402" s="215">
        <v>100000000</v>
      </c>
      <c r="I402" s="215">
        <v>0</v>
      </c>
      <c r="J402" s="215">
        <f t="shared" si="16"/>
        <v>468000000</v>
      </c>
      <c r="K402" s="6" t="s">
        <v>177</v>
      </c>
      <c r="L402" s="6" t="s">
        <v>178</v>
      </c>
      <c r="M402" s="6" t="s">
        <v>37</v>
      </c>
    </row>
    <row r="403" spans="1:13" ht="24.95" customHeight="1">
      <c r="A403" s="10" t="s">
        <v>27</v>
      </c>
      <c r="B403" s="10" t="s">
        <v>173</v>
      </c>
      <c r="C403" s="6" t="s">
        <v>72</v>
      </c>
      <c r="D403" s="5" t="s">
        <v>179</v>
      </c>
      <c r="E403" s="7" t="s">
        <v>37</v>
      </c>
      <c r="F403" s="6" t="s">
        <v>18</v>
      </c>
      <c r="G403" s="215">
        <v>48000000</v>
      </c>
      <c r="H403" s="182">
        <v>0</v>
      </c>
      <c r="I403" s="120">
        <v>0</v>
      </c>
      <c r="J403" s="215">
        <f t="shared" si="16"/>
        <v>48000000</v>
      </c>
      <c r="K403" s="6" t="s">
        <v>177</v>
      </c>
      <c r="L403" s="6" t="s">
        <v>178</v>
      </c>
      <c r="M403" s="6" t="s">
        <v>37</v>
      </c>
    </row>
    <row r="404" spans="1:13" ht="24.95" customHeight="1">
      <c r="A404" s="10" t="s">
        <v>27</v>
      </c>
      <c r="B404" s="10" t="s">
        <v>174</v>
      </c>
      <c r="C404" s="6" t="s">
        <v>72</v>
      </c>
      <c r="D404" s="5" t="s">
        <v>564</v>
      </c>
      <c r="E404" s="7" t="s">
        <v>292</v>
      </c>
      <c r="F404" s="6" t="s">
        <v>94</v>
      </c>
      <c r="G404" s="215">
        <v>2400000000</v>
      </c>
      <c r="H404" s="182">
        <v>0</v>
      </c>
      <c r="I404" s="120">
        <v>0</v>
      </c>
      <c r="J404" s="215">
        <f t="shared" si="16"/>
        <v>2400000000</v>
      </c>
      <c r="K404" s="6" t="s">
        <v>565</v>
      </c>
      <c r="L404" s="6" t="s">
        <v>566</v>
      </c>
      <c r="M404" s="6" t="s">
        <v>37</v>
      </c>
    </row>
    <row r="405" spans="1:13" ht="24.95" customHeight="1">
      <c r="A405" s="10" t="s">
        <v>27</v>
      </c>
      <c r="B405" s="10" t="s">
        <v>173</v>
      </c>
      <c r="C405" s="6" t="s">
        <v>72</v>
      </c>
      <c r="D405" s="5" t="s">
        <v>567</v>
      </c>
      <c r="E405" s="7" t="s">
        <v>104</v>
      </c>
      <c r="F405" s="6" t="s">
        <v>94</v>
      </c>
      <c r="G405" s="215">
        <v>500000000</v>
      </c>
      <c r="H405" s="182">
        <v>0</v>
      </c>
      <c r="I405" s="120">
        <v>0</v>
      </c>
      <c r="J405" s="215">
        <f t="shared" si="16"/>
        <v>500000000</v>
      </c>
      <c r="K405" s="6" t="s">
        <v>568</v>
      </c>
      <c r="L405" s="6" t="s">
        <v>569</v>
      </c>
      <c r="M405" s="6" t="s">
        <v>37</v>
      </c>
    </row>
    <row r="406" spans="1:13" ht="24.95" customHeight="1">
      <c r="A406" s="21" t="s">
        <v>165</v>
      </c>
      <c r="B406" s="21" t="s">
        <v>174</v>
      </c>
      <c r="C406" s="22" t="s">
        <v>180</v>
      </c>
      <c r="D406" s="23" t="s">
        <v>414</v>
      </c>
      <c r="E406" s="22" t="s">
        <v>37</v>
      </c>
      <c r="F406" s="22" t="s">
        <v>18</v>
      </c>
      <c r="G406" s="239">
        <v>1860993000</v>
      </c>
      <c r="H406" s="239">
        <v>1960783000</v>
      </c>
      <c r="I406" s="196">
        <v>0</v>
      </c>
      <c r="J406" s="215">
        <f t="shared" si="16"/>
        <v>3821776000</v>
      </c>
      <c r="K406" s="22" t="s">
        <v>404</v>
      </c>
      <c r="L406" s="22" t="s">
        <v>405</v>
      </c>
      <c r="M406" s="6" t="s">
        <v>37</v>
      </c>
    </row>
    <row r="407" spans="1:13" ht="24.95" customHeight="1">
      <c r="A407" s="21" t="s">
        <v>165</v>
      </c>
      <c r="B407" s="21" t="s">
        <v>174</v>
      </c>
      <c r="C407" s="22" t="s">
        <v>180</v>
      </c>
      <c r="D407" s="23" t="s">
        <v>415</v>
      </c>
      <c r="E407" s="22" t="s">
        <v>149</v>
      </c>
      <c r="F407" s="22" t="s">
        <v>18</v>
      </c>
      <c r="G407" s="239">
        <v>715871877</v>
      </c>
      <c r="H407" s="196">
        <v>68608877</v>
      </c>
      <c r="I407" s="196">
        <v>0</v>
      </c>
      <c r="J407" s="215">
        <f t="shared" si="16"/>
        <v>784480754</v>
      </c>
      <c r="K407" s="22" t="s">
        <v>404</v>
      </c>
      <c r="L407" s="22" t="s">
        <v>405</v>
      </c>
      <c r="M407" s="6" t="s">
        <v>37</v>
      </c>
    </row>
    <row r="408" spans="1:13" ht="24.95" customHeight="1">
      <c r="A408" s="21" t="s">
        <v>165</v>
      </c>
      <c r="B408" s="21" t="s">
        <v>174</v>
      </c>
      <c r="C408" s="22" t="s">
        <v>180</v>
      </c>
      <c r="D408" s="23" t="s">
        <v>416</v>
      </c>
      <c r="E408" s="22" t="s">
        <v>149</v>
      </c>
      <c r="F408" s="22" t="s">
        <v>18</v>
      </c>
      <c r="G408" s="239">
        <v>324056245</v>
      </c>
      <c r="H408" s="239">
        <v>39245200</v>
      </c>
      <c r="I408" s="196">
        <v>0</v>
      </c>
      <c r="J408" s="215">
        <f t="shared" si="16"/>
        <v>363301445</v>
      </c>
      <c r="K408" s="22" t="s">
        <v>404</v>
      </c>
      <c r="L408" s="22" t="s">
        <v>405</v>
      </c>
      <c r="M408" s="6" t="s">
        <v>37</v>
      </c>
    </row>
    <row r="409" spans="1:13" ht="24.95" customHeight="1">
      <c r="A409" s="21" t="s">
        <v>165</v>
      </c>
      <c r="B409" s="21" t="s">
        <v>174</v>
      </c>
      <c r="C409" s="22" t="s">
        <v>180</v>
      </c>
      <c r="D409" s="23" t="s">
        <v>417</v>
      </c>
      <c r="E409" s="22" t="s">
        <v>37</v>
      </c>
      <c r="F409" s="22" t="s">
        <v>18</v>
      </c>
      <c r="G409" s="196">
        <v>2858221504</v>
      </c>
      <c r="H409" s="196">
        <v>2258465236</v>
      </c>
      <c r="I409" s="196">
        <v>180485596</v>
      </c>
      <c r="J409" s="215">
        <f t="shared" si="16"/>
        <v>5297172336</v>
      </c>
      <c r="K409" s="22" t="s">
        <v>399</v>
      </c>
      <c r="L409" s="22" t="s">
        <v>400</v>
      </c>
      <c r="M409" s="6" t="s">
        <v>37</v>
      </c>
    </row>
    <row r="410" spans="1:13" ht="24.95" customHeight="1">
      <c r="A410" s="21" t="s">
        <v>165</v>
      </c>
      <c r="B410" s="21" t="s">
        <v>174</v>
      </c>
      <c r="C410" s="22" t="s">
        <v>180</v>
      </c>
      <c r="D410" s="23" t="s">
        <v>418</v>
      </c>
      <c r="E410" s="22" t="s">
        <v>37</v>
      </c>
      <c r="F410" s="22" t="s">
        <v>18</v>
      </c>
      <c r="G410" s="196">
        <v>48153897</v>
      </c>
      <c r="H410" s="182">
        <v>0</v>
      </c>
      <c r="I410" s="120">
        <v>0</v>
      </c>
      <c r="J410" s="215">
        <f t="shared" si="16"/>
        <v>48153897</v>
      </c>
      <c r="K410" s="22" t="s">
        <v>399</v>
      </c>
      <c r="L410" s="22" t="s">
        <v>400</v>
      </c>
      <c r="M410" s="6" t="s">
        <v>37</v>
      </c>
    </row>
    <row r="411" spans="1:13" ht="24.95" customHeight="1">
      <c r="A411" s="21" t="s">
        <v>49</v>
      </c>
      <c r="B411" s="21" t="s">
        <v>173</v>
      </c>
      <c r="C411" s="22" t="s">
        <v>180</v>
      </c>
      <c r="D411" s="23" t="s">
        <v>419</v>
      </c>
      <c r="E411" s="22" t="s">
        <v>420</v>
      </c>
      <c r="F411" s="22" t="s">
        <v>18</v>
      </c>
      <c r="G411" s="239">
        <v>706242881</v>
      </c>
      <c r="H411" s="196">
        <v>158062296</v>
      </c>
      <c r="I411" s="196">
        <v>0</v>
      </c>
      <c r="J411" s="215">
        <f t="shared" si="16"/>
        <v>864305177</v>
      </c>
      <c r="K411" s="22" t="s">
        <v>399</v>
      </c>
      <c r="L411" s="22" t="s">
        <v>400</v>
      </c>
      <c r="M411" s="6" t="s">
        <v>37</v>
      </c>
    </row>
    <row r="412" spans="1:13" ht="24.95" customHeight="1">
      <c r="A412" s="21" t="s">
        <v>49</v>
      </c>
      <c r="B412" s="10" t="s">
        <v>173</v>
      </c>
      <c r="C412" s="6" t="s">
        <v>180</v>
      </c>
      <c r="D412" s="5" t="s">
        <v>421</v>
      </c>
      <c r="E412" s="7" t="s">
        <v>104</v>
      </c>
      <c r="F412" s="6" t="s">
        <v>119</v>
      </c>
      <c r="G412" s="215">
        <v>1150000000</v>
      </c>
      <c r="H412" s="215">
        <v>550000000</v>
      </c>
      <c r="I412" s="215">
        <v>10000000</v>
      </c>
      <c r="J412" s="215">
        <f t="shared" si="16"/>
        <v>1710000000</v>
      </c>
      <c r="K412" s="6" t="s">
        <v>422</v>
      </c>
      <c r="L412" s="6" t="s">
        <v>423</v>
      </c>
      <c r="M412" s="6" t="s">
        <v>104</v>
      </c>
    </row>
    <row r="413" spans="1:13" ht="24.95" customHeight="1">
      <c r="A413" s="21" t="s">
        <v>49</v>
      </c>
      <c r="B413" s="10" t="s">
        <v>173</v>
      </c>
      <c r="C413" s="6" t="s">
        <v>180</v>
      </c>
      <c r="D413" s="5" t="s">
        <v>424</v>
      </c>
      <c r="E413" s="7" t="s">
        <v>37</v>
      </c>
      <c r="F413" s="6" t="s">
        <v>18</v>
      </c>
      <c r="G413" s="215">
        <v>430000000</v>
      </c>
      <c r="H413" s="215">
        <v>1000000000</v>
      </c>
      <c r="I413" s="215">
        <v>10000000</v>
      </c>
      <c r="J413" s="215">
        <f t="shared" si="16"/>
        <v>1440000000</v>
      </c>
      <c r="K413" s="6" t="s">
        <v>422</v>
      </c>
      <c r="L413" s="6" t="s">
        <v>423</v>
      </c>
      <c r="M413" s="6" t="s">
        <v>104</v>
      </c>
    </row>
    <row r="414" spans="1:13" ht="24.95" customHeight="1">
      <c r="A414" s="21" t="s">
        <v>49</v>
      </c>
      <c r="B414" s="10" t="s">
        <v>173</v>
      </c>
      <c r="C414" s="6" t="s">
        <v>180</v>
      </c>
      <c r="D414" s="5" t="s">
        <v>425</v>
      </c>
      <c r="E414" s="7" t="s">
        <v>37</v>
      </c>
      <c r="F414" s="6" t="s">
        <v>18</v>
      </c>
      <c r="G414" s="215">
        <v>57000000</v>
      </c>
      <c r="H414" s="182">
        <v>0</v>
      </c>
      <c r="I414" s="120">
        <v>0</v>
      </c>
      <c r="J414" s="215">
        <f t="shared" si="16"/>
        <v>57000000</v>
      </c>
      <c r="K414" s="6" t="s">
        <v>422</v>
      </c>
      <c r="L414" s="6" t="s">
        <v>423</v>
      </c>
      <c r="M414" s="6" t="s">
        <v>104</v>
      </c>
    </row>
    <row r="415" spans="1:13" ht="24.95" customHeight="1">
      <c r="A415" s="10" t="s">
        <v>27</v>
      </c>
      <c r="B415" s="21" t="s">
        <v>174</v>
      </c>
      <c r="C415" s="6" t="s">
        <v>72</v>
      </c>
      <c r="D415" s="5" t="s">
        <v>153</v>
      </c>
      <c r="E415" s="7" t="s">
        <v>22</v>
      </c>
      <c r="F415" s="6" t="s">
        <v>86</v>
      </c>
      <c r="G415" s="215">
        <v>503000000</v>
      </c>
      <c r="H415" s="215">
        <v>235000000</v>
      </c>
      <c r="I415" s="215"/>
      <c r="J415" s="215">
        <f t="shared" si="16"/>
        <v>738000000</v>
      </c>
      <c r="K415" s="6" t="s">
        <v>154</v>
      </c>
      <c r="L415" s="6" t="s">
        <v>155</v>
      </c>
      <c r="M415" s="6" t="s">
        <v>37</v>
      </c>
    </row>
    <row r="416" spans="1:13" ht="24.95" customHeight="1">
      <c r="A416" s="10" t="s">
        <v>27</v>
      </c>
      <c r="B416" s="21" t="s">
        <v>174</v>
      </c>
      <c r="C416" s="6" t="s">
        <v>72</v>
      </c>
      <c r="D416" s="5" t="s">
        <v>156</v>
      </c>
      <c r="E416" s="7" t="s">
        <v>22</v>
      </c>
      <c r="F416" s="6" t="s">
        <v>86</v>
      </c>
      <c r="G416" s="215">
        <v>354000000</v>
      </c>
      <c r="H416" s="215"/>
      <c r="I416" s="215"/>
      <c r="J416" s="215">
        <f t="shared" si="16"/>
        <v>354000000</v>
      </c>
      <c r="K416" s="6" t="s">
        <v>154</v>
      </c>
      <c r="L416" s="6" t="s">
        <v>155</v>
      </c>
      <c r="M416" s="6" t="s">
        <v>37</v>
      </c>
    </row>
    <row r="417" spans="1:13" ht="24.95" customHeight="1">
      <c r="A417" s="10" t="s">
        <v>27</v>
      </c>
      <c r="B417" s="10" t="s">
        <v>184</v>
      </c>
      <c r="C417" s="6" t="s">
        <v>180</v>
      </c>
      <c r="D417" s="5" t="s">
        <v>201</v>
      </c>
      <c r="E417" s="7" t="s">
        <v>115</v>
      </c>
      <c r="F417" s="6" t="s">
        <v>23</v>
      </c>
      <c r="G417" s="215">
        <v>150000000</v>
      </c>
      <c r="H417" s="215">
        <v>100000000</v>
      </c>
      <c r="I417" s="215">
        <v>50000000</v>
      </c>
      <c r="J417" s="215">
        <f t="shared" si="16"/>
        <v>300000000</v>
      </c>
      <c r="K417" s="6" t="s">
        <v>202</v>
      </c>
      <c r="L417" s="6" t="s">
        <v>203</v>
      </c>
      <c r="M417" s="6" t="s">
        <v>115</v>
      </c>
    </row>
    <row r="418" spans="1:13" ht="24.95" customHeight="1">
      <c r="A418" s="10" t="s">
        <v>27</v>
      </c>
      <c r="B418" s="10" t="s">
        <v>184</v>
      </c>
      <c r="C418" s="6" t="s">
        <v>180</v>
      </c>
      <c r="D418" s="5" t="s">
        <v>204</v>
      </c>
      <c r="E418" s="7" t="s">
        <v>115</v>
      </c>
      <c r="F418" s="6" t="s">
        <v>23</v>
      </c>
      <c r="G418" s="215">
        <v>90000000</v>
      </c>
      <c r="H418" s="215">
        <v>50000000</v>
      </c>
      <c r="I418" s="215">
        <v>10000000</v>
      </c>
      <c r="J418" s="215">
        <f t="shared" si="16"/>
        <v>150000000</v>
      </c>
      <c r="K418" s="6" t="s">
        <v>202</v>
      </c>
      <c r="L418" s="6" t="s">
        <v>203</v>
      </c>
      <c r="M418" s="6" t="s">
        <v>115</v>
      </c>
    </row>
    <row r="419" spans="1:13" ht="24.95" customHeight="1">
      <c r="A419" s="10" t="s">
        <v>27</v>
      </c>
      <c r="B419" s="10" t="s">
        <v>184</v>
      </c>
      <c r="C419" s="6" t="s">
        <v>72</v>
      </c>
      <c r="D419" s="18" t="s">
        <v>222</v>
      </c>
      <c r="E419" s="7" t="s">
        <v>223</v>
      </c>
      <c r="F419" s="6" t="s">
        <v>119</v>
      </c>
      <c r="G419" s="215">
        <v>72000000</v>
      </c>
      <c r="H419" s="182">
        <v>0</v>
      </c>
      <c r="I419" s="120">
        <v>0</v>
      </c>
      <c r="J419" s="215">
        <f t="shared" si="16"/>
        <v>72000000</v>
      </c>
      <c r="K419" s="6" t="s">
        <v>224</v>
      </c>
      <c r="L419" s="6" t="s">
        <v>225</v>
      </c>
      <c r="M419" s="6" t="s">
        <v>226</v>
      </c>
    </row>
    <row r="420" spans="1:13" ht="24.95" customHeight="1">
      <c r="A420" s="10" t="s">
        <v>165</v>
      </c>
      <c r="B420" s="10" t="s">
        <v>283</v>
      </c>
      <c r="C420" s="6" t="s">
        <v>180</v>
      </c>
      <c r="D420" s="5" t="s">
        <v>287</v>
      </c>
      <c r="E420" s="7" t="s">
        <v>37</v>
      </c>
      <c r="F420" s="6" t="s">
        <v>18</v>
      </c>
      <c r="G420" s="215">
        <v>196000000</v>
      </c>
      <c r="H420" s="215">
        <v>73000000</v>
      </c>
      <c r="I420" s="215">
        <v>1000000</v>
      </c>
      <c r="J420" s="215">
        <f t="shared" si="16"/>
        <v>270000000</v>
      </c>
      <c r="K420" s="6" t="s">
        <v>288</v>
      </c>
      <c r="L420" s="6" t="s">
        <v>759</v>
      </c>
      <c r="M420" s="6" t="s">
        <v>37</v>
      </c>
    </row>
    <row r="421" spans="1:13" ht="24.95" customHeight="1">
      <c r="A421" s="33" t="s">
        <v>112</v>
      </c>
      <c r="B421" s="33" t="s">
        <v>294</v>
      </c>
      <c r="C421" s="35" t="s">
        <v>180</v>
      </c>
      <c r="D421" s="37" t="s">
        <v>295</v>
      </c>
      <c r="E421" s="39" t="s">
        <v>37</v>
      </c>
      <c r="F421" s="35" t="s">
        <v>18</v>
      </c>
      <c r="G421" s="215">
        <v>199000000</v>
      </c>
      <c r="H421" s="215">
        <v>172000000</v>
      </c>
      <c r="I421" s="215">
        <v>70000000</v>
      </c>
      <c r="J421" s="215">
        <f t="shared" si="16"/>
        <v>441000000</v>
      </c>
      <c r="K421" s="35" t="s">
        <v>296</v>
      </c>
      <c r="L421" s="35" t="s">
        <v>761</v>
      </c>
      <c r="M421" s="35" t="s">
        <v>37</v>
      </c>
    </row>
    <row r="422" spans="1:13" ht="24.95" customHeight="1">
      <c r="A422" s="33" t="s">
        <v>112</v>
      </c>
      <c r="B422" s="33" t="s">
        <v>294</v>
      </c>
      <c r="C422" s="35" t="s">
        <v>180</v>
      </c>
      <c r="D422" s="37" t="s">
        <v>297</v>
      </c>
      <c r="E422" s="39" t="s">
        <v>37</v>
      </c>
      <c r="F422" s="35" t="s">
        <v>18</v>
      </c>
      <c r="G422" s="215">
        <v>486000000</v>
      </c>
      <c r="H422" s="215">
        <v>42000000</v>
      </c>
      <c r="I422" s="215">
        <v>179000000</v>
      </c>
      <c r="J422" s="215">
        <f t="shared" si="16"/>
        <v>707000000</v>
      </c>
      <c r="K422" s="35" t="s">
        <v>298</v>
      </c>
      <c r="L422" s="35" t="s">
        <v>762</v>
      </c>
      <c r="M422" s="35" t="s">
        <v>37</v>
      </c>
    </row>
    <row r="423" spans="1:13" ht="24.95" customHeight="1">
      <c r="A423" s="10" t="s">
        <v>27</v>
      </c>
      <c r="B423" s="10" t="s">
        <v>240</v>
      </c>
      <c r="C423" s="6" t="s">
        <v>180</v>
      </c>
      <c r="D423" s="19" t="s">
        <v>247</v>
      </c>
      <c r="E423" s="7" t="s">
        <v>22</v>
      </c>
      <c r="F423" s="6" t="s">
        <v>23</v>
      </c>
      <c r="G423" s="215">
        <v>691000000</v>
      </c>
      <c r="H423" s="215">
        <v>828000000</v>
      </c>
      <c r="I423" s="215">
        <v>314000000</v>
      </c>
      <c r="J423" s="215">
        <f t="shared" si="16"/>
        <v>1833000000</v>
      </c>
      <c r="K423" s="6" t="s">
        <v>248</v>
      </c>
      <c r="L423" s="6" t="s">
        <v>249</v>
      </c>
      <c r="M423" s="6" t="s">
        <v>37</v>
      </c>
    </row>
    <row r="424" spans="1:13" ht="24.95" customHeight="1">
      <c r="A424" s="10" t="s">
        <v>112</v>
      </c>
      <c r="B424" s="10" t="s">
        <v>113</v>
      </c>
      <c r="C424" s="6" t="s">
        <v>29</v>
      </c>
      <c r="D424" s="5" t="s">
        <v>123</v>
      </c>
      <c r="E424" s="7" t="s">
        <v>115</v>
      </c>
      <c r="F424" s="6" t="s">
        <v>18</v>
      </c>
      <c r="G424" s="215">
        <v>8000000</v>
      </c>
      <c r="H424" s="215">
        <v>63000000</v>
      </c>
      <c r="I424" s="215">
        <v>0</v>
      </c>
      <c r="J424" s="215">
        <f t="shared" si="16"/>
        <v>71000000</v>
      </c>
      <c r="K424" s="6" t="s">
        <v>120</v>
      </c>
      <c r="L424" s="6" t="s">
        <v>121</v>
      </c>
      <c r="M424" s="6" t="s">
        <v>115</v>
      </c>
    </row>
    <row r="425" spans="1:13" ht="24.95" customHeight="1">
      <c r="A425" s="10" t="s">
        <v>112</v>
      </c>
      <c r="B425" s="10" t="s">
        <v>113</v>
      </c>
      <c r="C425" s="6" t="s">
        <v>29</v>
      </c>
      <c r="D425" s="5" t="s">
        <v>132</v>
      </c>
      <c r="E425" s="7" t="s">
        <v>133</v>
      </c>
      <c r="F425" s="6" t="s">
        <v>18</v>
      </c>
      <c r="G425" s="215">
        <v>200000000</v>
      </c>
      <c r="H425" s="215">
        <v>100000000</v>
      </c>
      <c r="I425" s="215">
        <v>50000000</v>
      </c>
      <c r="J425" s="215">
        <f t="shared" si="16"/>
        <v>350000000</v>
      </c>
      <c r="K425" s="6" t="s">
        <v>134</v>
      </c>
      <c r="L425" s="6" t="s">
        <v>135</v>
      </c>
      <c r="M425" s="6" t="s">
        <v>133</v>
      </c>
    </row>
    <row r="426" spans="1:13" ht="24.95" customHeight="1">
      <c r="A426" s="10" t="s">
        <v>27</v>
      </c>
      <c r="B426" s="10" t="s">
        <v>523</v>
      </c>
      <c r="C426" s="6" t="s">
        <v>29</v>
      </c>
      <c r="D426" s="25" t="s">
        <v>530</v>
      </c>
      <c r="E426" s="26" t="s">
        <v>526</v>
      </c>
      <c r="F426" s="6" t="s">
        <v>86</v>
      </c>
      <c r="G426" s="215">
        <v>50000000</v>
      </c>
      <c r="H426" s="182">
        <v>0</v>
      </c>
      <c r="I426" s="120">
        <v>0</v>
      </c>
      <c r="J426" s="215">
        <f t="shared" si="16"/>
        <v>50000000</v>
      </c>
      <c r="K426" s="6" t="s">
        <v>531</v>
      </c>
      <c r="L426" s="6" t="s">
        <v>532</v>
      </c>
      <c r="M426" s="6" t="s">
        <v>529</v>
      </c>
    </row>
    <row r="427" spans="1:13" ht="24.95" customHeight="1">
      <c r="A427" s="10" t="s">
        <v>81</v>
      </c>
      <c r="B427" s="10" t="s">
        <v>82</v>
      </c>
      <c r="C427" s="6" t="s">
        <v>83</v>
      </c>
      <c r="D427" s="5" t="s">
        <v>84</v>
      </c>
      <c r="E427" s="7" t="s">
        <v>85</v>
      </c>
      <c r="F427" s="6" t="s">
        <v>86</v>
      </c>
      <c r="G427" s="215">
        <v>150000000</v>
      </c>
      <c r="H427" s="215">
        <v>20000000</v>
      </c>
      <c r="I427" s="215"/>
      <c r="J427" s="215">
        <f t="shared" si="16"/>
        <v>170000000</v>
      </c>
      <c r="K427" s="6" t="s">
        <v>87</v>
      </c>
      <c r="L427" s="6" t="s">
        <v>88</v>
      </c>
      <c r="M427" s="6" t="s">
        <v>133</v>
      </c>
    </row>
    <row r="428" spans="1:13" ht="24.95" customHeight="1">
      <c r="A428" s="10" t="s">
        <v>81</v>
      </c>
      <c r="B428" s="10" t="s">
        <v>82</v>
      </c>
      <c r="C428" s="6" t="s">
        <v>83</v>
      </c>
      <c r="D428" s="5" t="s">
        <v>89</v>
      </c>
      <c r="E428" s="7" t="s">
        <v>85</v>
      </c>
      <c r="F428" s="6" t="s">
        <v>86</v>
      </c>
      <c r="G428" s="215">
        <v>150000000</v>
      </c>
      <c r="H428" s="215">
        <v>15000000</v>
      </c>
      <c r="I428" s="215"/>
      <c r="J428" s="215">
        <f t="shared" si="16"/>
        <v>165000000</v>
      </c>
      <c r="K428" s="6" t="s">
        <v>90</v>
      </c>
      <c r="L428" s="6" t="s">
        <v>91</v>
      </c>
      <c r="M428" s="6" t="s">
        <v>133</v>
      </c>
    </row>
    <row r="429" spans="1:13" ht="24.95" customHeight="1">
      <c r="A429" s="10" t="s">
        <v>49</v>
      </c>
      <c r="B429" s="10" t="s">
        <v>344</v>
      </c>
      <c r="C429" s="6" t="s">
        <v>30</v>
      </c>
      <c r="D429" s="5" t="s">
        <v>350</v>
      </c>
      <c r="E429" s="7" t="s">
        <v>104</v>
      </c>
      <c r="F429" s="6" t="s">
        <v>86</v>
      </c>
      <c r="G429" s="215">
        <v>45000000</v>
      </c>
      <c r="H429" s="182">
        <v>0</v>
      </c>
      <c r="I429" s="120">
        <v>0</v>
      </c>
      <c r="J429" s="215">
        <f t="shared" ref="J429:J492" si="17">SUM(G429:I429)</f>
        <v>45000000</v>
      </c>
      <c r="K429" s="6" t="s">
        <v>351</v>
      </c>
      <c r="L429" s="6" t="s">
        <v>352</v>
      </c>
      <c r="M429" s="6" t="s">
        <v>37</v>
      </c>
    </row>
    <row r="430" spans="1:13" ht="24.95" customHeight="1">
      <c r="A430" s="10" t="s">
        <v>27</v>
      </c>
      <c r="B430" s="28" t="s">
        <v>634</v>
      </c>
      <c r="C430" s="6" t="s">
        <v>83</v>
      </c>
      <c r="D430" s="5" t="s">
        <v>642</v>
      </c>
      <c r="E430" s="7" t="s">
        <v>85</v>
      </c>
      <c r="F430" s="6" t="s">
        <v>94</v>
      </c>
      <c r="G430" s="215">
        <v>300000000</v>
      </c>
      <c r="H430" s="182">
        <v>0</v>
      </c>
      <c r="I430" s="120">
        <v>0</v>
      </c>
      <c r="J430" s="215">
        <f t="shared" si="17"/>
        <v>300000000</v>
      </c>
      <c r="K430" s="6" t="s">
        <v>643</v>
      </c>
      <c r="L430" s="6" t="s">
        <v>644</v>
      </c>
      <c r="M430" s="6" t="s">
        <v>85</v>
      </c>
    </row>
    <row r="431" spans="1:13" ht="24.95" customHeight="1">
      <c r="A431" s="10" t="s">
        <v>27</v>
      </c>
      <c r="B431" s="28" t="s">
        <v>634</v>
      </c>
      <c r="C431" s="6" t="s">
        <v>83</v>
      </c>
      <c r="D431" s="5" t="s">
        <v>645</v>
      </c>
      <c r="E431" s="7" t="s">
        <v>85</v>
      </c>
      <c r="F431" s="6" t="s">
        <v>86</v>
      </c>
      <c r="G431" s="215">
        <v>500000000</v>
      </c>
      <c r="H431" s="182">
        <v>0</v>
      </c>
      <c r="I431" s="120">
        <v>0</v>
      </c>
      <c r="J431" s="215">
        <f t="shared" si="17"/>
        <v>500000000</v>
      </c>
      <c r="K431" s="6" t="s">
        <v>646</v>
      </c>
      <c r="L431" s="6" t="s">
        <v>647</v>
      </c>
      <c r="M431" s="6" t="s">
        <v>85</v>
      </c>
    </row>
    <row r="432" spans="1:13" ht="24.95" customHeight="1">
      <c r="A432" s="10" t="s">
        <v>27</v>
      </c>
      <c r="B432" s="28" t="s">
        <v>634</v>
      </c>
      <c r="C432" s="6" t="s">
        <v>83</v>
      </c>
      <c r="D432" s="5" t="s">
        <v>648</v>
      </c>
      <c r="E432" s="7" t="s">
        <v>85</v>
      </c>
      <c r="F432" s="6" t="s">
        <v>86</v>
      </c>
      <c r="G432" s="215">
        <v>500000000</v>
      </c>
      <c r="H432" s="182">
        <v>0</v>
      </c>
      <c r="I432" s="120">
        <v>0</v>
      </c>
      <c r="J432" s="215">
        <f t="shared" si="17"/>
        <v>500000000</v>
      </c>
      <c r="K432" s="6" t="s">
        <v>649</v>
      </c>
      <c r="L432" s="6" t="s">
        <v>650</v>
      </c>
      <c r="M432" s="6" t="s">
        <v>85</v>
      </c>
    </row>
    <row r="433" spans="1:13" ht="24.95" customHeight="1">
      <c r="A433" s="10" t="s">
        <v>27</v>
      </c>
      <c r="B433" s="10" t="s">
        <v>55</v>
      </c>
      <c r="C433" s="6" t="s">
        <v>29</v>
      </c>
      <c r="D433" s="13" t="s">
        <v>74</v>
      </c>
      <c r="E433" s="7" t="s">
        <v>37</v>
      </c>
      <c r="F433" s="6" t="s">
        <v>18</v>
      </c>
      <c r="G433" s="215">
        <v>400000000</v>
      </c>
      <c r="H433" s="215">
        <v>1000000000</v>
      </c>
      <c r="I433" s="215">
        <v>0</v>
      </c>
      <c r="J433" s="215">
        <f t="shared" si="17"/>
        <v>1400000000</v>
      </c>
      <c r="K433" s="6" t="s">
        <v>75</v>
      </c>
      <c r="L433" s="6" t="s">
        <v>76</v>
      </c>
      <c r="M433" s="6" t="s">
        <v>37</v>
      </c>
    </row>
    <row r="434" spans="1:13" ht="24.95" customHeight="1">
      <c r="A434" s="10" t="s">
        <v>27</v>
      </c>
      <c r="B434" s="10" t="s">
        <v>28</v>
      </c>
      <c r="C434" s="6" t="s">
        <v>30</v>
      </c>
      <c r="D434" s="5" t="s">
        <v>31</v>
      </c>
      <c r="E434" s="7" t="s">
        <v>22</v>
      </c>
      <c r="F434" s="6" t="s">
        <v>23</v>
      </c>
      <c r="G434" s="215">
        <v>517144000</v>
      </c>
      <c r="H434" s="215">
        <v>317930000</v>
      </c>
      <c r="I434" s="215">
        <v>0</v>
      </c>
      <c r="J434" s="215">
        <f t="shared" si="17"/>
        <v>835074000</v>
      </c>
      <c r="K434" s="6" t="s">
        <v>46</v>
      </c>
      <c r="L434" s="6" t="s">
        <v>32</v>
      </c>
      <c r="M434" s="6" t="s">
        <v>37</v>
      </c>
    </row>
    <row r="435" spans="1:13" ht="24.95" customHeight="1">
      <c r="A435" s="10" t="s">
        <v>27</v>
      </c>
      <c r="B435" s="10" t="s">
        <v>28</v>
      </c>
      <c r="C435" s="6" t="s">
        <v>30</v>
      </c>
      <c r="D435" s="5" t="s">
        <v>44</v>
      </c>
      <c r="E435" s="7" t="s">
        <v>22</v>
      </c>
      <c r="F435" s="6" t="s">
        <v>23</v>
      </c>
      <c r="G435" s="215">
        <v>27000000</v>
      </c>
      <c r="H435" s="182">
        <v>0</v>
      </c>
      <c r="I435" s="120">
        <v>0</v>
      </c>
      <c r="J435" s="215">
        <f t="shared" si="17"/>
        <v>27000000</v>
      </c>
      <c r="K435" s="6" t="s">
        <v>40</v>
      </c>
      <c r="L435" s="6" t="s">
        <v>41</v>
      </c>
      <c r="M435" s="6" t="s">
        <v>37</v>
      </c>
    </row>
    <row r="436" spans="1:13" ht="24.95" customHeight="1">
      <c r="A436" s="10" t="s">
        <v>165</v>
      </c>
      <c r="B436" s="10" t="s">
        <v>676</v>
      </c>
      <c r="C436" s="6" t="s">
        <v>29</v>
      </c>
      <c r="D436" s="5" t="s">
        <v>681</v>
      </c>
      <c r="E436" s="7" t="s">
        <v>85</v>
      </c>
      <c r="F436" s="6" t="s">
        <v>94</v>
      </c>
      <c r="G436" s="216">
        <v>570000000</v>
      </c>
      <c r="H436" s="182">
        <v>0</v>
      </c>
      <c r="I436" s="216"/>
      <c r="J436" s="215">
        <f t="shared" si="17"/>
        <v>570000000</v>
      </c>
      <c r="K436" s="30" t="s">
        <v>682</v>
      </c>
      <c r="L436" s="20" t="s">
        <v>683</v>
      </c>
      <c r="M436" s="6" t="s">
        <v>133</v>
      </c>
    </row>
    <row r="437" spans="1:13" ht="24.95" customHeight="1">
      <c r="A437" s="10" t="s">
        <v>165</v>
      </c>
      <c r="B437" s="10" t="s">
        <v>676</v>
      </c>
      <c r="C437" s="6" t="s">
        <v>83</v>
      </c>
      <c r="D437" s="5" t="s">
        <v>698</v>
      </c>
      <c r="E437" s="7" t="s">
        <v>85</v>
      </c>
      <c r="F437" s="6" t="s">
        <v>86</v>
      </c>
      <c r="G437" s="215">
        <v>95000000</v>
      </c>
      <c r="H437" s="215">
        <v>260000000</v>
      </c>
      <c r="I437" s="215"/>
      <c r="J437" s="215">
        <f t="shared" si="17"/>
        <v>355000000</v>
      </c>
      <c r="K437" s="6" t="s">
        <v>699</v>
      </c>
      <c r="L437" s="6" t="s">
        <v>700</v>
      </c>
      <c r="M437" s="6" t="s">
        <v>133</v>
      </c>
    </row>
    <row r="438" spans="1:13" ht="24.95" customHeight="1">
      <c r="A438" s="10" t="s">
        <v>112</v>
      </c>
      <c r="B438" s="10" t="s">
        <v>587</v>
      </c>
      <c r="C438" s="6" t="s">
        <v>29</v>
      </c>
      <c r="D438" s="5" t="s">
        <v>591</v>
      </c>
      <c r="E438" s="7" t="s">
        <v>223</v>
      </c>
      <c r="F438" s="6" t="s">
        <v>18</v>
      </c>
      <c r="G438" s="215">
        <v>100000000</v>
      </c>
      <c r="H438" s="215">
        <v>150000000</v>
      </c>
      <c r="I438" s="215"/>
      <c r="J438" s="215">
        <f t="shared" si="17"/>
        <v>250000000</v>
      </c>
      <c r="K438" s="6" t="s">
        <v>592</v>
      </c>
      <c r="L438" s="6" t="s">
        <v>593</v>
      </c>
      <c r="M438" s="6" t="s">
        <v>226</v>
      </c>
    </row>
    <row r="439" spans="1:13" ht="24.95" customHeight="1">
      <c r="A439" s="21" t="s">
        <v>49</v>
      </c>
      <c r="B439" s="21" t="s">
        <v>173</v>
      </c>
      <c r="C439" s="22" t="s">
        <v>29</v>
      </c>
      <c r="D439" s="23" t="s">
        <v>426</v>
      </c>
      <c r="E439" s="22" t="s">
        <v>37</v>
      </c>
      <c r="F439" s="22" t="s">
        <v>18</v>
      </c>
      <c r="G439" s="239">
        <v>1005788609</v>
      </c>
      <c r="H439" s="239">
        <v>2429770886</v>
      </c>
      <c r="I439" s="196">
        <v>0</v>
      </c>
      <c r="J439" s="215">
        <f t="shared" si="17"/>
        <v>3435559495</v>
      </c>
      <c r="K439" s="22" t="s">
        <v>427</v>
      </c>
      <c r="L439" s="22" t="s">
        <v>428</v>
      </c>
      <c r="M439" s="6" t="s">
        <v>37</v>
      </c>
    </row>
    <row r="440" spans="1:13" ht="24.95" customHeight="1">
      <c r="A440" s="21" t="s">
        <v>49</v>
      </c>
      <c r="B440" s="21" t="s">
        <v>173</v>
      </c>
      <c r="C440" s="22" t="s">
        <v>29</v>
      </c>
      <c r="D440" s="23" t="s">
        <v>429</v>
      </c>
      <c r="E440" s="22" t="s">
        <v>37</v>
      </c>
      <c r="F440" s="22" t="s">
        <v>119</v>
      </c>
      <c r="G440" s="239">
        <v>1740830527</v>
      </c>
      <c r="H440" s="239">
        <v>1147566815</v>
      </c>
      <c r="I440" s="196">
        <v>0</v>
      </c>
      <c r="J440" s="215">
        <f t="shared" si="17"/>
        <v>2888397342</v>
      </c>
      <c r="K440" s="22" t="s">
        <v>427</v>
      </c>
      <c r="L440" s="22" t="s">
        <v>428</v>
      </c>
      <c r="M440" s="6" t="s">
        <v>37</v>
      </c>
    </row>
    <row r="441" spans="1:13" ht="24.95" customHeight="1">
      <c r="A441" s="21" t="s">
        <v>49</v>
      </c>
      <c r="B441" s="21" t="s">
        <v>173</v>
      </c>
      <c r="C441" s="22" t="s">
        <v>29</v>
      </c>
      <c r="D441" s="23" t="s">
        <v>430</v>
      </c>
      <c r="E441" s="22" t="s">
        <v>37</v>
      </c>
      <c r="F441" s="22" t="s">
        <v>18</v>
      </c>
      <c r="G441" s="239">
        <v>174072135</v>
      </c>
      <c r="H441" s="182">
        <v>0</v>
      </c>
      <c r="I441" s="120">
        <v>0</v>
      </c>
      <c r="J441" s="215">
        <f t="shared" si="17"/>
        <v>174072135</v>
      </c>
      <c r="K441" s="22" t="s">
        <v>427</v>
      </c>
      <c r="L441" s="22" t="s">
        <v>428</v>
      </c>
      <c r="M441" s="6" t="s">
        <v>37</v>
      </c>
    </row>
    <row r="442" spans="1:13" ht="24.95" customHeight="1">
      <c r="A442" s="21" t="s">
        <v>49</v>
      </c>
      <c r="B442" s="21" t="s">
        <v>173</v>
      </c>
      <c r="C442" s="22" t="s">
        <v>29</v>
      </c>
      <c r="D442" s="23" t="s">
        <v>431</v>
      </c>
      <c r="E442" s="22" t="s">
        <v>37</v>
      </c>
      <c r="F442" s="22" t="s">
        <v>18</v>
      </c>
      <c r="G442" s="239">
        <v>932092039</v>
      </c>
      <c r="H442" s="239">
        <v>2177184721</v>
      </c>
      <c r="I442" s="196">
        <v>0</v>
      </c>
      <c r="J442" s="215">
        <f t="shared" si="17"/>
        <v>3109276760</v>
      </c>
      <c r="K442" s="22" t="s">
        <v>427</v>
      </c>
      <c r="L442" s="22" t="s">
        <v>428</v>
      </c>
      <c r="M442" s="6" t="s">
        <v>37</v>
      </c>
    </row>
    <row r="443" spans="1:13" ht="24.95" customHeight="1">
      <c r="A443" s="21" t="s">
        <v>49</v>
      </c>
      <c r="B443" s="21" t="s">
        <v>173</v>
      </c>
      <c r="C443" s="22" t="s">
        <v>29</v>
      </c>
      <c r="D443" s="23" t="s">
        <v>432</v>
      </c>
      <c r="E443" s="22" t="s">
        <v>37</v>
      </c>
      <c r="F443" s="22" t="s">
        <v>119</v>
      </c>
      <c r="G443" s="239">
        <v>1943484049</v>
      </c>
      <c r="H443" s="239">
        <v>1223408339</v>
      </c>
      <c r="I443" s="196">
        <v>0</v>
      </c>
      <c r="J443" s="215">
        <f t="shared" si="17"/>
        <v>3166892388</v>
      </c>
      <c r="K443" s="22" t="s">
        <v>427</v>
      </c>
      <c r="L443" s="22" t="s">
        <v>428</v>
      </c>
      <c r="M443" s="6" t="s">
        <v>37</v>
      </c>
    </row>
    <row r="444" spans="1:13" ht="24.95" customHeight="1">
      <c r="A444" s="21" t="s">
        <v>49</v>
      </c>
      <c r="B444" s="21" t="s">
        <v>173</v>
      </c>
      <c r="C444" s="22" t="s">
        <v>29</v>
      </c>
      <c r="D444" s="23" t="s">
        <v>433</v>
      </c>
      <c r="E444" s="22" t="s">
        <v>37</v>
      </c>
      <c r="F444" s="22" t="s">
        <v>18</v>
      </c>
      <c r="G444" s="239">
        <v>194346445</v>
      </c>
      <c r="H444" s="182">
        <v>0</v>
      </c>
      <c r="I444" s="120">
        <v>0</v>
      </c>
      <c r="J444" s="215">
        <f t="shared" si="17"/>
        <v>194346445</v>
      </c>
      <c r="K444" s="22" t="s">
        <v>427</v>
      </c>
      <c r="L444" s="22" t="s">
        <v>428</v>
      </c>
      <c r="M444" s="6" t="s">
        <v>37</v>
      </c>
    </row>
    <row r="445" spans="1:13" ht="24.95" customHeight="1">
      <c r="A445" s="21" t="s">
        <v>49</v>
      </c>
      <c r="B445" s="10" t="s">
        <v>173</v>
      </c>
      <c r="C445" s="6" t="s">
        <v>30</v>
      </c>
      <c r="D445" s="5" t="s">
        <v>434</v>
      </c>
      <c r="E445" s="7" t="s">
        <v>104</v>
      </c>
      <c r="F445" s="6" t="s">
        <v>86</v>
      </c>
      <c r="G445" s="215">
        <v>570000000</v>
      </c>
      <c r="H445" s="215">
        <v>511000000</v>
      </c>
      <c r="I445" s="215">
        <v>10000000</v>
      </c>
      <c r="J445" s="215">
        <f t="shared" si="17"/>
        <v>1091000000</v>
      </c>
      <c r="K445" s="6" t="s">
        <v>422</v>
      </c>
      <c r="L445" s="6" t="s">
        <v>423</v>
      </c>
      <c r="M445" s="6" t="s">
        <v>104</v>
      </c>
    </row>
    <row r="446" spans="1:13" ht="24.95" customHeight="1">
      <c r="A446" s="21" t="s">
        <v>49</v>
      </c>
      <c r="B446" s="10" t="s">
        <v>173</v>
      </c>
      <c r="C446" s="6" t="s">
        <v>30</v>
      </c>
      <c r="D446" s="5" t="s">
        <v>435</v>
      </c>
      <c r="E446" s="7" t="s">
        <v>104</v>
      </c>
      <c r="F446" s="6" t="s">
        <v>86</v>
      </c>
      <c r="G446" s="215">
        <v>19900000</v>
      </c>
      <c r="H446" s="182">
        <v>0</v>
      </c>
      <c r="I446" s="120">
        <v>0</v>
      </c>
      <c r="J446" s="215">
        <f t="shared" si="17"/>
        <v>19900000</v>
      </c>
      <c r="K446" s="6" t="s">
        <v>422</v>
      </c>
      <c r="L446" s="6" t="s">
        <v>423</v>
      </c>
      <c r="M446" s="6" t="s">
        <v>104</v>
      </c>
    </row>
    <row r="447" spans="1:13" ht="24.95" customHeight="1">
      <c r="A447" s="21" t="s">
        <v>49</v>
      </c>
      <c r="B447" s="10" t="s">
        <v>173</v>
      </c>
      <c r="C447" s="6" t="s">
        <v>30</v>
      </c>
      <c r="D447" s="5" t="s">
        <v>436</v>
      </c>
      <c r="E447" s="7" t="s">
        <v>104</v>
      </c>
      <c r="F447" s="6" t="s">
        <v>86</v>
      </c>
      <c r="G447" s="215">
        <v>90000000</v>
      </c>
      <c r="H447" s="182">
        <v>0</v>
      </c>
      <c r="I447" s="120">
        <v>0</v>
      </c>
      <c r="J447" s="215">
        <f t="shared" si="17"/>
        <v>90000000</v>
      </c>
      <c r="K447" s="6" t="s">
        <v>422</v>
      </c>
      <c r="L447" s="6" t="s">
        <v>423</v>
      </c>
      <c r="M447" s="6" t="s">
        <v>104</v>
      </c>
    </row>
    <row r="448" spans="1:13" ht="24.95" customHeight="1">
      <c r="A448" s="10" t="s">
        <v>112</v>
      </c>
      <c r="B448" s="10" t="s">
        <v>205</v>
      </c>
      <c r="C448" s="6" t="s">
        <v>29</v>
      </c>
      <c r="D448" s="5" t="s">
        <v>209</v>
      </c>
      <c r="E448" s="7" t="s">
        <v>115</v>
      </c>
      <c r="F448" s="6" t="s">
        <v>18</v>
      </c>
      <c r="G448" s="214">
        <v>50000000</v>
      </c>
      <c r="H448" s="182">
        <v>0</v>
      </c>
      <c r="I448" s="120">
        <v>0</v>
      </c>
      <c r="J448" s="215">
        <f t="shared" si="17"/>
        <v>50000000</v>
      </c>
      <c r="K448" s="6" t="s">
        <v>207</v>
      </c>
      <c r="L448" s="6" t="s">
        <v>208</v>
      </c>
      <c r="M448" s="6" t="s">
        <v>115</v>
      </c>
    </row>
    <row r="449" spans="1:13" ht="24.95" customHeight="1">
      <c r="A449" s="10" t="s">
        <v>27</v>
      </c>
      <c r="B449" s="10" t="s">
        <v>335</v>
      </c>
      <c r="C449" s="6" t="s">
        <v>92</v>
      </c>
      <c r="D449" s="5" t="s">
        <v>343</v>
      </c>
      <c r="E449" s="7" t="s">
        <v>37</v>
      </c>
      <c r="F449" s="6" t="s">
        <v>18</v>
      </c>
      <c r="G449" s="215">
        <v>29000000</v>
      </c>
      <c r="H449" s="182">
        <v>0</v>
      </c>
      <c r="I449" s="120">
        <v>0</v>
      </c>
      <c r="J449" s="215">
        <f t="shared" si="17"/>
        <v>29000000</v>
      </c>
      <c r="K449" s="6" t="s">
        <v>340</v>
      </c>
      <c r="L449" s="6" t="s">
        <v>341</v>
      </c>
      <c r="M449" s="6" t="s">
        <v>37</v>
      </c>
    </row>
    <row r="450" spans="1:13" ht="24.95" customHeight="1">
      <c r="A450" s="10" t="s">
        <v>27</v>
      </c>
      <c r="B450" s="10" t="s">
        <v>335</v>
      </c>
      <c r="C450" s="6" t="s">
        <v>92</v>
      </c>
      <c r="D450" s="5" t="s">
        <v>339</v>
      </c>
      <c r="E450" s="7" t="s">
        <v>37</v>
      </c>
      <c r="F450" s="6" t="s">
        <v>18</v>
      </c>
      <c r="G450" s="215">
        <v>20000000</v>
      </c>
      <c r="H450" s="182">
        <v>0</v>
      </c>
      <c r="I450" s="120">
        <v>0</v>
      </c>
      <c r="J450" s="215">
        <f t="shared" si="17"/>
        <v>20000000</v>
      </c>
      <c r="K450" s="6" t="s">
        <v>337</v>
      </c>
      <c r="L450" s="6" t="s">
        <v>338</v>
      </c>
      <c r="M450" s="6" t="s">
        <v>37</v>
      </c>
    </row>
    <row r="451" spans="1:13" ht="24.95" customHeight="1">
      <c r="A451" s="10" t="s">
        <v>27</v>
      </c>
      <c r="B451" s="6" t="s">
        <v>335</v>
      </c>
      <c r="C451" s="6" t="s">
        <v>136</v>
      </c>
      <c r="D451" s="13" t="s">
        <v>668</v>
      </c>
      <c r="E451" s="7" t="s">
        <v>37</v>
      </c>
      <c r="F451" s="6" t="s">
        <v>18</v>
      </c>
      <c r="G451" s="196">
        <v>60000000</v>
      </c>
      <c r="H451" s="182">
        <v>0</v>
      </c>
      <c r="I451" s="120">
        <v>0</v>
      </c>
      <c r="J451" s="215">
        <f t="shared" si="17"/>
        <v>60000000</v>
      </c>
      <c r="K451" s="6" t="s">
        <v>337</v>
      </c>
      <c r="L451" s="6" t="s">
        <v>338</v>
      </c>
      <c r="M451" s="6" t="s">
        <v>37</v>
      </c>
    </row>
    <row r="452" spans="1:13" ht="24.95" customHeight="1">
      <c r="A452" s="10" t="s">
        <v>112</v>
      </c>
      <c r="B452" s="10" t="s">
        <v>113</v>
      </c>
      <c r="C452" s="6" t="s">
        <v>136</v>
      </c>
      <c r="D452" s="5" t="s">
        <v>137</v>
      </c>
      <c r="E452" s="7" t="s">
        <v>133</v>
      </c>
      <c r="F452" s="6" t="s">
        <v>18</v>
      </c>
      <c r="G452" s="215">
        <v>300000000</v>
      </c>
      <c r="H452" s="215">
        <v>100000000</v>
      </c>
      <c r="I452" s="215">
        <v>50000000</v>
      </c>
      <c r="J452" s="215">
        <f t="shared" si="17"/>
        <v>450000000</v>
      </c>
      <c r="K452" s="6" t="s">
        <v>138</v>
      </c>
      <c r="L452" s="6" t="s">
        <v>135</v>
      </c>
      <c r="M452" s="6" t="s">
        <v>133</v>
      </c>
    </row>
    <row r="453" spans="1:13" ht="24.95" customHeight="1">
      <c r="A453" s="10" t="s">
        <v>81</v>
      </c>
      <c r="B453" s="10" t="s">
        <v>82</v>
      </c>
      <c r="C453" s="6" t="s">
        <v>92</v>
      </c>
      <c r="D453" s="5" t="s">
        <v>93</v>
      </c>
      <c r="E453" s="7" t="s">
        <v>85</v>
      </c>
      <c r="F453" s="6" t="s">
        <v>94</v>
      </c>
      <c r="G453" s="215">
        <v>150000000</v>
      </c>
      <c r="H453" s="182">
        <v>0</v>
      </c>
      <c r="I453" s="120">
        <v>0</v>
      </c>
      <c r="J453" s="215">
        <f t="shared" si="17"/>
        <v>150000000</v>
      </c>
      <c r="K453" s="6" t="s">
        <v>95</v>
      </c>
      <c r="L453" s="6" t="s">
        <v>96</v>
      </c>
      <c r="M453" s="6" t="s">
        <v>133</v>
      </c>
    </row>
    <row r="454" spans="1:13" ht="24.95" customHeight="1">
      <c r="A454" s="10" t="s">
        <v>112</v>
      </c>
      <c r="B454" s="10" t="s">
        <v>299</v>
      </c>
      <c r="C454" s="6" t="s">
        <v>300</v>
      </c>
      <c r="D454" s="5" t="s">
        <v>301</v>
      </c>
      <c r="E454" s="7" t="s">
        <v>37</v>
      </c>
      <c r="F454" s="6" t="s">
        <v>18</v>
      </c>
      <c r="G454" s="215">
        <v>1000000000</v>
      </c>
      <c r="H454" s="215">
        <v>1400000000</v>
      </c>
      <c r="I454" s="215">
        <v>0</v>
      </c>
      <c r="J454" s="215">
        <f t="shared" si="17"/>
        <v>2400000000</v>
      </c>
      <c r="K454" s="6" t="s">
        <v>302</v>
      </c>
      <c r="L454" s="6" t="s">
        <v>303</v>
      </c>
      <c r="M454" s="6" t="s">
        <v>37</v>
      </c>
    </row>
    <row r="455" spans="1:13" ht="24.95" customHeight="1">
      <c r="A455" s="6" t="s">
        <v>165</v>
      </c>
      <c r="B455" s="6" t="s">
        <v>385</v>
      </c>
      <c r="C455" s="6" t="s">
        <v>136</v>
      </c>
      <c r="D455" s="27" t="s">
        <v>541</v>
      </c>
      <c r="E455" s="7" t="s">
        <v>292</v>
      </c>
      <c r="F455" s="6" t="s">
        <v>86</v>
      </c>
      <c r="G455" s="215">
        <v>163000000</v>
      </c>
      <c r="H455" s="182">
        <v>0</v>
      </c>
      <c r="I455" s="215"/>
      <c r="J455" s="215">
        <f t="shared" si="17"/>
        <v>163000000</v>
      </c>
      <c r="K455" s="6" t="s">
        <v>387</v>
      </c>
      <c r="L455" s="6" t="s">
        <v>388</v>
      </c>
      <c r="M455" s="6" t="s">
        <v>37</v>
      </c>
    </row>
    <row r="456" spans="1:13" ht="24.95" customHeight="1">
      <c r="A456" s="6" t="s">
        <v>165</v>
      </c>
      <c r="B456" s="6" t="s">
        <v>385</v>
      </c>
      <c r="C456" s="6" t="s">
        <v>136</v>
      </c>
      <c r="D456" s="27" t="s">
        <v>542</v>
      </c>
      <c r="E456" s="7" t="s">
        <v>292</v>
      </c>
      <c r="F456" s="6" t="s">
        <v>86</v>
      </c>
      <c r="G456" s="215">
        <v>694430563</v>
      </c>
      <c r="H456" s="182">
        <v>0</v>
      </c>
      <c r="I456" s="120">
        <v>0</v>
      </c>
      <c r="J456" s="215">
        <f t="shared" si="17"/>
        <v>694430563</v>
      </c>
      <c r="K456" s="6" t="s">
        <v>387</v>
      </c>
      <c r="L456" s="6" t="s">
        <v>388</v>
      </c>
      <c r="M456" s="6" t="s">
        <v>37</v>
      </c>
    </row>
    <row r="457" spans="1:13" ht="24.95" customHeight="1">
      <c r="A457" s="10" t="s">
        <v>165</v>
      </c>
      <c r="B457" s="10" t="s">
        <v>676</v>
      </c>
      <c r="C457" s="6" t="s">
        <v>136</v>
      </c>
      <c r="D457" s="5" t="s">
        <v>684</v>
      </c>
      <c r="E457" s="7" t="s">
        <v>85</v>
      </c>
      <c r="F457" s="6" t="s">
        <v>94</v>
      </c>
      <c r="G457" s="216">
        <v>570000000</v>
      </c>
      <c r="H457" s="182">
        <v>0</v>
      </c>
      <c r="I457" s="216"/>
      <c r="J457" s="215">
        <f t="shared" si="17"/>
        <v>570000000</v>
      </c>
      <c r="K457" s="30" t="s">
        <v>678</v>
      </c>
      <c r="L457" s="20" t="s">
        <v>679</v>
      </c>
      <c r="M457" s="6" t="s">
        <v>133</v>
      </c>
    </row>
    <row r="458" spans="1:13" ht="24.95" customHeight="1">
      <c r="A458" s="10" t="s">
        <v>112</v>
      </c>
      <c r="B458" s="10" t="s">
        <v>676</v>
      </c>
      <c r="C458" s="6" t="s">
        <v>136</v>
      </c>
      <c r="D458" s="5" t="s">
        <v>739</v>
      </c>
      <c r="E458" s="7" t="s">
        <v>526</v>
      </c>
      <c r="F458" s="6" t="s">
        <v>86</v>
      </c>
      <c r="G458" s="215">
        <v>30000000</v>
      </c>
      <c r="H458" s="182">
        <v>0</v>
      </c>
      <c r="I458" s="120">
        <v>0</v>
      </c>
      <c r="J458" s="215">
        <f t="shared" si="17"/>
        <v>30000000</v>
      </c>
      <c r="K458" s="6" t="s">
        <v>740</v>
      </c>
      <c r="L458" s="6" t="s">
        <v>741</v>
      </c>
      <c r="M458" s="6" t="s">
        <v>133</v>
      </c>
    </row>
    <row r="459" spans="1:13" ht="24.95" customHeight="1">
      <c r="A459" s="21" t="s">
        <v>165</v>
      </c>
      <c r="B459" s="10" t="s">
        <v>174</v>
      </c>
      <c r="C459" s="6" t="s">
        <v>300</v>
      </c>
      <c r="D459" s="5" t="s">
        <v>437</v>
      </c>
      <c r="E459" s="7" t="s">
        <v>292</v>
      </c>
      <c r="F459" s="6" t="s">
        <v>86</v>
      </c>
      <c r="G459" s="215">
        <v>550000000</v>
      </c>
      <c r="H459" s="215">
        <v>450000000</v>
      </c>
      <c r="I459" s="215">
        <v>10000000</v>
      </c>
      <c r="J459" s="215">
        <f t="shared" si="17"/>
        <v>1010000000</v>
      </c>
      <c r="K459" s="6" t="s">
        <v>422</v>
      </c>
      <c r="L459" s="6" t="s">
        <v>423</v>
      </c>
      <c r="M459" s="6" t="s">
        <v>292</v>
      </c>
    </row>
    <row r="460" spans="1:13" ht="24.95" customHeight="1">
      <c r="A460" s="21" t="s">
        <v>165</v>
      </c>
      <c r="B460" s="21" t="s">
        <v>174</v>
      </c>
      <c r="C460" s="22" t="s">
        <v>136</v>
      </c>
      <c r="D460" s="23" t="s">
        <v>438</v>
      </c>
      <c r="E460" s="22" t="s">
        <v>37</v>
      </c>
      <c r="F460" s="22" t="s">
        <v>18</v>
      </c>
      <c r="G460" s="196">
        <v>1640283509</v>
      </c>
      <c r="H460" s="196">
        <v>1901233036</v>
      </c>
      <c r="I460" s="196">
        <v>0</v>
      </c>
      <c r="J460" s="215">
        <f t="shared" si="17"/>
        <v>3541516545</v>
      </c>
      <c r="K460" s="22" t="s">
        <v>427</v>
      </c>
      <c r="L460" s="22" t="s">
        <v>428</v>
      </c>
      <c r="M460" s="6" t="s">
        <v>37</v>
      </c>
    </row>
    <row r="461" spans="1:13" ht="24.95" customHeight="1">
      <c r="A461" s="10" t="s">
        <v>112</v>
      </c>
      <c r="B461" s="10" t="s">
        <v>255</v>
      </c>
      <c r="C461" s="6" t="s">
        <v>124</v>
      </c>
      <c r="D461" s="5" t="s">
        <v>271</v>
      </c>
      <c r="E461" s="7" t="s">
        <v>37</v>
      </c>
      <c r="F461" s="6" t="s">
        <v>18</v>
      </c>
      <c r="G461" s="214">
        <v>143863530</v>
      </c>
      <c r="H461" s="214">
        <v>60386293</v>
      </c>
      <c r="I461" s="214">
        <v>5000000</v>
      </c>
      <c r="J461" s="215">
        <f t="shared" si="17"/>
        <v>209249823</v>
      </c>
      <c r="K461" s="6" t="s">
        <v>268</v>
      </c>
      <c r="L461" s="6" t="s">
        <v>269</v>
      </c>
      <c r="M461" s="6" t="s">
        <v>37</v>
      </c>
    </row>
    <row r="462" spans="1:13" ht="24.95" customHeight="1">
      <c r="A462" s="10" t="s">
        <v>112</v>
      </c>
      <c r="B462" s="10" t="s">
        <v>113</v>
      </c>
      <c r="C462" s="6" t="s">
        <v>124</v>
      </c>
      <c r="D462" s="5" t="s">
        <v>125</v>
      </c>
      <c r="E462" s="7" t="s">
        <v>115</v>
      </c>
      <c r="F462" s="6" t="s">
        <v>18</v>
      </c>
      <c r="G462" s="215">
        <v>90000000</v>
      </c>
      <c r="H462" s="182">
        <v>0</v>
      </c>
      <c r="I462" s="120">
        <v>0</v>
      </c>
      <c r="J462" s="215">
        <f t="shared" si="17"/>
        <v>90000000</v>
      </c>
      <c r="K462" s="6" t="s">
        <v>120</v>
      </c>
      <c r="L462" s="6" t="s">
        <v>121</v>
      </c>
      <c r="M462" s="6" t="s">
        <v>115</v>
      </c>
    </row>
    <row r="463" spans="1:13" ht="24.95" customHeight="1">
      <c r="A463" s="10" t="s">
        <v>27</v>
      </c>
      <c r="B463" s="10" t="s">
        <v>533</v>
      </c>
      <c r="C463" s="6" t="s">
        <v>124</v>
      </c>
      <c r="D463" s="25" t="s">
        <v>534</v>
      </c>
      <c r="E463" s="26" t="s">
        <v>526</v>
      </c>
      <c r="F463" s="6" t="s">
        <v>18</v>
      </c>
      <c r="G463" s="215">
        <v>30000000</v>
      </c>
      <c r="H463" s="182">
        <v>0</v>
      </c>
      <c r="I463" s="120">
        <v>0</v>
      </c>
      <c r="J463" s="215">
        <f t="shared" si="17"/>
        <v>30000000</v>
      </c>
      <c r="K463" s="6" t="s">
        <v>535</v>
      </c>
      <c r="L463" s="6" t="s">
        <v>536</v>
      </c>
      <c r="M463" s="6" t="s">
        <v>529</v>
      </c>
    </row>
    <row r="464" spans="1:13" ht="24.95" customHeight="1">
      <c r="A464" s="10" t="s">
        <v>49</v>
      </c>
      <c r="B464" s="10" t="s">
        <v>344</v>
      </c>
      <c r="C464" s="6" t="s">
        <v>157</v>
      </c>
      <c r="D464" s="5" t="s">
        <v>353</v>
      </c>
      <c r="E464" s="7" t="s">
        <v>104</v>
      </c>
      <c r="F464" s="6" t="s">
        <v>86</v>
      </c>
      <c r="G464" s="215">
        <v>52877113</v>
      </c>
      <c r="H464" s="215">
        <v>74059675</v>
      </c>
      <c r="I464" s="215">
        <v>0</v>
      </c>
      <c r="J464" s="215">
        <f t="shared" si="17"/>
        <v>126936788</v>
      </c>
      <c r="K464" s="6" t="s">
        <v>354</v>
      </c>
      <c r="L464" s="6" t="s">
        <v>355</v>
      </c>
      <c r="M464" s="6" t="s">
        <v>37</v>
      </c>
    </row>
    <row r="465" spans="1:13" ht="24.95" customHeight="1">
      <c r="A465" s="10" t="s">
        <v>49</v>
      </c>
      <c r="B465" s="10" t="s">
        <v>344</v>
      </c>
      <c r="C465" s="6" t="s">
        <v>157</v>
      </c>
      <c r="D465" s="5" t="s">
        <v>356</v>
      </c>
      <c r="E465" s="7" t="s">
        <v>104</v>
      </c>
      <c r="F465" s="6" t="s">
        <v>86</v>
      </c>
      <c r="G465" s="215">
        <v>30000000</v>
      </c>
      <c r="H465" s="182">
        <v>0</v>
      </c>
      <c r="I465" s="120">
        <v>0</v>
      </c>
      <c r="J465" s="215">
        <f t="shared" si="17"/>
        <v>30000000</v>
      </c>
      <c r="K465" s="6" t="s">
        <v>351</v>
      </c>
      <c r="L465" s="6" t="s">
        <v>352</v>
      </c>
      <c r="M465" s="6" t="s">
        <v>37</v>
      </c>
    </row>
    <row r="466" spans="1:13" ht="24.95" customHeight="1">
      <c r="A466" s="10" t="s">
        <v>112</v>
      </c>
      <c r="B466" s="10" t="s">
        <v>587</v>
      </c>
      <c r="C466" s="6" t="s">
        <v>124</v>
      </c>
      <c r="D466" s="5" t="s">
        <v>735</v>
      </c>
      <c r="E466" s="7" t="s">
        <v>115</v>
      </c>
      <c r="F466" s="6" t="s">
        <v>18</v>
      </c>
      <c r="G466" s="216">
        <v>1380000000</v>
      </c>
      <c r="H466" s="216">
        <v>1459000000</v>
      </c>
      <c r="I466" s="216">
        <v>0</v>
      </c>
      <c r="J466" s="215">
        <f t="shared" si="17"/>
        <v>2839000000</v>
      </c>
      <c r="K466" s="6" t="s">
        <v>736</v>
      </c>
      <c r="L466" s="20" t="s">
        <v>737</v>
      </c>
      <c r="M466" s="6" t="s">
        <v>115</v>
      </c>
    </row>
    <row r="467" spans="1:13" ht="24.95" customHeight="1">
      <c r="A467" s="10" t="s">
        <v>165</v>
      </c>
      <c r="B467" s="10" t="s">
        <v>676</v>
      </c>
      <c r="C467" s="6" t="s">
        <v>124</v>
      </c>
      <c r="D467" s="5" t="s">
        <v>685</v>
      </c>
      <c r="E467" s="7" t="s">
        <v>85</v>
      </c>
      <c r="F467" s="6" t="s">
        <v>86</v>
      </c>
      <c r="G467" s="215">
        <v>200000000</v>
      </c>
      <c r="H467" s="215">
        <v>200000000</v>
      </c>
      <c r="I467" s="215"/>
      <c r="J467" s="215">
        <f t="shared" si="17"/>
        <v>400000000</v>
      </c>
      <c r="K467" s="30" t="s">
        <v>678</v>
      </c>
      <c r="L467" s="20" t="s">
        <v>679</v>
      </c>
      <c r="M467" s="6" t="s">
        <v>133</v>
      </c>
    </row>
    <row r="468" spans="1:13" ht="24.95" customHeight="1">
      <c r="A468" s="10" t="s">
        <v>112</v>
      </c>
      <c r="B468" s="10" t="s">
        <v>676</v>
      </c>
      <c r="C468" s="6" t="s">
        <v>124</v>
      </c>
      <c r="D468" s="5" t="s">
        <v>742</v>
      </c>
      <c r="E468" s="7" t="s">
        <v>526</v>
      </c>
      <c r="F468" s="6" t="s">
        <v>18</v>
      </c>
      <c r="G468" s="215">
        <v>250000000</v>
      </c>
      <c r="H468" s="182">
        <v>0</v>
      </c>
      <c r="I468" s="120">
        <v>0</v>
      </c>
      <c r="J468" s="215">
        <f t="shared" si="17"/>
        <v>250000000</v>
      </c>
      <c r="K468" s="6" t="s">
        <v>743</v>
      </c>
      <c r="L468" s="6" t="s">
        <v>744</v>
      </c>
      <c r="M468" s="6" t="s">
        <v>133</v>
      </c>
    </row>
    <row r="469" spans="1:13" ht="24.95" customHeight="1">
      <c r="A469" s="21" t="s">
        <v>165</v>
      </c>
      <c r="B469" s="21" t="s">
        <v>439</v>
      </c>
      <c r="C469" s="22" t="s">
        <v>124</v>
      </c>
      <c r="D469" s="23" t="s">
        <v>440</v>
      </c>
      <c r="E469" s="22" t="s">
        <v>37</v>
      </c>
      <c r="F469" s="22" t="s">
        <v>119</v>
      </c>
      <c r="G469" s="239">
        <v>1991180000</v>
      </c>
      <c r="H469" s="239">
        <v>1216115000</v>
      </c>
      <c r="I469" s="196">
        <v>0</v>
      </c>
      <c r="J469" s="215">
        <f t="shared" si="17"/>
        <v>3207295000</v>
      </c>
      <c r="K469" s="22" t="s">
        <v>399</v>
      </c>
      <c r="L469" s="22" t="s">
        <v>400</v>
      </c>
      <c r="M469" s="6" t="s">
        <v>37</v>
      </c>
    </row>
    <row r="470" spans="1:13" ht="24.95" customHeight="1">
      <c r="A470" s="21" t="s">
        <v>165</v>
      </c>
      <c r="B470" s="21" t="s">
        <v>439</v>
      </c>
      <c r="C470" s="22" t="s">
        <v>124</v>
      </c>
      <c r="D470" s="23" t="s">
        <v>443</v>
      </c>
      <c r="E470" s="22" t="s">
        <v>37</v>
      </c>
      <c r="F470" s="22" t="s">
        <v>18</v>
      </c>
      <c r="G470" s="239">
        <v>744869000</v>
      </c>
      <c r="H470" s="239">
        <v>2000327000</v>
      </c>
      <c r="I470" s="196">
        <v>0</v>
      </c>
      <c r="J470" s="215">
        <f t="shared" si="17"/>
        <v>2745196000</v>
      </c>
      <c r="K470" s="22" t="s">
        <v>399</v>
      </c>
      <c r="L470" s="22" t="s">
        <v>400</v>
      </c>
      <c r="M470" s="6" t="s">
        <v>37</v>
      </c>
    </row>
    <row r="471" spans="1:13" ht="24.95" customHeight="1">
      <c r="A471" s="21" t="s">
        <v>165</v>
      </c>
      <c r="B471" s="21" t="s">
        <v>439</v>
      </c>
      <c r="C471" s="22" t="s">
        <v>124</v>
      </c>
      <c r="D471" s="23" t="s">
        <v>444</v>
      </c>
      <c r="E471" s="22" t="s">
        <v>37</v>
      </c>
      <c r="F471" s="22" t="s">
        <v>18</v>
      </c>
      <c r="G471" s="239">
        <v>139676000</v>
      </c>
      <c r="H471" s="182">
        <v>0</v>
      </c>
      <c r="I471" s="120">
        <v>0</v>
      </c>
      <c r="J471" s="215">
        <f t="shared" si="17"/>
        <v>139676000</v>
      </c>
      <c r="K471" s="22" t="s">
        <v>399</v>
      </c>
      <c r="L471" s="22" t="s">
        <v>400</v>
      </c>
      <c r="M471" s="6" t="s">
        <v>37</v>
      </c>
    </row>
    <row r="472" spans="1:13" ht="24.95" customHeight="1">
      <c r="A472" s="10" t="s">
        <v>27</v>
      </c>
      <c r="B472" s="21" t="s">
        <v>174</v>
      </c>
      <c r="C472" s="6" t="s">
        <v>157</v>
      </c>
      <c r="D472" s="5" t="s">
        <v>158</v>
      </c>
      <c r="E472" s="7" t="s">
        <v>22</v>
      </c>
      <c r="F472" s="6" t="s">
        <v>86</v>
      </c>
      <c r="G472" s="215">
        <v>241694000</v>
      </c>
      <c r="H472" s="215">
        <v>256723000</v>
      </c>
      <c r="I472" s="215">
        <v>56850000</v>
      </c>
      <c r="J472" s="215">
        <f t="shared" si="17"/>
        <v>555267000</v>
      </c>
      <c r="K472" s="6" t="s">
        <v>154</v>
      </c>
      <c r="L472" s="6" t="s">
        <v>155</v>
      </c>
      <c r="M472" s="6" t="s">
        <v>37</v>
      </c>
    </row>
    <row r="473" spans="1:13" ht="24.95" customHeight="1">
      <c r="A473" s="10" t="s">
        <v>112</v>
      </c>
      <c r="B473" s="10" t="s">
        <v>587</v>
      </c>
      <c r="C473" s="6" t="s">
        <v>213</v>
      </c>
      <c r="D473" s="5" t="s">
        <v>738</v>
      </c>
      <c r="E473" s="7" t="s">
        <v>115</v>
      </c>
      <c r="F473" s="6" t="s">
        <v>18</v>
      </c>
      <c r="G473" s="216">
        <v>100000000</v>
      </c>
      <c r="H473" s="216">
        <v>50000000</v>
      </c>
      <c r="I473" s="216">
        <v>0</v>
      </c>
      <c r="J473" s="215">
        <f t="shared" si="17"/>
        <v>150000000</v>
      </c>
      <c r="K473" s="20" t="s">
        <v>723</v>
      </c>
      <c r="L473" s="20" t="s">
        <v>724</v>
      </c>
      <c r="M473" s="6" t="s">
        <v>115</v>
      </c>
    </row>
    <row r="474" spans="1:13" ht="24.95" customHeight="1">
      <c r="A474" s="21" t="s">
        <v>49</v>
      </c>
      <c r="B474" s="10" t="s">
        <v>173</v>
      </c>
      <c r="C474" s="6" t="s">
        <v>445</v>
      </c>
      <c r="D474" s="5" t="s">
        <v>446</v>
      </c>
      <c r="E474" s="7" t="s">
        <v>104</v>
      </c>
      <c r="F474" s="6" t="s">
        <v>94</v>
      </c>
      <c r="G474" s="215">
        <v>823000000</v>
      </c>
      <c r="H474" s="215">
        <v>489000000</v>
      </c>
      <c r="I474" s="215">
        <v>5000000</v>
      </c>
      <c r="J474" s="215">
        <f t="shared" si="17"/>
        <v>1317000000</v>
      </c>
      <c r="K474" s="6" t="s">
        <v>447</v>
      </c>
      <c r="L474" s="6" t="s">
        <v>448</v>
      </c>
      <c r="M474" s="6" t="s">
        <v>104</v>
      </c>
    </row>
    <row r="475" spans="1:13" ht="24.95" customHeight="1">
      <c r="A475" s="21" t="s">
        <v>49</v>
      </c>
      <c r="B475" s="10" t="s">
        <v>173</v>
      </c>
      <c r="C475" s="6" t="s">
        <v>445</v>
      </c>
      <c r="D475" s="5" t="s">
        <v>449</v>
      </c>
      <c r="E475" s="7" t="s">
        <v>104</v>
      </c>
      <c r="F475" s="6" t="s">
        <v>86</v>
      </c>
      <c r="G475" s="215">
        <v>368000000</v>
      </c>
      <c r="H475" s="215">
        <v>774000000</v>
      </c>
      <c r="I475" s="215">
        <v>5000000</v>
      </c>
      <c r="J475" s="215">
        <f t="shared" si="17"/>
        <v>1147000000</v>
      </c>
      <c r="K475" s="6" t="s">
        <v>447</v>
      </c>
      <c r="L475" s="6" t="s">
        <v>448</v>
      </c>
      <c r="M475" s="6" t="s">
        <v>104</v>
      </c>
    </row>
    <row r="476" spans="1:13" ht="24.95" customHeight="1">
      <c r="A476" s="21" t="s">
        <v>49</v>
      </c>
      <c r="B476" s="10" t="s">
        <v>173</v>
      </c>
      <c r="C476" s="6" t="s">
        <v>445</v>
      </c>
      <c r="D476" s="5" t="s">
        <v>450</v>
      </c>
      <c r="E476" s="7" t="s">
        <v>104</v>
      </c>
      <c r="F476" s="6" t="s">
        <v>86</v>
      </c>
      <c r="G476" s="215">
        <v>882000000</v>
      </c>
      <c r="H476" s="215">
        <v>780000000</v>
      </c>
      <c r="I476" s="215">
        <v>5000000</v>
      </c>
      <c r="J476" s="215">
        <f t="shared" si="17"/>
        <v>1667000000</v>
      </c>
      <c r="K476" s="6" t="s">
        <v>447</v>
      </c>
      <c r="L476" s="6" t="s">
        <v>448</v>
      </c>
      <c r="M476" s="6" t="s">
        <v>104</v>
      </c>
    </row>
    <row r="477" spans="1:13" ht="24.95" customHeight="1">
      <c r="A477" s="10" t="s">
        <v>27</v>
      </c>
      <c r="B477" s="10" t="s">
        <v>184</v>
      </c>
      <c r="C477" s="6" t="s">
        <v>213</v>
      </c>
      <c r="D477" s="5" t="s">
        <v>214</v>
      </c>
      <c r="E477" s="7" t="s">
        <v>133</v>
      </c>
      <c r="F477" s="6" t="s">
        <v>18</v>
      </c>
      <c r="G477" s="215">
        <v>96000000</v>
      </c>
      <c r="H477" s="215">
        <v>350000000</v>
      </c>
      <c r="I477" s="215">
        <v>0</v>
      </c>
      <c r="J477" s="215">
        <f t="shared" si="17"/>
        <v>446000000</v>
      </c>
      <c r="K477" s="6" t="s">
        <v>211</v>
      </c>
      <c r="L477" s="6" t="s">
        <v>212</v>
      </c>
      <c r="M477" s="6" t="s">
        <v>133</v>
      </c>
    </row>
    <row r="478" spans="1:13" ht="24.95" customHeight="1">
      <c r="A478" s="10" t="s">
        <v>112</v>
      </c>
      <c r="B478" s="10" t="s">
        <v>174</v>
      </c>
      <c r="C478" s="6" t="s">
        <v>575</v>
      </c>
      <c r="D478" s="14" t="s">
        <v>576</v>
      </c>
      <c r="E478" s="7" t="s">
        <v>223</v>
      </c>
      <c r="F478" s="6" t="s">
        <v>18</v>
      </c>
      <c r="G478" s="214">
        <v>250000000</v>
      </c>
      <c r="H478" s="182">
        <v>0</v>
      </c>
      <c r="I478" s="120">
        <v>0</v>
      </c>
      <c r="J478" s="215">
        <f t="shared" si="17"/>
        <v>250000000</v>
      </c>
      <c r="K478" s="6" t="s">
        <v>577</v>
      </c>
      <c r="L478" s="6" t="s">
        <v>578</v>
      </c>
      <c r="M478" s="6" t="s">
        <v>226</v>
      </c>
    </row>
    <row r="479" spans="1:13" ht="24.95" customHeight="1">
      <c r="A479" s="10" t="s">
        <v>112</v>
      </c>
      <c r="B479" s="10" t="s">
        <v>113</v>
      </c>
      <c r="C479" s="6" t="s">
        <v>139</v>
      </c>
      <c r="D479" s="5" t="s">
        <v>140</v>
      </c>
      <c r="E479" s="7" t="s">
        <v>133</v>
      </c>
      <c r="F479" s="6" t="s">
        <v>18</v>
      </c>
      <c r="G479" s="215">
        <v>500000000</v>
      </c>
      <c r="H479" s="215">
        <v>2000000000</v>
      </c>
      <c r="I479" s="215">
        <v>200000000</v>
      </c>
      <c r="J479" s="215">
        <f t="shared" si="17"/>
        <v>2700000000</v>
      </c>
      <c r="K479" s="6" t="s">
        <v>141</v>
      </c>
      <c r="L479" s="6" t="s">
        <v>142</v>
      </c>
      <c r="M479" s="6" t="s">
        <v>133</v>
      </c>
    </row>
    <row r="480" spans="1:13" ht="24.95" customHeight="1">
      <c r="A480" s="10" t="s">
        <v>27</v>
      </c>
      <c r="B480" s="28" t="s">
        <v>634</v>
      </c>
      <c r="C480" s="6" t="s">
        <v>192</v>
      </c>
      <c r="D480" s="5" t="s">
        <v>651</v>
      </c>
      <c r="E480" s="7" t="s">
        <v>85</v>
      </c>
      <c r="F480" s="6" t="s">
        <v>86</v>
      </c>
      <c r="G480" s="215">
        <v>500000000</v>
      </c>
      <c r="H480" s="182">
        <v>0</v>
      </c>
      <c r="I480" s="120">
        <v>0</v>
      </c>
      <c r="J480" s="215">
        <f t="shared" si="17"/>
        <v>500000000</v>
      </c>
      <c r="K480" s="6" t="s">
        <v>649</v>
      </c>
      <c r="L480" s="6" t="s">
        <v>650</v>
      </c>
      <c r="M480" s="6" t="s">
        <v>85</v>
      </c>
    </row>
    <row r="481" spans="1:13" ht="24.95" customHeight="1">
      <c r="A481" s="10" t="s">
        <v>165</v>
      </c>
      <c r="B481" s="10" t="s">
        <v>184</v>
      </c>
      <c r="C481" s="6" t="s">
        <v>192</v>
      </c>
      <c r="D481" s="5" t="s">
        <v>193</v>
      </c>
      <c r="E481" s="7" t="s">
        <v>115</v>
      </c>
      <c r="F481" s="6" t="s">
        <v>18</v>
      </c>
      <c r="G481" s="215">
        <v>600000000</v>
      </c>
      <c r="H481" s="215">
        <v>700000000</v>
      </c>
      <c r="I481" s="215">
        <v>0</v>
      </c>
      <c r="J481" s="215">
        <f t="shared" si="17"/>
        <v>1300000000</v>
      </c>
      <c r="K481" s="6" t="s">
        <v>186</v>
      </c>
      <c r="L481" s="6" t="s">
        <v>187</v>
      </c>
      <c r="M481" s="6" t="s">
        <v>115</v>
      </c>
    </row>
    <row r="482" spans="1:13" ht="24.95" customHeight="1">
      <c r="A482" s="10" t="s">
        <v>112</v>
      </c>
      <c r="B482" s="10" t="s">
        <v>113</v>
      </c>
      <c r="C482" s="6" t="s">
        <v>126</v>
      </c>
      <c r="D482" s="5" t="s">
        <v>127</v>
      </c>
      <c r="E482" s="7" t="s">
        <v>115</v>
      </c>
      <c r="F482" s="6" t="s">
        <v>18</v>
      </c>
      <c r="G482" s="215">
        <v>1900000000</v>
      </c>
      <c r="H482" s="215">
        <v>200000000</v>
      </c>
      <c r="I482" s="215">
        <v>0</v>
      </c>
      <c r="J482" s="215">
        <f t="shared" si="17"/>
        <v>2100000000</v>
      </c>
      <c r="K482" s="6" t="s">
        <v>128</v>
      </c>
      <c r="L482" s="6" t="s">
        <v>129</v>
      </c>
      <c r="M482" s="6" t="s">
        <v>115</v>
      </c>
    </row>
    <row r="483" spans="1:13" ht="24.95" customHeight="1">
      <c r="A483" s="10" t="s">
        <v>165</v>
      </c>
      <c r="B483" s="10" t="s">
        <v>676</v>
      </c>
      <c r="C483" s="6" t="s">
        <v>197</v>
      </c>
      <c r="D483" s="5" t="s">
        <v>701</v>
      </c>
      <c r="E483" s="7" t="s">
        <v>85</v>
      </c>
      <c r="F483" s="6" t="s">
        <v>86</v>
      </c>
      <c r="G483" s="242">
        <v>1900000000</v>
      </c>
      <c r="H483" s="242">
        <v>1100000000</v>
      </c>
      <c r="I483" s="215"/>
      <c r="J483" s="215">
        <f t="shared" si="17"/>
        <v>3000000000</v>
      </c>
      <c r="K483" s="6" t="s">
        <v>702</v>
      </c>
      <c r="L483" s="6" t="s">
        <v>703</v>
      </c>
      <c r="M483" s="6" t="s">
        <v>133</v>
      </c>
    </row>
    <row r="484" spans="1:13" ht="24.95" customHeight="1">
      <c r="A484" s="21" t="s">
        <v>165</v>
      </c>
      <c r="B484" s="21" t="s">
        <v>174</v>
      </c>
      <c r="C484" s="22" t="s">
        <v>126</v>
      </c>
      <c r="D484" s="23" t="s">
        <v>451</v>
      </c>
      <c r="E484" s="22" t="s">
        <v>37</v>
      </c>
      <c r="F484" s="22" t="s">
        <v>18</v>
      </c>
      <c r="G484" s="196">
        <v>1006367469</v>
      </c>
      <c r="H484" s="196">
        <v>2672747974</v>
      </c>
      <c r="I484" s="196">
        <v>0</v>
      </c>
      <c r="J484" s="215">
        <f t="shared" si="17"/>
        <v>3679115443</v>
      </c>
      <c r="K484" s="22" t="s">
        <v>427</v>
      </c>
      <c r="L484" s="22" t="s">
        <v>428</v>
      </c>
      <c r="M484" s="6" t="s">
        <v>37</v>
      </c>
    </row>
    <row r="485" spans="1:13" ht="24.95" customHeight="1">
      <c r="A485" s="21" t="s">
        <v>165</v>
      </c>
      <c r="B485" s="21" t="s">
        <v>174</v>
      </c>
      <c r="C485" s="22" t="s">
        <v>126</v>
      </c>
      <c r="D485" s="23" t="s">
        <v>452</v>
      </c>
      <c r="E485" s="22" t="s">
        <v>37</v>
      </c>
      <c r="F485" s="22" t="s">
        <v>119</v>
      </c>
      <c r="G485" s="196">
        <v>1854913579</v>
      </c>
      <c r="H485" s="196">
        <v>1162323496</v>
      </c>
      <c r="I485" s="196">
        <v>0</v>
      </c>
      <c r="J485" s="215">
        <f t="shared" si="17"/>
        <v>3017237075</v>
      </c>
      <c r="K485" s="22" t="s">
        <v>427</v>
      </c>
      <c r="L485" s="22" t="s">
        <v>428</v>
      </c>
      <c r="M485" s="6" t="s">
        <v>37</v>
      </c>
    </row>
    <row r="486" spans="1:13" ht="24.95" customHeight="1">
      <c r="A486" s="21" t="s">
        <v>165</v>
      </c>
      <c r="B486" s="21" t="s">
        <v>174</v>
      </c>
      <c r="C486" s="22" t="s">
        <v>126</v>
      </c>
      <c r="D486" s="23" t="s">
        <v>453</v>
      </c>
      <c r="E486" s="22" t="s">
        <v>37</v>
      </c>
      <c r="F486" s="22" t="s">
        <v>18</v>
      </c>
      <c r="G486" s="196">
        <v>191479348</v>
      </c>
      <c r="H486" s="182">
        <v>0</v>
      </c>
      <c r="I486" s="120">
        <v>0</v>
      </c>
      <c r="J486" s="215">
        <f t="shared" si="17"/>
        <v>191479348</v>
      </c>
      <c r="K486" s="22" t="s">
        <v>427</v>
      </c>
      <c r="L486" s="22" t="s">
        <v>428</v>
      </c>
      <c r="M486" s="6" t="s">
        <v>37</v>
      </c>
    </row>
    <row r="487" spans="1:13" ht="24.95" customHeight="1">
      <c r="A487" s="21" t="s">
        <v>165</v>
      </c>
      <c r="B487" s="21" t="s">
        <v>174</v>
      </c>
      <c r="C487" s="22" t="s">
        <v>126</v>
      </c>
      <c r="D487" s="23" t="s">
        <v>454</v>
      </c>
      <c r="E487" s="22" t="s">
        <v>37</v>
      </c>
      <c r="F487" s="22" t="s">
        <v>18</v>
      </c>
      <c r="G487" s="239">
        <v>1185210420</v>
      </c>
      <c r="H487" s="196">
        <v>1400795701</v>
      </c>
      <c r="I487" s="196">
        <v>0</v>
      </c>
      <c r="J487" s="215">
        <f t="shared" si="17"/>
        <v>2586006121</v>
      </c>
      <c r="K487" s="22" t="s">
        <v>404</v>
      </c>
      <c r="L487" s="22" t="s">
        <v>405</v>
      </c>
      <c r="M487" s="6" t="s">
        <v>37</v>
      </c>
    </row>
    <row r="488" spans="1:13" ht="24.95" customHeight="1">
      <c r="A488" s="10" t="s">
        <v>27</v>
      </c>
      <c r="B488" s="10" t="s">
        <v>184</v>
      </c>
      <c r="C488" s="6" t="s">
        <v>197</v>
      </c>
      <c r="D488" s="5" t="s">
        <v>198</v>
      </c>
      <c r="E488" s="7" t="s">
        <v>115</v>
      </c>
      <c r="F488" s="6" t="s">
        <v>18</v>
      </c>
      <c r="G488" s="215">
        <v>150000000</v>
      </c>
      <c r="H488" s="182">
        <v>0</v>
      </c>
      <c r="I488" s="120">
        <v>0</v>
      </c>
      <c r="J488" s="215">
        <f t="shared" si="17"/>
        <v>150000000</v>
      </c>
      <c r="K488" s="6" t="s">
        <v>199</v>
      </c>
      <c r="L488" s="6" t="s">
        <v>200</v>
      </c>
      <c r="M488" s="6" t="s">
        <v>115</v>
      </c>
    </row>
    <row r="489" spans="1:13" ht="24.95" customHeight="1">
      <c r="A489" s="10" t="s">
        <v>165</v>
      </c>
      <c r="B489" s="10" t="s">
        <v>184</v>
      </c>
      <c r="C489" s="6" t="s">
        <v>197</v>
      </c>
      <c r="D489" s="18" t="s">
        <v>227</v>
      </c>
      <c r="E489" s="7" t="s">
        <v>223</v>
      </c>
      <c r="F489" s="6" t="s">
        <v>119</v>
      </c>
      <c r="G489" s="215">
        <v>45000000</v>
      </c>
      <c r="H489" s="182">
        <v>0</v>
      </c>
      <c r="I489" s="215" t="s">
        <v>228</v>
      </c>
      <c r="J489" s="215">
        <f t="shared" si="17"/>
        <v>45000000</v>
      </c>
      <c r="K489" s="6" t="s">
        <v>224</v>
      </c>
      <c r="L489" s="6" t="s">
        <v>225</v>
      </c>
      <c r="M489" s="6" t="s">
        <v>226</v>
      </c>
    </row>
    <row r="490" spans="1:13" ht="24.95" customHeight="1">
      <c r="A490" s="10" t="s">
        <v>165</v>
      </c>
      <c r="B490" s="10" t="s">
        <v>184</v>
      </c>
      <c r="C490" s="6" t="s">
        <v>197</v>
      </c>
      <c r="D490" s="18" t="s">
        <v>229</v>
      </c>
      <c r="E490" s="7" t="s">
        <v>223</v>
      </c>
      <c r="F490" s="6" t="s">
        <v>119</v>
      </c>
      <c r="G490" s="215">
        <v>170000000</v>
      </c>
      <c r="H490" s="215">
        <v>16000000</v>
      </c>
      <c r="I490" s="215" t="s">
        <v>228</v>
      </c>
      <c r="J490" s="215">
        <f t="shared" si="17"/>
        <v>186000000</v>
      </c>
      <c r="K490" s="6" t="s">
        <v>224</v>
      </c>
      <c r="L490" s="6" t="s">
        <v>225</v>
      </c>
      <c r="M490" s="6" t="s">
        <v>226</v>
      </c>
    </row>
    <row r="491" spans="1:13" ht="24.95" customHeight="1">
      <c r="A491" s="10" t="s">
        <v>165</v>
      </c>
      <c r="B491" s="10" t="s">
        <v>184</v>
      </c>
      <c r="C491" s="6" t="s">
        <v>197</v>
      </c>
      <c r="D491" s="18" t="s">
        <v>230</v>
      </c>
      <c r="E491" s="7" t="s">
        <v>223</v>
      </c>
      <c r="F491" s="6" t="s">
        <v>119</v>
      </c>
      <c r="G491" s="215">
        <v>101000000</v>
      </c>
      <c r="H491" s="182">
        <v>0</v>
      </c>
      <c r="I491" s="120">
        <v>0</v>
      </c>
      <c r="J491" s="215">
        <f t="shared" si="17"/>
        <v>101000000</v>
      </c>
      <c r="K491" s="6" t="s">
        <v>224</v>
      </c>
      <c r="L491" s="6" t="s">
        <v>225</v>
      </c>
      <c r="M491" s="6" t="s">
        <v>226</v>
      </c>
    </row>
    <row r="492" spans="1:13" ht="24.95" customHeight="1">
      <c r="A492" s="10" t="s">
        <v>112</v>
      </c>
      <c r="B492" s="10" t="s">
        <v>113</v>
      </c>
      <c r="C492" s="6" t="s">
        <v>130</v>
      </c>
      <c r="D492" s="5" t="s">
        <v>131</v>
      </c>
      <c r="E492" s="7" t="s">
        <v>115</v>
      </c>
      <c r="F492" s="6" t="s">
        <v>18</v>
      </c>
      <c r="G492" s="215">
        <v>400000000</v>
      </c>
      <c r="H492" s="182">
        <v>0</v>
      </c>
      <c r="I492" s="120">
        <v>0</v>
      </c>
      <c r="J492" s="215">
        <f t="shared" si="17"/>
        <v>400000000</v>
      </c>
      <c r="K492" s="6" t="s">
        <v>120</v>
      </c>
      <c r="L492" s="6" t="s">
        <v>121</v>
      </c>
      <c r="M492" s="6" t="s">
        <v>115</v>
      </c>
    </row>
    <row r="493" spans="1:13" ht="24.95" customHeight="1">
      <c r="A493" s="10" t="s">
        <v>27</v>
      </c>
      <c r="B493" s="10" t="s">
        <v>184</v>
      </c>
      <c r="C493" s="6" t="s">
        <v>130</v>
      </c>
      <c r="D493" s="5" t="s">
        <v>218</v>
      </c>
      <c r="E493" s="7" t="s">
        <v>133</v>
      </c>
      <c r="F493" s="6" t="s">
        <v>18</v>
      </c>
      <c r="G493" s="215">
        <v>1500000000</v>
      </c>
      <c r="H493" s="215">
        <v>300000000</v>
      </c>
      <c r="I493" s="215">
        <v>0</v>
      </c>
      <c r="J493" s="215">
        <f t="shared" ref="J493:J495" si="18">SUM(G493:I493)</f>
        <v>1800000000</v>
      </c>
      <c r="K493" s="6" t="s">
        <v>219</v>
      </c>
      <c r="L493" s="6" t="s">
        <v>220</v>
      </c>
      <c r="M493" s="6" t="s">
        <v>133</v>
      </c>
    </row>
    <row r="494" spans="1:13" ht="24.95" customHeight="1">
      <c r="A494" s="10" t="s">
        <v>27</v>
      </c>
      <c r="B494" s="10" t="s">
        <v>184</v>
      </c>
      <c r="C494" s="6" t="s">
        <v>130</v>
      </c>
      <c r="D494" s="5" t="s">
        <v>221</v>
      </c>
      <c r="E494" s="7" t="s">
        <v>133</v>
      </c>
      <c r="F494" s="6" t="s">
        <v>18</v>
      </c>
      <c r="G494" s="215">
        <v>150000000</v>
      </c>
      <c r="H494" s="215">
        <v>400000000</v>
      </c>
      <c r="I494" s="215"/>
      <c r="J494" s="215">
        <f t="shared" si="18"/>
        <v>550000000</v>
      </c>
      <c r="K494" s="6" t="s">
        <v>219</v>
      </c>
      <c r="L494" s="6" t="s">
        <v>220</v>
      </c>
      <c r="M494" s="6" t="s">
        <v>133</v>
      </c>
    </row>
    <row r="495" spans="1:13" ht="24.95" customHeight="1">
      <c r="A495" s="10" t="s">
        <v>165</v>
      </c>
      <c r="B495" s="10" t="s">
        <v>676</v>
      </c>
      <c r="C495" s="6" t="s">
        <v>704</v>
      </c>
      <c r="D495" s="5" t="s">
        <v>705</v>
      </c>
      <c r="E495" s="7" t="s">
        <v>133</v>
      </c>
      <c r="F495" s="6" t="s">
        <v>86</v>
      </c>
      <c r="G495" s="215">
        <v>420000000</v>
      </c>
      <c r="H495" s="182">
        <v>0</v>
      </c>
      <c r="I495" s="215"/>
      <c r="J495" s="215">
        <f t="shared" si="18"/>
        <v>420000000</v>
      </c>
      <c r="K495" s="6" t="s">
        <v>699</v>
      </c>
      <c r="L495" s="6" t="s">
        <v>700</v>
      </c>
      <c r="M495" s="6" t="s">
        <v>133</v>
      </c>
    </row>
    <row r="496" spans="1:13" ht="24.95" customHeight="1">
      <c r="A496" s="10" t="s">
        <v>2097</v>
      </c>
      <c r="B496" s="10" t="s">
        <v>2098</v>
      </c>
      <c r="C496" s="6" t="s">
        <v>108</v>
      </c>
      <c r="D496" s="5" t="s">
        <v>2099</v>
      </c>
      <c r="E496" s="7" t="s">
        <v>19</v>
      </c>
      <c r="F496" s="6" t="s">
        <v>119</v>
      </c>
      <c r="G496" s="120">
        <v>223780487</v>
      </c>
      <c r="H496" s="182">
        <v>0</v>
      </c>
      <c r="I496" s="120">
        <v>0</v>
      </c>
      <c r="J496" s="120">
        <f>SUM(G496:I496)</f>
        <v>223780487</v>
      </c>
      <c r="K496" s="6" t="s">
        <v>2100</v>
      </c>
      <c r="L496" s="6" t="s">
        <v>2101</v>
      </c>
      <c r="M496" s="6" t="s">
        <v>37</v>
      </c>
    </row>
    <row r="497" spans="1:13" ht="24.95" customHeight="1">
      <c r="A497" s="10" t="s">
        <v>2097</v>
      </c>
      <c r="B497" s="10" t="s">
        <v>2098</v>
      </c>
      <c r="C497" s="6" t="s">
        <v>108</v>
      </c>
      <c r="D497" s="5" t="s">
        <v>2102</v>
      </c>
      <c r="E497" s="7" t="s">
        <v>37</v>
      </c>
      <c r="F497" s="6" t="s">
        <v>18</v>
      </c>
      <c r="G497" s="120">
        <v>107421600</v>
      </c>
      <c r="H497" s="120">
        <v>168000000</v>
      </c>
      <c r="I497" s="120">
        <v>26878000</v>
      </c>
      <c r="J497" s="120">
        <f t="shared" ref="J497:J560" si="19">SUM(G497:I497)</f>
        <v>302299600</v>
      </c>
      <c r="K497" s="6" t="s">
        <v>2103</v>
      </c>
      <c r="L497" s="6" t="s">
        <v>2104</v>
      </c>
      <c r="M497" s="6" t="s">
        <v>37</v>
      </c>
    </row>
    <row r="498" spans="1:13" ht="24.95" customHeight="1">
      <c r="A498" s="10" t="s">
        <v>2097</v>
      </c>
      <c r="B498" s="10" t="s">
        <v>2098</v>
      </c>
      <c r="C498" s="6" t="s">
        <v>108</v>
      </c>
      <c r="D498" s="5" t="s">
        <v>2105</v>
      </c>
      <c r="E498" s="7" t="s">
        <v>37</v>
      </c>
      <c r="F498" s="6" t="s">
        <v>18</v>
      </c>
      <c r="G498" s="120">
        <v>125000000</v>
      </c>
      <c r="H498" s="182">
        <v>0</v>
      </c>
      <c r="I498" s="120">
        <v>0</v>
      </c>
      <c r="J498" s="120">
        <f t="shared" si="19"/>
        <v>125000000</v>
      </c>
      <c r="K498" s="6" t="s">
        <v>2106</v>
      </c>
      <c r="L498" s="6" t="s">
        <v>2107</v>
      </c>
      <c r="M498" s="6" t="s">
        <v>37</v>
      </c>
    </row>
    <row r="499" spans="1:13" ht="24.95" customHeight="1">
      <c r="A499" s="10" t="s">
        <v>2097</v>
      </c>
      <c r="B499" s="10" t="s">
        <v>2098</v>
      </c>
      <c r="C499" s="6" t="s">
        <v>108</v>
      </c>
      <c r="D499" s="5" t="s">
        <v>2108</v>
      </c>
      <c r="E499" s="7" t="s">
        <v>37</v>
      </c>
      <c r="F499" s="6" t="s">
        <v>18</v>
      </c>
      <c r="G499" s="120">
        <v>125000000</v>
      </c>
      <c r="H499" s="182">
        <v>0</v>
      </c>
      <c r="I499" s="120">
        <v>0</v>
      </c>
      <c r="J499" s="120">
        <f t="shared" si="19"/>
        <v>125000000</v>
      </c>
      <c r="K499" s="6" t="s">
        <v>2106</v>
      </c>
      <c r="L499" s="6" t="s">
        <v>2107</v>
      </c>
      <c r="M499" s="6" t="s">
        <v>37</v>
      </c>
    </row>
    <row r="500" spans="1:13" ht="24.95" customHeight="1">
      <c r="A500" s="10" t="s">
        <v>2097</v>
      </c>
      <c r="B500" s="10" t="s">
        <v>2109</v>
      </c>
      <c r="C500" s="6" t="s">
        <v>2110</v>
      </c>
      <c r="D500" s="5" t="s">
        <v>2111</v>
      </c>
      <c r="E500" s="7" t="s">
        <v>223</v>
      </c>
      <c r="F500" s="6" t="s">
        <v>18</v>
      </c>
      <c r="G500" s="120">
        <v>235512000</v>
      </c>
      <c r="H500" s="182">
        <v>0</v>
      </c>
      <c r="I500" s="120">
        <v>0</v>
      </c>
      <c r="J500" s="120">
        <f t="shared" si="19"/>
        <v>235512000</v>
      </c>
      <c r="K500" s="6" t="s">
        <v>2112</v>
      </c>
      <c r="L500" s="6" t="s">
        <v>2113</v>
      </c>
      <c r="M500" s="6" t="s">
        <v>226</v>
      </c>
    </row>
    <row r="501" spans="1:13" ht="24.95" customHeight="1">
      <c r="A501" s="10" t="s">
        <v>2097</v>
      </c>
      <c r="B501" s="10" t="s">
        <v>2114</v>
      </c>
      <c r="C501" s="6" t="s">
        <v>108</v>
      </c>
      <c r="D501" s="5" t="s">
        <v>2115</v>
      </c>
      <c r="E501" s="7" t="s">
        <v>37</v>
      </c>
      <c r="F501" s="6" t="s">
        <v>18</v>
      </c>
      <c r="G501" s="120">
        <v>397318000</v>
      </c>
      <c r="H501" s="120">
        <v>400948000</v>
      </c>
      <c r="I501" s="120">
        <v>30000000</v>
      </c>
      <c r="J501" s="120">
        <f t="shared" si="19"/>
        <v>828266000</v>
      </c>
      <c r="K501" s="6" t="s">
        <v>2116</v>
      </c>
      <c r="L501" s="6" t="s">
        <v>2117</v>
      </c>
      <c r="M501" s="6" t="s">
        <v>37</v>
      </c>
    </row>
    <row r="502" spans="1:13" ht="24.95" customHeight="1">
      <c r="A502" s="10" t="s">
        <v>2097</v>
      </c>
      <c r="B502" s="10" t="s">
        <v>2114</v>
      </c>
      <c r="C502" s="6" t="s">
        <v>108</v>
      </c>
      <c r="D502" s="5" t="s">
        <v>2118</v>
      </c>
      <c r="E502" s="7" t="s">
        <v>37</v>
      </c>
      <c r="F502" s="6" t="s">
        <v>18</v>
      </c>
      <c r="G502" s="120">
        <v>1405244000</v>
      </c>
      <c r="H502" s="120">
        <v>911263000</v>
      </c>
      <c r="I502" s="120">
        <v>100000000</v>
      </c>
      <c r="J502" s="120">
        <f t="shared" si="19"/>
        <v>2416507000</v>
      </c>
      <c r="K502" s="6" t="s">
        <v>2116</v>
      </c>
      <c r="L502" s="6" t="s">
        <v>2117</v>
      </c>
      <c r="M502" s="6" t="s">
        <v>37</v>
      </c>
    </row>
    <row r="503" spans="1:13" ht="24.95" customHeight="1">
      <c r="A503" s="10" t="s">
        <v>2097</v>
      </c>
      <c r="B503" s="10" t="s">
        <v>2119</v>
      </c>
      <c r="C503" s="6" t="s">
        <v>108</v>
      </c>
      <c r="D503" s="5" t="s">
        <v>2120</v>
      </c>
      <c r="E503" s="7" t="s">
        <v>37</v>
      </c>
      <c r="F503" s="6" t="s">
        <v>18</v>
      </c>
      <c r="G503" s="120">
        <v>104068803</v>
      </c>
      <c r="H503" s="120">
        <v>12408260</v>
      </c>
      <c r="I503" s="120">
        <v>730218</v>
      </c>
      <c r="J503" s="120">
        <f t="shared" si="19"/>
        <v>117207281</v>
      </c>
      <c r="K503" s="6" t="s">
        <v>2121</v>
      </c>
      <c r="L503" s="6" t="s">
        <v>2122</v>
      </c>
      <c r="M503" s="6" t="s">
        <v>37</v>
      </c>
    </row>
    <row r="504" spans="1:13" ht="24.95" customHeight="1">
      <c r="A504" s="10" t="s">
        <v>2097</v>
      </c>
      <c r="B504" s="10" t="s">
        <v>2123</v>
      </c>
      <c r="C504" s="6" t="s">
        <v>108</v>
      </c>
      <c r="D504" s="5" t="s">
        <v>2124</v>
      </c>
      <c r="E504" s="7" t="s">
        <v>37</v>
      </c>
      <c r="F504" s="6" t="s">
        <v>18</v>
      </c>
      <c r="G504" s="120">
        <v>1026000000</v>
      </c>
      <c r="H504" s="120">
        <v>861000000</v>
      </c>
      <c r="I504" s="120">
        <v>0</v>
      </c>
      <c r="J504" s="120">
        <f t="shared" si="19"/>
        <v>1887000000</v>
      </c>
      <c r="K504" s="6" t="s">
        <v>2125</v>
      </c>
      <c r="L504" s="6" t="s">
        <v>2126</v>
      </c>
      <c r="M504" s="6" t="s">
        <v>37</v>
      </c>
    </row>
    <row r="505" spans="1:13" ht="24.95" customHeight="1">
      <c r="A505" s="10" t="s">
        <v>2127</v>
      </c>
      <c r="B505" s="10" t="s">
        <v>2128</v>
      </c>
      <c r="C505" s="6" t="s">
        <v>51</v>
      </c>
      <c r="D505" s="5" t="s">
        <v>2129</v>
      </c>
      <c r="E505" s="7" t="s">
        <v>292</v>
      </c>
      <c r="F505" s="6" t="s">
        <v>18</v>
      </c>
      <c r="G505" s="120">
        <v>344000000</v>
      </c>
      <c r="H505" s="120">
        <v>112000000</v>
      </c>
      <c r="I505" s="120">
        <v>0</v>
      </c>
      <c r="J505" s="120">
        <f t="shared" si="19"/>
        <v>456000000</v>
      </c>
      <c r="K505" s="6" t="s">
        <v>2130</v>
      </c>
      <c r="L505" s="6" t="s">
        <v>2131</v>
      </c>
      <c r="M505" s="6" t="s">
        <v>37</v>
      </c>
    </row>
    <row r="506" spans="1:13" ht="24.95" customHeight="1">
      <c r="A506" s="10" t="s">
        <v>2127</v>
      </c>
      <c r="B506" s="10" t="s">
        <v>2132</v>
      </c>
      <c r="C506" s="6" t="s">
        <v>108</v>
      </c>
      <c r="D506" s="5" t="s">
        <v>2133</v>
      </c>
      <c r="E506" s="7" t="s">
        <v>37</v>
      </c>
      <c r="F506" s="6" t="s">
        <v>18</v>
      </c>
      <c r="G506" s="120">
        <v>150000000</v>
      </c>
      <c r="H506" s="182">
        <v>0</v>
      </c>
      <c r="I506" s="120">
        <v>0</v>
      </c>
      <c r="J506" s="120">
        <f t="shared" si="19"/>
        <v>150000000</v>
      </c>
      <c r="K506" s="6" t="s">
        <v>2134</v>
      </c>
      <c r="L506" s="6" t="s">
        <v>2135</v>
      </c>
      <c r="M506" s="6" t="s">
        <v>37</v>
      </c>
    </row>
    <row r="507" spans="1:13" ht="24.95" customHeight="1">
      <c r="A507" s="10" t="s">
        <v>2127</v>
      </c>
      <c r="B507" s="10" t="s">
        <v>2136</v>
      </c>
      <c r="C507" s="6" t="s">
        <v>51</v>
      </c>
      <c r="D507" s="5" t="s">
        <v>2137</v>
      </c>
      <c r="E507" s="7" t="s">
        <v>115</v>
      </c>
      <c r="F507" s="6" t="s">
        <v>86</v>
      </c>
      <c r="G507" s="120">
        <v>2000000000</v>
      </c>
      <c r="H507" s="120">
        <v>1057000000</v>
      </c>
      <c r="I507" s="120">
        <v>5000000</v>
      </c>
      <c r="J507" s="120">
        <f t="shared" si="19"/>
        <v>3062000000</v>
      </c>
      <c r="K507" s="6" t="s">
        <v>2138</v>
      </c>
      <c r="L507" s="6" t="s">
        <v>2139</v>
      </c>
      <c r="M507" s="6" t="s">
        <v>115</v>
      </c>
    </row>
    <row r="508" spans="1:13" ht="24.95" customHeight="1">
      <c r="A508" s="10" t="s">
        <v>2127</v>
      </c>
      <c r="B508" s="10" t="s">
        <v>845</v>
      </c>
      <c r="C508" s="6" t="s">
        <v>42</v>
      </c>
      <c r="D508" s="5" t="s">
        <v>2140</v>
      </c>
      <c r="E508" s="7" t="s">
        <v>37</v>
      </c>
      <c r="F508" s="6" t="s">
        <v>119</v>
      </c>
      <c r="G508" s="120">
        <v>1400000000</v>
      </c>
      <c r="H508" s="182">
        <v>0</v>
      </c>
      <c r="I508" s="120">
        <v>0</v>
      </c>
      <c r="J508" s="120">
        <f t="shared" si="19"/>
        <v>1400000000</v>
      </c>
      <c r="K508" s="6" t="s">
        <v>2141</v>
      </c>
      <c r="L508" s="6" t="s">
        <v>2142</v>
      </c>
      <c r="M508" s="6" t="s">
        <v>37</v>
      </c>
    </row>
    <row r="509" spans="1:13" ht="24.95" customHeight="1">
      <c r="A509" s="10" t="s">
        <v>2127</v>
      </c>
      <c r="B509" s="10" t="s">
        <v>845</v>
      </c>
      <c r="C509" s="6" t="s">
        <v>42</v>
      </c>
      <c r="D509" s="5" t="s">
        <v>2143</v>
      </c>
      <c r="E509" s="7" t="s">
        <v>37</v>
      </c>
      <c r="F509" s="6" t="s">
        <v>119</v>
      </c>
      <c r="G509" s="120">
        <v>102000000</v>
      </c>
      <c r="H509" s="182">
        <v>0</v>
      </c>
      <c r="I509" s="120">
        <v>0</v>
      </c>
      <c r="J509" s="120">
        <f t="shared" si="19"/>
        <v>102000000</v>
      </c>
      <c r="K509" s="6" t="s">
        <v>2141</v>
      </c>
      <c r="L509" s="6" t="s">
        <v>2142</v>
      </c>
      <c r="M509" s="6" t="s">
        <v>37</v>
      </c>
    </row>
    <row r="510" spans="1:13" ht="24.95" customHeight="1">
      <c r="A510" s="10" t="s">
        <v>2127</v>
      </c>
      <c r="B510" s="10" t="s">
        <v>845</v>
      </c>
      <c r="C510" s="6" t="s">
        <v>42</v>
      </c>
      <c r="D510" s="5" t="s">
        <v>2144</v>
      </c>
      <c r="E510" s="7" t="s">
        <v>37</v>
      </c>
      <c r="F510" s="6" t="s">
        <v>18</v>
      </c>
      <c r="G510" s="120">
        <v>670000000</v>
      </c>
      <c r="H510" s="182">
        <v>0</v>
      </c>
      <c r="I510" s="120">
        <v>0</v>
      </c>
      <c r="J510" s="120">
        <f t="shared" si="19"/>
        <v>670000000</v>
      </c>
      <c r="K510" s="6" t="s">
        <v>2145</v>
      </c>
      <c r="L510" s="6" t="s">
        <v>2146</v>
      </c>
      <c r="M510" s="6" t="s">
        <v>37</v>
      </c>
    </row>
    <row r="511" spans="1:13" ht="24.95" customHeight="1">
      <c r="A511" s="10" t="s">
        <v>2127</v>
      </c>
      <c r="B511" s="10" t="s">
        <v>845</v>
      </c>
      <c r="C511" s="6" t="s">
        <v>42</v>
      </c>
      <c r="D511" s="5" t="s">
        <v>2147</v>
      </c>
      <c r="E511" s="7" t="s">
        <v>37</v>
      </c>
      <c r="F511" s="6" t="s">
        <v>18</v>
      </c>
      <c r="G511" s="120">
        <v>26000000</v>
      </c>
      <c r="H511" s="120">
        <v>70000000</v>
      </c>
      <c r="I511" s="120">
        <v>25000000</v>
      </c>
      <c r="J511" s="120">
        <f t="shared" si="19"/>
        <v>121000000</v>
      </c>
      <c r="K511" s="6" t="s">
        <v>2145</v>
      </c>
      <c r="L511" s="6" t="s">
        <v>2146</v>
      </c>
      <c r="M511" s="6" t="s">
        <v>37</v>
      </c>
    </row>
    <row r="512" spans="1:13" ht="24.95" customHeight="1">
      <c r="A512" s="10" t="s">
        <v>2127</v>
      </c>
      <c r="B512" s="10" t="s">
        <v>2148</v>
      </c>
      <c r="C512" s="6" t="s">
        <v>188</v>
      </c>
      <c r="D512" s="5" t="s">
        <v>2149</v>
      </c>
      <c r="E512" s="7" t="s">
        <v>292</v>
      </c>
      <c r="F512" s="6" t="s">
        <v>86</v>
      </c>
      <c r="G512" s="120">
        <v>338785465</v>
      </c>
      <c r="H512" s="120">
        <v>254752517</v>
      </c>
      <c r="I512" s="120">
        <v>1728427</v>
      </c>
      <c r="J512" s="120">
        <f t="shared" si="19"/>
        <v>595266409</v>
      </c>
      <c r="K512" s="6" t="s">
        <v>2150</v>
      </c>
      <c r="L512" s="6" t="s">
        <v>2151</v>
      </c>
      <c r="M512" s="6" t="s">
        <v>37</v>
      </c>
    </row>
    <row r="513" spans="1:13" ht="24.95" customHeight="1">
      <c r="A513" s="10" t="s">
        <v>2127</v>
      </c>
      <c r="B513" s="10" t="s">
        <v>2152</v>
      </c>
      <c r="C513" s="6" t="s">
        <v>2153</v>
      </c>
      <c r="D513" s="5" t="s">
        <v>2154</v>
      </c>
      <c r="E513" s="7" t="s">
        <v>115</v>
      </c>
      <c r="F513" s="6" t="s">
        <v>18</v>
      </c>
      <c r="G513" s="120">
        <v>850000000</v>
      </c>
      <c r="H513" s="120">
        <v>964000000</v>
      </c>
      <c r="I513" s="120">
        <v>50000000</v>
      </c>
      <c r="J513" s="120">
        <f t="shared" si="19"/>
        <v>1864000000</v>
      </c>
      <c r="K513" s="6" t="s">
        <v>2155</v>
      </c>
      <c r="L513" s="6" t="s">
        <v>2156</v>
      </c>
      <c r="M513" s="6" t="s">
        <v>115</v>
      </c>
    </row>
    <row r="514" spans="1:13" ht="24.95" customHeight="1">
      <c r="A514" s="10" t="s">
        <v>2157</v>
      </c>
      <c r="B514" s="10" t="s">
        <v>2158</v>
      </c>
      <c r="C514" s="6" t="s">
        <v>2153</v>
      </c>
      <c r="D514" s="5" t="s">
        <v>2159</v>
      </c>
      <c r="E514" s="7" t="s">
        <v>2160</v>
      </c>
      <c r="F514" s="6" t="s">
        <v>18</v>
      </c>
      <c r="G514" s="120">
        <v>386000000</v>
      </c>
      <c r="H514" s="120">
        <v>169000000</v>
      </c>
      <c r="I514" s="120">
        <v>0</v>
      </c>
      <c r="J514" s="120">
        <f t="shared" si="19"/>
        <v>555000000</v>
      </c>
      <c r="K514" s="6" t="s">
        <v>2161</v>
      </c>
      <c r="L514" s="6" t="s">
        <v>2162</v>
      </c>
      <c r="M514" s="6" t="s">
        <v>37</v>
      </c>
    </row>
    <row r="515" spans="1:13" ht="24.95" customHeight="1">
      <c r="A515" s="10" t="s">
        <v>2157</v>
      </c>
      <c r="B515" s="10" t="s">
        <v>2163</v>
      </c>
      <c r="C515" s="6" t="s">
        <v>2153</v>
      </c>
      <c r="D515" s="5" t="s">
        <v>2164</v>
      </c>
      <c r="E515" s="7" t="s">
        <v>2160</v>
      </c>
      <c r="F515" s="6" t="s">
        <v>2165</v>
      </c>
      <c r="G515" s="120">
        <v>422000000</v>
      </c>
      <c r="H515" s="120">
        <v>253000000</v>
      </c>
      <c r="I515" s="120">
        <v>100000000</v>
      </c>
      <c r="J515" s="120">
        <f t="shared" si="19"/>
        <v>775000000</v>
      </c>
      <c r="K515" s="6" t="s">
        <v>2166</v>
      </c>
      <c r="L515" s="6" t="s">
        <v>2167</v>
      </c>
      <c r="M515" s="6" t="s">
        <v>37</v>
      </c>
    </row>
    <row r="516" spans="1:13" ht="24.95" customHeight="1">
      <c r="A516" s="10" t="s">
        <v>2168</v>
      </c>
      <c r="B516" s="10" t="s">
        <v>2169</v>
      </c>
      <c r="C516" s="6" t="s">
        <v>2170</v>
      </c>
      <c r="D516" s="5" t="s">
        <v>2171</v>
      </c>
      <c r="E516" s="7" t="s">
        <v>2172</v>
      </c>
      <c r="F516" s="6" t="s">
        <v>2173</v>
      </c>
      <c r="G516" s="120">
        <v>91000000</v>
      </c>
      <c r="H516" s="120">
        <v>52000000</v>
      </c>
      <c r="I516" s="120">
        <v>1000000</v>
      </c>
      <c r="J516" s="120">
        <f t="shared" si="19"/>
        <v>144000000</v>
      </c>
      <c r="K516" s="6" t="s">
        <v>2174</v>
      </c>
      <c r="L516" s="6" t="s">
        <v>2175</v>
      </c>
      <c r="M516" s="6" t="s">
        <v>37</v>
      </c>
    </row>
    <row r="517" spans="1:13" ht="24.95" customHeight="1">
      <c r="A517" s="10" t="s">
        <v>2168</v>
      </c>
      <c r="B517" s="10" t="s">
        <v>2176</v>
      </c>
      <c r="C517" s="6" t="s">
        <v>180</v>
      </c>
      <c r="D517" s="5" t="s">
        <v>2177</v>
      </c>
      <c r="E517" s="7" t="s">
        <v>526</v>
      </c>
      <c r="F517" s="6" t="s">
        <v>18</v>
      </c>
      <c r="G517" s="120">
        <v>40000000</v>
      </c>
      <c r="H517" s="182">
        <v>0</v>
      </c>
      <c r="I517" s="120">
        <v>0</v>
      </c>
      <c r="J517" s="120">
        <f t="shared" si="19"/>
        <v>40000000</v>
      </c>
      <c r="K517" s="6" t="s">
        <v>2178</v>
      </c>
      <c r="L517" s="6" t="s">
        <v>2179</v>
      </c>
      <c r="M517" s="6" t="s">
        <v>715</v>
      </c>
    </row>
    <row r="518" spans="1:13" ht="24.95" customHeight="1">
      <c r="A518" s="10" t="s">
        <v>2168</v>
      </c>
      <c r="B518" s="10" t="s">
        <v>2180</v>
      </c>
      <c r="C518" s="6" t="s">
        <v>2181</v>
      </c>
      <c r="D518" s="5" t="s">
        <v>2182</v>
      </c>
      <c r="E518" s="7" t="s">
        <v>2172</v>
      </c>
      <c r="F518" s="6" t="s">
        <v>2173</v>
      </c>
      <c r="G518" s="120">
        <v>194301593</v>
      </c>
      <c r="H518" s="120">
        <v>222539564</v>
      </c>
      <c r="I518" s="120">
        <v>4751279</v>
      </c>
      <c r="J518" s="120">
        <f t="shared" si="19"/>
        <v>421592436</v>
      </c>
      <c r="K518" s="6" t="s">
        <v>2183</v>
      </c>
      <c r="L518" s="6" t="s">
        <v>2184</v>
      </c>
      <c r="M518" s="6" t="s">
        <v>37</v>
      </c>
    </row>
    <row r="519" spans="1:13" ht="24.95" customHeight="1">
      <c r="A519" s="10" t="s">
        <v>2168</v>
      </c>
      <c r="B519" s="10" t="s">
        <v>2185</v>
      </c>
      <c r="C519" s="6" t="s">
        <v>2181</v>
      </c>
      <c r="D519" s="5" t="s">
        <v>2186</v>
      </c>
      <c r="E519" s="7" t="s">
        <v>223</v>
      </c>
      <c r="F519" s="6" t="s">
        <v>18</v>
      </c>
      <c r="G519" s="120">
        <v>230805000</v>
      </c>
      <c r="H519" s="120">
        <v>55350000</v>
      </c>
      <c r="I519" s="120">
        <v>1845000</v>
      </c>
      <c r="J519" s="120">
        <f t="shared" si="19"/>
        <v>288000000</v>
      </c>
      <c r="K519" s="6" t="s">
        <v>2187</v>
      </c>
      <c r="L519" s="6" t="s">
        <v>2188</v>
      </c>
      <c r="M519" s="6" t="s">
        <v>226</v>
      </c>
    </row>
    <row r="520" spans="1:13" ht="24.95" customHeight="1">
      <c r="A520" s="10" t="s">
        <v>2168</v>
      </c>
      <c r="B520" s="10" t="s">
        <v>2189</v>
      </c>
      <c r="C520" s="6" t="s">
        <v>180</v>
      </c>
      <c r="D520" s="5" t="s">
        <v>2190</v>
      </c>
      <c r="E520" s="7" t="s">
        <v>526</v>
      </c>
      <c r="F520" s="6" t="s">
        <v>18</v>
      </c>
      <c r="G520" s="120">
        <v>12000000</v>
      </c>
      <c r="H520" s="182">
        <v>0</v>
      </c>
      <c r="I520" s="120">
        <v>0</v>
      </c>
      <c r="J520" s="120">
        <f t="shared" si="19"/>
        <v>12000000</v>
      </c>
      <c r="K520" s="6" t="s">
        <v>2191</v>
      </c>
      <c r="L520" s="6" t="s">
        <v>2192</v>
      </c>
      <c r="M520" s="6" t="s">
        <v>715</v>
      </c>
    </row>
    <row r="521" spans="1:13" ht="24.95" customHeight="1">
      <c r="A521" s="10" t="s">
        <v>2157</v>
      </c>
      <c r="B521" s="10" t="s">
        <v>2193</v>
      </c>
      <c r="C521" s="6" t="s">
        <v>180</v>
      </c>
      <c r="D521" s="5" t="s">
        <v>2194</v>
      </c>
      <c r="E521" s="7" t="s">
        <v>37</v>
      </c>
      <c r="F521" s="6" t="s">
        <v>18</v>
      </c>
      <c r="G521" s="120">
        <v>2554000000</v>
      </c>
      <c r="H521" s="120">
        <v>1763000000</v>
      </c>
      <c r="I521" s="120">
        <v>50000000</v>
      </c>
      <c r="J521" s="120">
        <f t="shared" si="19"/>
        <v>4367000000</v>
      </c>
      <c r="K521" s="6" t="s">
        <v>2195</v>
      </c>
      <c r="L521" s="6" t="s">
        <v>2196</v>
      </c>
      <c r="M521" s="6" t="s">
        <v>37</v>
      </c>
    </row>
    <row r="522" spans="1:13" ht="24.95" customHeight="1">
      <c r="A522" s="10" t="s">
        <v>2157</v>
      </c>
      <c r="B522" s="10" t="s">
        <v>2193</v>
      </c>
      <c r="C522" s="6" t="s">
        <v>180</v>
      </c>
      <c r="D522" s="5" t="s">
        <v>2197</v>
      </c>
      <c r="E522" s="7" t="s">
        <v>37</v>
      </c>
      <c r="F522" s="6" t="s">
        <v>18</v>
      </c>
      <c r="G522" s="120">
        <v>2499130479</v>
      </c>
      <c r="H522" s="120">
        <v>1678659817</v>
      </c>
      <c r="I522" s="120">
        <v>50000000</v>
      </c>
      <c r="J522" s="120">
        <f t="shared" si="19"/>
        <v>4227790296</v>
      </c>
      <c r="K522" s="6" t="s">
        <v>2198</v>
      </c>
      <c r="L522" s="6" t="s">
        <v>2199</v>
      </c>
      <c r="M522" s="6" t="s">
        <v>37</v>
      </c>
    </row>
    <row r="523" spans="1:13" ht="24.95" customHeight="1">
      <c r="A523" s="10" t="s">
        <v>2157</v>
      </c>
      <c r="B523" s="10" t="s">
        <v>2114</v>
      </c>
      <c r="C523" s="6" t="s">
        <v>180</v>
      </c>
      <c r="D523" s="5" t="s">
        <v>2200</v>
      </c>
      <c r="E523" s="7" t="s">
        <v>37</v>
      </c>
      <c r="F523" s="6" t="s">
        <v>18</v>
      </c>
      <c r="G523" s="120">
        <v>1616000000</v>
      </c>
      <c r="H523" s="120">
        <v>1575000000</v>
      </c>
      <c r="I523" s="120">
        <v>260000000</v>
      </c>
      <c r="J523" s="120">
        <f t="shared" si="19"/>
        <v>3451000000</v>
      </c>
      <c r="K523" s="6" t="s">
        <v>2116</v>
      </c>
      <c r="L523" s="6" t="s">
        <v>2117</v>
      </c>
      <c r="M523" s="6" t="s">
        <v>37</v>
      </c>
    </row>
    <row r="524" spans="1:13" ht="24.95" customHeight="1">
      <c r="A524" s="10" t="s">
        <v>2157</v>
      </c>
      <c r="B524" s="10" t="s">
        <v>2114</v>
      </c>
      <c r="C524" s="6" t="s">
        <v>180</v>
      </c>
      <c r="D524" s="5" t="s">
        <v>2201</v>
      </c>
      <c r="E524" s="7" t="s">
        <v>37</v>
      </c>
      <c r="F524" s="6" t="s">
        <v>18</v>
      </c>
      <c r="G524" s="120">
        <v>101000000</v>
      </c>
      <c r="H524" s="120">
        <v>52000000</v>
      </c>
      <c r="I524" s="120">
        <v>28000000</v>
      </c>
      <c r="J524" s="120">
        <f t="shared" si="19"/>
        <v>181000000</v>
      </c>
      <c r="K524" s="6" t="s">
        <v>2202</v>
      </c>
      <c r="L524" s="6" t="s">
        <v>2203</v>
      </c>
      <c r="M524" s="6" t="s">
        <v>37</v>
      </c>
    </row>
    <row r="525" spans="1:13" ht="24.95" customHeight="1">
      <c r="A525" s="10" t="s">
        <v>2157</v>
      </c>
      <c r="B525" s="10" t="s">
        <v>2114</v>
      </c>
      <c r="C525" s="6" t="s">
        <v>180</v>
      </c>
      <c r="D525" s="5" t="s">
        <v>2204</v>
      </c>
      <c r="E525" s="7" t="s">
        <v>37</v>
      </c>
      <c r="F525" s="6" t="s">
        <v>18</v>
      </c>
      <c r="G525" s="120">
        <v>81000000</v>
      </c>
      <c r="H525" s="120">
        <v>42000000</v>
      </c>
      <c r="I525" s="120">
        <v>27000000</v>
      </c>
      <c r="J525" s="120">
        <f t="shared" si="19"/>
        <v>150000000</v>
      </c>
      <c r="K525" s="6" t="s">
        <v>2202</v>
      </c>
      <c r="L525" s="6" t="s">
        <v>2203</v>
      </c>
      <c r="M525" s="6" t="s">
        <v>37</v>
      </c>
    </row>
    <row r="526" spans="1:13" ht="24.95" customHeight="1">
      <c r="A526" s="10" t="s">
        <v>2157</v>
      </c>
      <c r="B526" s="10" t="s">
        <v>2205</v>
      </c>
      <c r="C526" s="6" t="s">
        <v>180</v>
      </c>
      <c r="D526" s="5" t="s">
        <v>2206</v>
      </c>
      <c r="E526" s="7" t="s">
        <v>37</v>
      </c>
      <c r="F526" s="6" t="s">
        <v>18</v>
      </c>
      <c r="G526" s="120">
        <v>160000000</v>
      </c>
      <c r="H526" s="120">
        <v>75000000</v>
      </c>
      <c r="I526" s="120">
        <v>0</v>
      </c>
      <c r="J526" s="120">
        <f t="shared" si="19"/>
        <v>235000000</v>
      </c>
      <c r="K526" s="6" t="s">
        <v>2207</v>
      </c>
      <c r="L526" s="6" t="s">
        <v>2208</v>
      </c>
      <c r="M526" s="6" t="s">
        <v>37</v>
      </c>
    </row>
    <row r="527" spans="1:13" ht="24.95" customHeight="1">
      <c r="A527" s="10" t="s">
        <v>2157</v>
      </c>
      <c r="B527" s="10" t="s">
        <v>2209</v>
      </c>
      <c r="C527" s="6" t="s">
        <v>180</v>
      </c>
      <c r="D527" s="5" t="s">
        <v>2210</v>
      </c>
      <c r="E527" s="7" t="s">
        <v>2160</v>
      </c>
      <c r="F527" s="6" t="s">
        <v>2165</v>
      </c>
      <c r="G527" s="120">
        <v>564246000</v>
      </c>
      <c r="H527" s="120">
        <v>372488000</v>
      </c>
      <c r="I527" s="120">
        <v>2000000</v>
      </c>
      <c r="J527" s="120">
        <f t="shared" si="19"/>
        <v>938734000</v>
      </c>
      <c r="K527" s="6" t="s">
        <v>2211</v>
      </c>
      <c r="L527" s="6" t="s">
        <v>2212</v>
      </c>
      <c r="M527" s="6" t="s">
        <v>37</v>
      </c>
    </row>
    <row r="528" spans="1:13" ht="24.95" customHeight="1">
      <c r="A528" s="10" t="s">
        <v>2157</v>
      </c>
      <c r="B528" s="10" t="s">
        <v>2213</v>
      </c>
      <c r="C528" s="6" t="s">
        <v>2214</v>
      </c>
      <c r="D528" s="5" t="s">
        <v>2215</v>
      </c>
      <c r="E528" s="7" t="s">
        <v>115</v>
      </c>
      <c r="F528" s="6" t="s">
        <v>2165</v>
      </c>
      <c r="G528" s="120">
        <v>700000000</v>
      </c>
      <c r="H528" s="120">
        <v>150000000</v>
      </c>
      <c r="I528" s="120">
        <v>120000000</v>
      </c>
      <c r="J528" s="120">
        <f t="shared" si="19"/>
        <v>970000000</v>
      </c>
      <c r="K528" s="6" t="s">
        <v>2216</v>
      </c>
      <c r="L528" s="6" t="s">
        <v>2217</v>
      </c>
      <c r="M528" s="6" t="s">
        <v>115</v>
      </c>
    </row>
    <row r="529" spans="1:13" ht="24.95" customHeight="1">
      <c r="A529" s="10" t="s">
        <v>2157</v>
      </c>
      <c r="B529" s="10" t="s">
        <v>2213</v>
      </c>
      <c r="C529" s="6" t="s">
        <v>180</v>
      </c>
      <c r="D529" s="5" t="s">
        <v>2218</v>
      </c>
      <c r="E529" s="7" t="s">
        <v>115</v>
      </c>
      <c r="F529" s="6" t="s">
        <v>18</v>
      </c>
      <c r="G529" s="120">
        <v>200000000</v>
      </c>
      <c r="H529" s="120">
        <v>50000000</v>
      </c>
      <c r="I529" s="120">
        <v>30000000</v>
      </c>
      <c r="J529" s="120">
        <f t="shared" si="19"/>
        <v>280000000</v>
      </c>
      <c r="K529" s="6" t="s">
        <v>2219</v>
      </c>
      <c r="L529" s="6" t="s">
        <v>2220</v>
      </c>
      <c r="M529" s="6" t="s">
        <v>115</v>
      </c>
    </row>
    <row r="530" spans="1:13" ht="24.95" customHeight="1">
      <c r="A530" s="10" t="s">
        <v>2157</v>
      </c>
      <c r="B530" s="10" t="s">
        <v>2213</v>
      </c>
      <c r="C530" s="6" t="s">
        <v>180</v>
      </c>
      <c r="D530" s="5" t="s">
        <v>2221</v>
      </c>
      <c r="E530" s="7" t="s">
        <v>115</v>
      </c>
      <c r="F530" s="6" t="s">
        <v>18</v>
      </c>
      <c r="G530" s="120">
        <v>350000000</v>
      </c>
      <c r="H530" s="120">
        <v>250000000</v>
      </c>
      <c r="I530" s="120">
        <v>14000000</v>
      </c>
      <c r="J530" s="120">
        <f t="shared" si="19"/>
        <v>614000000</v>
      </c>
      <c r="K530" s="6" t="s">
        <v>2222</v>
      </c>
      <c r="L530" s="6" t="s">
        <v>2223</v>
      </c>
      <c r="M530" s="6" t="s">
        <v>115</v>
      </c>
    </row>
    <row r="531" spans="1:13" ht="24.95" customHeight="1">
      <c r="A531" s="10" t="s">
        <v>2157</v>
      </c>
      <c r="B531" s="10" t="s">
        <v>2224</v>
      </c>
      <c r="C531" s="6" t="s">
        <v>2214</v>
      </c>
      <c r="D531" s="5" t="s">
        <v>2225</v>
      </c>
      <c r="E531" s="7" t="s">
        <v>2226</v>
      </c>
      <c r="F531" s="6" t="s">
        <v>2165</v>
      </c>
      <c r="G531" s="120">
        <v>2500000000</v>
      </c>
      <c r="H531" s="120">
        <v>3500000000</v>
      </c>
      <c r="I531" s="120">
        <v>0</v>
      </c>
      <c r="J531" s="120">
        <f t="shared" si="19"/>
        <v>6000000000</v>
      </c>
      <c r="K531" s="6" t="s">
        <v>2227</v>
      </c>
      <c r="L531" s="6" t="s">
        <v>2228</v>
      </c>
      <c r="M531" s="6" t="s">
        <v>2226</v>
      </c>
    </row>
    <row r="532" spans="1:13" ht="24.95" customHeight="1">
      <c r="A532" s="10" t="s">
        <v>2157</v>
      </c>
      <c r="B532" s="10" t="s">
        <v>2229</v>
      </c>
      <c r="C532" s="6" t="s">
        <v>29</v>
      </c>
      <c r="D532" s="5" t="s">
        <v>2230</v>
      </c>
      <c r="E532" s="7" t="s">
        <v>526</v>
      </c>
      <c r="F532" s="6" t="s">
        <v>18</v>
      </c>
      <c r="G532" s="120">
        <v>100000000</v>
      </c>
      <c r="H532" s="182">
        <v>0</v>
      </c>
      <c r="I532" s="120">
        <v>0</v>
      </c>
      <c r="J532" s="120">
        <f t="shared" si="19"/>
        <v>100000000</v>
      </c>
      <c r="K532" s="6" t="s">
        <v>2231</v>
      </c>
      <c r="L532" s="6" t="s">
        <v>2232</v>
      </c>
      <c r="M532" s="6" t="s">
        <v>715</v>
      </c>
    </row>
    <row r="533" spans="1:13" ht="24.95" customHeight="1">
      <c r="A533" s="10" t="s">
        <v>2168</v>
      </c>
      <c r="B533" s="10" t="s">
        <v>2176</v>
      </c>
      <c r="C533" s="6" t="s">
        <v>29</v>
      </c>
      <c r="D533" s="5" t="s">
        <v>2233</v>
      </c>
      <c r="E533" s="7" t="s">
        <v>526</v>
      </c>
      <c r="F533" s="6" t="s">
        <v>18</v>
      </c>
      <c r="G533" s="120">
        <v>60000000</v>
      </c>
      <c r="H533" s="182">
        <v>0</v>
      </c>
      <c r="I533" s="120">
        <v>0</v>
      </c>
      <c r="J533" s="120">
        <f t="shared" si="19"/>
        <v>60000000</v>
      </c>
      <c r="K533" s="6" t="s">
        <v>2178</v>
      </c>
      <c r="L533" s="6" t="s">
        <v>2179</v>
      </c>
      <c r="M533" s="6" t="s">
        <v>715</v>
      </c>
    </row>
    <row r="534" spans="1:13" ht="24.95" customHeight="1">
      <c r="A534" s="10" t="s">
        <v>2168</v>
      </c>
      <c r="B534" s="10" t="s">
        <v>2176</v>
      </c>
      <c r="C534" s="6" t="s">
        <v>29</v>
      </c>
      <c r="D534" s="5" t="s">
        <v>2234</v>
      </c>
      <c r="E534" s="7" t="s">
        <v>526</v>
      </c>
      <c r="F534" s="6" t="s">
        <v>18</v>
      </c>
      <c r="G534" s="120">
        <v>60000000</v>
      </c>
      <c r="H534" s="182">
        <v>0</v>
      </c>
      <c r="I534" s="120">
        <v>0</v>
      </c>
      <c r="J534" s="120">
        <f t="shared" si="19"/>
        <v>60000000</v>
      </c>
      <c r="K534" s="6" t="s">
        <v>2178</v>
      </c>
      <c r="L534" s="6" t="s">
        <v>2179</v>
      </c>
      <c r="M534" s="6" t="s">
        <v>715</v>
      </c>
    </row>
    <row r="535" spans="1:13" ht="24.95" customHeight="1">
      <c r="A535" s="10" t="s">
        <v>2168</v>
      </c>
      <c r="B535" s="10" t="s">
        <v>2185</v>
      </c>
      <c r="C535" s="6" t="s">
        <v>2235</v>
      </c>
      <c r="D535" s="5" t="s">
        <v>2236</v>
      </c>
      <c r="E535" s="7" t="s">
        <v>223</v>
      </c>
      <c r="F535" s="6" t="s">
        <v>2173</v>
      </c>
      <c r="G535" s="120">
        <v>80000000</v>
      </c>
      <c r="H535" s="182">
        <v>0</v>
      </c>
      <c r="I535" s="120">
        <v>0</v>
      </c>
      <c r="J535" s="120">
        <f t="shared" si="19"/>
        <v>80000000</v>
      </c>
      <c r="K535" s="6" t="s">
        <v>2237</v>
      </c>
      <c r="L535" s="6" t="s">
        <v>2238</v>
      </c>
      <c r="M535" s="6" t="s">
        <v>226</v>
      </c>
    </row>
    <row r="536" spans="1:13" ht="24.95" customHeight="1">
      <c r="A536" s="10" t="s">
        <v>2168</v>
      </c>
      <c r="B536" s="10" t="s">
        <v>2239</v>
      </c>
      <c r="C536" s="6" t="s">
        <v>2235</v>
      </c>
      <c r="D536" s="5" t="s">
        <v>2240</v>
      </c>
      <c r="E536" s="7" t="s">
        <v>115</v>
      </c>
      <c r="F536" s="6" t="s">
        <v>18</v>
      </c>
      <c r="G536" s="120">
        <v>880000000</v>
      </c>
      <c r="H536" s="120">
        <v>250000000</v>
      </c>
      <c r="I536" s="120">
        <v>180000000</v>
      </c>
      <c r="J536" s="120">
        <f t="shared" si="19"/>
        <v>1310000000</v>
      </c>
      <c r="K536" s="6" t="s">
        <v>2241</v>
      </c>
      <c r="L536" s="6" t="s">
        <v>2242</v>
      </c>
      <c r="M536" s="6" t="s">
        <v>115</v>
      </c>
    </row>
    <row r="537" spans="1:13" ht="24.95" customHeight="1">
      <c r="A537" s="10" t="s">
        <v>2168</v>
      </c>
      <c r="B537" s="10" t="s">
        <v>2239</v>
      </c>
      <c r="C537" s="6" t="s">
        <v>2235</v>
      </c>
      <c r="D537" s="5" t="s">
        <v>2243</v>
      </c>
      <c r="E537" s="7" t="s">
        <v>115</v>
      </c>
      <c r="F537" s="6" t="s">
        <v>18</v>
      </c>
      <c r="G537" s="120">
        <v>950000000</v>
      </c>
      <c r="H537" s="120">
        <v>300000000</v>
      </c>
      <c r="I537" s="120">
        <v>200000000</v>
      </c>
      <c r="J537" s="120">
        <f t="shared" si="19"/>
        <v>1450000000</v>
      </c>
      <c r="K537" s="6" t="s">
        <v>2244</v>
      </c>
      <c r="L537" s="6" t="s">
        <v>2245</v>
      </c>
      <c r="M537" s="6" t="s">
        <v>115</v>
      </c>
    </row>
    <row r="538" spans="1:13" ht="24.95" customHeight="1">
      <c r="A538" s="10" t="s">
        <v>2168</v>
      </c>
      <c r="B538" s="10" t="s">
        <v>2246</v>
      </c>
      <c r="C538" s="6" t="s">
        <v>29</v>
      </c>
      <c r="D538" s="5" t="s">
        <v>2247</v>
      </c>
      <c r="E538" s="7" t="s">
        <v>133</v>
      </c>
      <c r="F538" s="6" t="s">
        <v>18</v>
      </c>
      <c r="G538" s="120">
        <v>70000000</v>
      </c>
      <c r="H538" s="120">
        <v>30000000</v>
      </c>
      <c r="I538" s="120">
        <v>0</v>
      </c>
      <c r="J538" s="120">
        <f t="shared" si="19"/>
        <v>100000000</v>
      </c>
      <c r="K538" s="6" t="s">
        <v>2248</v>
      </c>
      <c r="L538" s="6" t="s">
        <v>2249</v>
      </c>
      <c r="M538" s="6" t="s">
        <v>133</v>
      </c>
    </row>
    <row r="539" spans="1:13" ht="24.95" customHeight="1">
      <c r="A539" s="10" t="s">
        <v>2168</v>
      </c>
      <c r="B539" s="10" t="s">
        <v>2246</v>
      </c>
      <c r="C539" s="6" t="s">
        <v>29</v>
      </c>
      <c r="D539" s="5" t="s">
        <v>2250</v>
      </c>
      <c r="E539" s="7" t="s">
        <v>133</v>
      </c>
      <c r="F539" s="6" t="s">
        <v>18</v>
      </c>
      <c r="G539" s="120">
        <v>52000000</v>
      </c>
      <c r="H539" s="182">
        <v>0</v>
      </c>
      <c r="I539" s="120">
        <v>0</v>
      </c>
      <c r="J539" s="120">
        <f t="shared" si="19"/>
        <v>52000000</v>
      </c>
      <c r="K539" s="6" t="s">
        <v>2251</v>
      </c>
      <c r="L539" s="6" t="s">
        <v>2252</v>
      </c>
      <c r="M539" s="6" t="s">
        <v>133</v>
      </c>
    </row>
    <row r="540" spans="1:13" ht="24.95" customHeight="1">
      <c r="A540" s="10" t="s">
        <v>2168</v>
      </c>
      <c r="B540" s="10" t="s">
        <v>2253</v>
      </c>
      <c r="C540" s="6" t="s">
        <v>29</v>
      </c>
      <c r="D540" s="5" t="s">
        <v>2254</v>
      </c>
      <c r="E540" s="7" t="s">
        <v>223</v>
      </c>
      <c r="F540" s="6" t="s">
        <v>18</v>
      </c>
      <c r="G540" s="120">
        <v>120000000</v>
      </c>
      <c r="H540" s="120">
        <v>100000000</v>
      </c>
      <c r="I540" s="120">
        <v>0</v>
      </c>
      <c r="J540" s="120">
        <f t="shared" si="19"/>
        <v>220000000</v>
      </c>
      <c r="K540" s="6" t="s">
        <v>2255</v>
      </c>
      <c r="L540" s="6" t="s">
        <v>2256</v>
      </c>
      <c r="M540" s="6" t="s">
        <v>226</v>
      </c>
    </row>
    <row r="541" spans="1:13" ht="24.95" customHeight="1">
      <c r="A541" s="10" t="s">
        <v>2168</v>
      </c>
      <c r="B541" s="10" t="s">
        <v>2257</v>
      </c>
      <c r="C541" s="6" t="s">
        <v>29</v>
      </c>
      <c r="D541" s="5" t="s">
        <v>2258</v>
      </c>
      <c r="E541" s="7" t="s">
        <v>223</v>
      </c>
      <c r="F541" s="6" t="s">
        <v>18</v>
      </c>
      <c r="G541" s="120">
        <v>100000000</v>
      </c>
      <c r="H541" s="120">
        <v>20000000</v>
      </c>
      <c r="I541" s="120">
        <v>5000000</v>
      </c>
      <c r="J541" s="120">
        <f t="shared" si="19"/>
        <v>125000000</v>
      </c>
      <c r="K541" s="6" t="s">
        <v>2259</v>
      </c>
      <c r="L541" s="6" t="s">
        <v>2260</v>
      </c>
      <c r="M541" s="6" t="s">
        <v>226</v>
      </c>
    </row>
    <row r="542" spans="1:13" ht="24.95" customHeight="1">
      <c r="A542" s="10" t="s">
        <v>2168</v>
      </c>
      <c r="B542" s="10" t="s">
        <v>2261</v>
      </c>
      <c r="C542" s="6" t="s">
        <v>29</v>
      </c>
      <c r="D542" s="5" t="s">
        <v>2262</v>
      </c>
      <c r="E542" s="7" t="s">
        <v>526</v>
      </c>
      <c r="F542" s="6" t="s">
        <v>2173</v>
      </c>
      <c r="G542" s="120">
        <f>664000000*95%</f>
        <v>630800000</v>
      </c>
      <c r="H542" s="182">
        <v>0</v>
      </c>
      <c r="I542" s="120">
        <v>0</v>
      </c>
      <c r="J542" s="120">
        <f t="shared" si="19"/>
        <v>630800000</v>
      </c>
      <c r="K542" s="6" t="s">
        <v>2263</v>
      </c>
      <c r="L542" s="6" t="s">
        <v>2264</v>
      </c>
      <c r="M542" s="6" t="s">
        <v>715</v>
      </c>
    </row>
    <row r="543" spans="1:13" ht="24.95" customHeight="1">
      <c r="A543" s="10" t="s">
        <v>2168</v>
      </c>
      <c r="B543" s="10" t="s">
        <v>2265</v>
      </c>
      <c r="C543" s="6" t="s">
        <v>29</v>
      </c>
      <c r="D543" s="5" t="s">
        <v>2266</v>
      </c>
      <c r="E543" s="7" t="s">
        <v>37</v>
      </c>
      <c r="F543" s="6" t="s">
        <v>18</v>
      </c>
      <c r="G543" s="120">
        <v>28000000</v>
      </c>
      <c r="H543" s="182">
        <v>0</v>
      </c>
      <c r="I543" s="120">
        <v>0</v>
      </c>
      <c r="J543" s="120">
        <f t="shared" si="19"/>
        <v>28000000</v>
      </c>
      <c r="K543" s="6" t="s">
        <v>2267</v>
      </c>
      <c r="L543" s="6" t="s">
        <v>2268</v>
      </c>
      <c r="M543" s="6" t="s">
        <v>37</v>
      </c>
    </row>
    <row r="544" spans="1:13" ht="24.95" customHeight="1">
      <c r="A544" s="10" t="s">
        <v>2168</v>
      </c>
      <c r="B544" s="10" t="s">
        <v>2269</v>
      </c>
      <c r="C544" s="6" t="s">
        <v>29</v>
      </c>
      <c r="D544" s="5" t="s">
        <v>2270</v>
      </c>
      <c r="E544" s="7" t="s">
        <v>2172</v>
      </c>
      <c r="F544" s="6" t="s">
        <v>2173</v>
      </c>
      <c r="G544" s="120">
        <v>216464000</v>
      </c>
      <c r="H544" s="120">
        <v>155495000</v>
      </c>
      <c r="I544" s="120">
        <v>2000000</v>
      </c>
      <c r="J544" s="120">
        <f t="shared" si="19"/>
        <v>373959000</v>
      </c>
      <c r="K544" s="6" t="s">
        <v>2271</v>
      </c>
      <c r="L544" s="6" t="s">
        <v>2272</v>
      </c>
      <c r="M544" s="6" t="s">
        <v>37</v>
      </c>
    </row>
    <row r="545" spans="1:13" ht="24.95" customHeight="1">
      <c r="A545" s="10" t="s">
        <v>2168</v>
      </c>
      <c r="B545" s="10" t="s">
        <v>2273</v>
      </c>
      <c r="C545" s="6" t="s">
        <v>29</v>
      </c>
      <c r="D545" s="5" t="s">
        <v>2274</v>
      </c>
      <c r="E545" s="7" t="s">
        <v>133</v>
      </c>
      <c r="F545" s="6" t="s">
        <v>18</v>
      </c>
      <c r="G545" s="120">
        <v>145000000</v>
      </c>
      <c r="H545" s="182">
        <v>0</v>
      </c>
      <c r="I545" s="120">
        <v>10000000</v>
      </c>
      <c r="J545" s="120">
        <f t="shared" si="19"/>
        <v>155000000</v>
      </c>
      <c r="K545" s="6" t="s">
        <v>2275</v>
      </c>
      <c r="L545" s="6" t="s">
        <v>2276</v>
      </c>
      <c r="M545" s="6" t="s">
        <v>133</v>
      </c>
    </row>
    <row r="546" spans="1:13" ht="24.95" customHeight="1">
      <c r="A546" s="10" t="s">
        <v>2168</v>
      </c>
      <c r="B546" s="10" t="s">
        <v>2277</v>
      </c>
      <c r="C546" s="6" t="s">
        <v>2235</v>
      </c>
      <c r="D546" s="5" t="s">
        <v>2278</v>
      </c>
      <c r="E546" s="7" t="s">
        <v>133</v>
      </c>
      <c r="F546" s="6" t="s">
        <v>2173</v>
      </c>
      <c r="G546" s="120">
        <v>110000000</v>
      </c>
      <c r="H546" s="182">
        <v>0</v>
      </c>
      <c r="I546" s="120">
        <v>0</v>
      </c>
      <c r="J546" s="120">
        <f t="shared" si="19"/>
        <v>110000000</v>
      </c>
      <c r="K546" s="6" t="s">
        <v>2279</v>
      </c>
      <c r="L546" s="6" t="s">
        <v>2280</v>
      </c>
      <c r="M546" s="6" t="s">
        <v>133</v>
      </c>
    </row>
    <row r="547" spans="1:13" ht="24.95" customHeight="1">
      <c r="A547" s="10" t="s">
        <v>2168</v>
      </c>
      <c r="B547" s="10" t="s">
        <v>2277</v>
      </c>
      <c r="C547" s="6" t="s">
        <v>2235</v>
      </c>
      <c r="D547" s="5" t="s">
        <v>2281</v>
      </c>
      <c r="E547" s="7" t="s">
        <v>133</v>
      </c>
      <c r="F547" s="6" t="s">
        <v>18</v>
      </c>
      <c r="G547" s="120">
        <v>260000000</v>
      </c>
      <c r="H547" s="182">
        <v>0</v>
      </c>
      <c r="I547" s="120">
        <v>0</v>
      </c>
      <c r="J547" s="120">
        <f t="shared" si="19"/>
        <v>260000000</v>
      </c>
      <c r="K547" s="6" t="s">
        <v>2279</v>
      </c>
      <c r="L547" s="6" t="s">
        <v>2280</v>
      </c>
      <c r="M547" s="6" t="s">
        <v>133</v>
      </c>
    </row>
    <row r="548" spans="1:13" ht="24.95" customHeight="1">
      <c r="A548" s="10" t="s">
        <v>2168</v>
      </c>
      <c r="B548" s="10" t="s">
        <v>2277</v>
      </c>
      <c r="C548" s="6" t="s">
        <v>2235</v>
      </c>
      <c r="D548" s="5" t="s">
        <v>2282</v>
      </c>
      <c r="E548" s="7" t="s">
        <v>133</v>
      </c>
      <c r="F548" s="6" t="s">
        <v>18</v>
      </c>
      <c r="G548" s="120">
        <v>440000000</v>
      </c>
      <c r="H548" s="182">
        <v>0</v>
      </c>
      <c r="I548" s="120">
        <v>0</v>
      </c>
      <c r="J548" s="120">
        <f t="shared" si="19"/>
        <v>440000000</v>
      </c>
      <c r="K548" s="6" t="s">
        <v>2279</v>
      </c>
      <c r="L548" s="6" t="s">
        <v>2280</v>
      </c>
      <c r="M548" s="6" t="s">
        <v>133</v>
      </c>
    </row>
    <row r="549" spans="1:13" ht="24.95" customHeight="1">
      <c r="A549" s="10" t="s">
        <v>2168</v>
      </c>
      <c r="B549" s="10" t="s">
        <v>2246</v>
      </c>
      <c r="C549" s="6" t="s">
        <v>136</v>
      </c>
      <c r="D549" s="5" t="s">
        <v>2283</v>
      </c>
      <c r="E549" s="7" t="s">
        <v>133</v>
      </c>
      <c r="F549" s="6" t="s">
        <v>2173</v>
      </c>
      <c r="G549" s="120">
        <v>400000000</v>
      </c>
      <c r="H549" s="182">
        <v>0</v>
      </c>
      <c r="I549" s="120">
        <v>0</v>
      </c>
      <c r="J549" s="120">
        <f t="shared" si="19"/>
        <v>400000000</v>
      </c>
      <c r="K549" s="6" t="s">
        <v>2284</v>
      </c>
      <c r="L549" s="6" t="s">
        <v>2285</v>
      </c>
      <c r="M549" s="6" t="s">
        <v>133</v>
      </c>
    </row>
    <row r="550" spans="1:13" ht="24.95" customHeight="1">
      <c r="A550" s="10" t="s">
        <v>2168</v>
      </c>
      <c r="B550" s="10" t="s">
        <v>2286</v>
      </c>
      <c r="C550" s="6" t="s">
        <v>136</v>
      </c>
      <c r="D550" s="5" t="s">
        <v>2287</v>
      </c>
      <c r="E550" s="7" t="s">
        <v>223</v>
      </c>
      <c r="F550" s="6" t="s">
        <v>119</v>
      </c>
      <c r="G550" s="120">
        <v>1232000000</v>
      </c>
      <c r="H550" s="120">
        <v>250000000</v>
      </c>
      <c r="I550" s="120">
        <v>30000000</v>
      </c>
      <c r="J550" s="120">
        <f t="shared" si="19"/>
        <v>1512000000</v>
      </c>
      <c r="K550" s="6" t="s">
        <v>2288</v>
      </c>
      <c r="L550" s="6" t="s">
        <v>2289</v>
      </c>
      <c r="M550" s="6" t="s">
        <v>226</v>
      </c>
    </row>
    <row r="551" spans="1:13" ht="24.95" customHeight="1">
      <c r="A551" s="10" t="s">
        <v>2168</v>
      </c>
      <c r="B551" s="10" t="s">
        <v>2257</v>
      </c>
      <c r="C551" s="6" t="s">
        <v>136</v>
      </c>
      <c r="D551" s="5" t="s">
        <v>2290</v>
      </c>
      <c r="E551" s="7" t="s">
        <v>223</v>
      </c>
      <c r="F551" s="6" t="s">
        <v>119</v>
      </c>
      <c r="G551" s="120">
        <v>160000000</v>
      </c>
      <c r="H551" s="120">
        <v>6000000</v>
      </c>
      <c r="I551" s="120">
        <v>0</v>
      </c>
      <c r="J551" s="120">
        <f t="shared" si="19"/>
        <v>166000000</v>
      </c>
      <c r="K551" s="6" t="s">
        <v>2259</v>
      </c>
      <c r="L551" s="6" t="s">
        <v>2260</v>
      </c>
      <c r="M551" s="6" t="s">
        <v>226</v>
      </c>
    </row>
    <row r="552" spans="1:13" ht="24.95" customHeight="1">
      <c r="A552" s="10" t="s">
        <v>2168</v>
      </c>
      <c r="B552" s="10" t="s">
        <v>2261</v>
      </c>
      <c r="C552" s="6" t="s">
        <v>136</v>
      </c>
      <c r="D552" s="5" t="s">
        <v>2291</v>
      </c>
      <c r="E552" s="7" t="s">
        <v>526</v>
      </c>
      <c r="F552" s="6" t="s">
        <v>18</v>
      </c>
      <c r="G552" s="120">
        <v>118929000</v>
      </c>
      <c r="H552" s="182">
        <v>0</v>
      </c>
      <c r="I552" s="120">
        <v>0</v>
      </c>
      <c r="J552" s="120">
        <f t="shared" si="19"/>
        <v>118929000</v>
      </c>
      <c r="K552" s="6" t="s">
        <v>2292</v>
      </c>
      <c r="L552" s="6" t="s">
        <v>2293</v>
      </c>
      <c r="M552" s="6" t="s">
        <v>715</v>
      </c>
    </row>
    <row r="553" spans="1:13" ht="24.95" customHeight="1">
      <c r="A553" s="10" t="s">
        <v>2168</v>
      </c>
      <c r="B553" s="10" t="s">
        <v>2273</v>
      </c>
      <c r="C553" s="6" t="s">
        <v>136</v>
      </c>
      <c r="D553" s="5" t="s">
        <v>2294</v>
      </c>
      <c r="E553" s="7" t="s">
        <v>133</v>
      </c>
      <c r="F553" s="6" t="s">
        <v>18</v>
      </c>
      <c r="G553" s="120">
        <v>105000000</v>
      </c>
      <c r="H553" s="182">
        <v>0</v>
      </c>
      <c r="I553" s="120">
        <v>3000000</v>
      </c>
      <c r="J553" s="120">
        <f t="shared" si="19"/>
        <v>108000000</v>
      </c>
      <c r="K553" s="6" t="s">
        <v>2295</v>
      </c>
      <c r="L553" s="6" t="s">
        <v>2296</v>
      </c>
      <c r="M553" s="6" t="s">
        <v>133</v>
      </c>
    </row>
    <row r="554" spans="1:13" ht="24.95" customHeight="1">
      <c r="A554" s="10" t="s">
        <v>2168</v>
      </c>
      <c r="B554" s="10" t="s">
        <v>2257</v>
      </c>
      <c r="C554" s="6" t="s">
        <v>136</v>
      </c>
      <c r="D554" s="5" t="s">
        <v>2297</v>
      </c>
      <c r="E554" s="7" t="s">
        <v>133</v>
      </c>
      <c r="F554" s="6" t="s">
        <v>2173</v>
      </c>
      <c r="G554" s="120">
        <v>250000000</v>
      </c>
      <c r="H554" s="120">
        <v>70000000</v>
      </c>
      <c r="I554" s="120">
        <v>0</v>
      </c>
      <c r="J554" s="120">
        <f t="shared" si="19"/>
        <v>320000000</v>
      </c>
      <c r="K554" s="6" t="s">
        <v>2298</v>
      </c>
      <c r="L554" s="6" t="s">
        <v>2299</v>
      </c>
      <c r="M554" s="6" t="s">
        <v>133</v>
      </c>
    </row>
    <row r="555" spans="1:13" ht="24.95" customHeight="1">
      <c r="A555" s="10" t="s">
        <v>2168</v>
      </c>
      <c r="B555" s="10" t="s">
        <v>2257</v>
      </c>
      <c r="C555" s="6" t="s">
        <v>136</v>
      </c>
      <c r="D555" s="5" t="s">
        <v>2300</v>
      </c>
      <c r="E555" s="7" t="s">
        <v>133</v>
      </c>
      <c r="F555" s="6" t="s">
        <v>18</v>
      </c>
      <c r="G555" s="120">
        <v>153500000</v>
      </c>
      <c r="H555" s="120">
        <v>5800000</v>
      </c>
      <c r="I555" s="120">
        <v>0</v>
      </c>
      <c r="J555" s="120">
        <f t="shared" si="19"/>
        <v>159300000</v>
      </c>
      <c r="K555" s="6" t="s">
        <v>2301</v>
      </c>
      <c r="L555" s="6" t="s">
        <v>2302</v>
      </c>
      <c r="M555" s="6" t="s">
        <v>133</v>
      </c>
    </row>
    <row r="556" spans="1:13" ht="24.95" customHeight="1">
      <c r="A556" s="10" t="s">
        <v>2168</v>
      </c>
      <c r="B556" s="10" t="s">
        <v>2176</v>
      </c>
      <c r="C556" s="6" t="s">
        <v>124</v>
      </c>
      <c r="D556" s="5" t="s">
        <v>2303</v>
      </c>
      <c r="E556" s="7" t="s">
        <v>526</v>
      </c>
      <c r="F556" s="6" t="s">
        <v>18</v>
      </c>
      <c r="G556" s="120">
        <v>35000000</v>
      </c>
      <c r="H556" s="182">
        <v>0</v>
      </c>
      <c r="I556" s="120">
        <v>0</v>
      </c>
      <c r="J556" s="120">
        <f t="shared" si="19"/>
        <v>35000000</v>
      </c>
      <c r="K556" s="6" t="s">
        <v>2231</v>
      </c>
      <c r="L556" s="6" t="s">
        <v>2232</v>
      </c>
      <c r="M556" s="6" t="s">
        <v>715</v>
      </c>
    </row>
    <row r="557" spans="1:13" ht="24.95" customHeight="1">
      <c r="A557" s="10" t="s">
        <v>2168</v>
      </c>
      <c r="B557" s="10" t="s">
        <v>2176</v>
      </c>
      <c r="C557" s="6" t="s">
        <v>124</v>
      </c>
      <c r="D557" s="5" t="s">
        <v>2304</v>
      </c>
      <c r="E557" s="7" t="s">
        <v>526</v>
      </c>
      <c r="F557" s="6" t="s">
        <v>18</v>
      </c>
      <c r="G557" s="120">
        <v>80000000</v>
      </c>
      <c r="H557" s="182">
        <v>0</v>
      </c>
      <c r="I557" s="120">
        <v>0</v>
      </c>
      <c r="J557" s="120">
        <f t="shared" si="19"/>
        <v>80000000</v>
      </c>
      <c r="K557" s="6" t="s">
        <v>2178</v>
      </c>
      <c r="L557" s="6" t="s">
        <v>2179</v>
      </c>
      <c r="M557" s="6" t="s">
        <v>715</v>
      </c>
    </row>
    <row r="558" spans="1:13" ht="24.95" customHeight="1">
      <c r="A558" s="10" t="s">
        <v>2168</v>
      </c>
      <c r="B558" s="10" t="s">
        <v>2305</v>
      </c>
      <c r="C558" s="6" t="s">
        <v>124</v>
      </c>
      <c r="D558" s="5" t="s">
        <v>2306</v>
      </c>
      <c r="E558" s="7" t="s">
        <v>526</v>
      </c>
      <c r="F558" s="6" t="s">
        <v>18</v>
      </c>
      <c r="G558" s="120">
        <v>228940000</v>
      </c>
      <c r="H558" s="120">
        <v>94300000</v>
      </c>
      <c r="I558" s="120">
        <v>0</v>
      </c>
      <c r="J558" s="120">
        <f t="shared" si="19"/>
        <v>323240000</v>
      </c>
      <c r="K558" s="6" t="s">
        <v>2307</v>
      </c>
      <c r="L558" s="6" t="s">
        <v>2308</v>
      </c>
      <c r="M558" s="6" t="s">
        <v>37</v>
      </c>
    </row>
    <row r="559" spans="1:13" ht="24.95" customHeight="1">
      <c r="A559" s="10" t="s">
        <v>2168</v>
      </c>
      <c r="B559" s="10" t="s">
        <v>2180</v>
      </c>
      <c r="C559" s="6" t="s">
        <v>2309</v>
      </c>
      <c r="D559" s="5" t="s">
        <v>2310</v>
      </c>
      <c r="E559" s="7" t="s">
        <v>2172</v>
      </c>
      <c r="F559" s="6" t="s">
        <v>2173</v>
      </c>
      <c r="G559" s="120">
        <v>1861684000</v>
      </c>
      <c r="H559" s="120">
        <v>1180367000</v>
      </c>
      <c r="I559" s="120">
        <v>164583000</v>
      </c>
      <c r="J559" s="120">
        <f t="shared" si="19"/>
        <v>3206634000</v>
      </c>
      <c r="K559" s="6" t="s">
        <v>2183</v>
      </c>
      <c r="L559" s="6" t="s">
        <v>2184</v>
      </c>
      <c r="M559" s="6" t="s">
        <v>37</v>
      </c>
    </row>
    <row r="560" spans="1:13" ht="24.95" customHeight="1">
      <c r="A560" s="10" t="s">
        <v>2168</v>
      </c>
      <c r="B560" s="10" t="s">
        <v>2239</v>
      </c>
      <c r="C560" s="6" t="s">
        <v>2309</v>
      </c>
      <c r="D560" s="5" t="s">
        <v>2311</v>
      </c>
      <c r="E560" s="7" t="s">
        <v>115</v>
      </c>
      <c r="F560" s="6" t="s">
        <v>18</v>
      </c>
      <c r="G560" s="120">
        <v>1500000000</v>
      </c>
      <c r="H560" s="120">
        <v>300000000</v>
      </c>
      <c r="I560" s="120">
        <v>200000000</v>
      </c>
      <c r="J560" s="120">
        <f t="shared" si="19"/>
        <v>2000000000</v>
      </c>
      <c r="K560" s="6" t="s">
        <v>2312</v>
      </c>
      <c r="L560" s="6" t="s">
        <v>2313</v>
      </c>
      <c r="M560" s="6" t="s">
        <v>115</v>
      </c>
    </row>
    <row r="561" spans="1:13" ht="24.95" customHeight="1">
      <c r="A561" s="10" t="s">
        <v>2168</v>
      </c>
      <c r="B561" s="10" t="s">
        <v>2239</v>
      </c>
      <c r="C561" s="6" t="s">
        <v>2309</v>
      </c>
      <c r="D561" s="5" t="s">
        <v>2314</v>
      </c>
      <c r="E561" s="7" t="s">
        <v>115</v>
      </c>
      <c r="F561" s="6" t="s">
        <v>18</v>
      </c>
      <c r="G561" s="120">
        <v>100000000</v>
      </c>
      <c r="H561" s="120">
        <v>110000000</v>
      </c>
      <c r="I561" s="120">
        <v>20000000</v>
      </c>
      <c r="J561" s="120">
        <f t="shared" ref="J561:J582" si="20">SUM(G561:I561)</f>
        <v>230000000</v>
      </c>
      <c r="K561" s="6" t="s">
        <v>2315</v>
      </c>
      <c r="L561" s="6" t="s">
        <v>2316</v>
      </c>
      <c r="M561" s="6" t="s">
        <v>115</v>
      </c>
    </row>
    <row r="562" spans="1:13" ht="24.95" customHeight="1">
      <c r="A562" s="10" t="s">
        <v>2168</v>
      </c>
      <c r="B562" s="10" t="s">
        <v>2253</v>
      </c>
      <c r="C562" s="6" t="s">
        <v>2309</v>
      </c>
      <c r="D562" s="5" t="s">
        <v>2317</v>
      </c>
      <c r="E562" s="7" t="s">
        <v>133</v>
      </c>
      <c r="F562" s="6" t="s">
        <v>18</v>
      </c>
      <c r="G562" s="120">
        <v>370000000</v>
      </c>
      <c r="H562" s="182">
        <v>0</v>
      </c>
      <c r="I562" s="120">
        <v>0</v>
      </c>
      <c r="J562" s="120">
        <f t="shared" si="20"/>
        <v>370000000</v>
      </c>
      <c r="K562" s="6" t="s">
        <v>2318</v>
      </c>
      <c r="L562" s="6" t="s">
        <v>2319</v>
      </c>
      <c r="M562" s="6" t="s">
        <v>133</v>
      </c>
    </row>
    <row r="563" spans="1:13" ht="24.95" customHeight="1">
      <c r="A563" s="10" t="s">
        <v>2168</v>
      </c>
      <c r="B563" s="10" t="s">
        <v>2273</v>
      </c>
      <c r="C563" s="6" t="s">
        <v>124</v>
      </c>
      <c r="D563" s="5" t="s">
        <v>2320</v>
      </c>
      <c r="E563" s="7" t="s">
        <v>133</v>
      </c>
      <c r="F563" s="6" t="s">
        <v>18</v>
      </c>
      <c r="G563" s="120">
        <v>110000000</v>
      </c>
      <c r="H563" s="182">
        <v>0</v>
      </c>
      <c r="I563" s="120">
        <v>10000000</v>
      </c>
      <c r="J563" s="120">
        <f t="shared" si="20"/>
        <v>120000000</v>
      </c>
      <c r="K563" s="6" t="s">
        <v>2321</v>
      </c>
      <c r="L563" s="6" t="s">
        <v>2322</v>
      </c>
      <c r="M563" s="6" t="s">
        <v>133</v>
      </c>
    </row>
    <row r="564" spans="1:13" ht="24.95" customHeight="1">
      <c r="A564" s="10" t="s">
        <v>2168</v>
      </c>
      <c r="B564" s="10" t="s">
        <v>2176</v>
      </c>
      <c r="C564" s="6" t="s">
        <v>213</v>
      </c>
      <c r="D564" s="5" t="s">
        <v>2323</v>
      </c>
      <c r="E564" s="7" t="s">
        <v>526</v>
      </c>
      <c r="F564" s="6" t="s">
        <v>18</v>
      </c>
      <c r="G564" s="120">
        <v>33000000</v>
      </c>
      <c r="H564" s="182">
        <v>0</v>
      </c>
      <c r="I564" s="120">
        <v>0</v>
      </c>
      <c r="J564" s="120">
        <f t="shared" si="20"/>
        <v>33000000</v>
      </c>
      <c r="K564" s="6" t="s">
        <v>2178</v>
      </c>
      <c r="L564" s="6" t="s">
        <v>2179</v>
      </c>
      <c r="M564" s="6" t="s">
        <v>715</v>
      </c>
    </row>
    <row r="565" spans="1:13" ht="24.95" customHeight="1">
      <c r="A565" s="10" t="s">
        <v>2168</v>
      </c>
      <c r="B565" s="10" t="s">
        <v>2253</v>
      </c>
      <c r="C565" s="6" t="s">
        <v>2324</v>
      </c>
      <c r="D565" s="5" t="s">
        <v>2325</v>
      </c>
      <c r="E565" s="7" t="s">
        <v>133</v>
      </c>
      <c r="F565" s="6" t="s">
        <v>18</v>
      </c>
      <c r="G565" s="120">
        <v>350000000</v>
      </c>
      <c r="H565" s="182">
        <v>0</v>
      </c>
      <c r="I565" s="120">
        <v>0</v>
      </c>
      <c r="J565" s="120">
        <f t="shared" si="20"/>
        <v>350000000</v>
      </c>
      <c r="K565" s="6" t="s">
        <v>2326</v>
      </c>
      <c r="L565" s="6" t="s">
        <v>2327</v>
      </c>
      <c r="M565" s="6" t="s">
        <v>133</v>
      </c>
    </row>
    <row r="566" spans="1:13" ht="24.95" customHeight="1">
      <c r="A566" s="10" t="s">
        <v>2168</v>
      </c>
      <c r="B566" s="10" t="s">
        <v>2176</v>
      </c>
      <c r="C566" s="6" t="s">
        <v>575</v>
      </c>
      <c r="D566" s="5" t="s">
        <v>2328</v>
      </c>
      <c r="E566" s="7" t="s">
        <v>526</v>
      </c>
      <c r="F566" s="6" t="s">
        <v>18</v>
      </c>
      <c r="G566" s="120">
        <v>50000000</v>
      </c>
      <c r="H566" s="182">
        <v>0</v>
      </c>
      <c r="I566" s="120">
        <v>0</v>
      </c>
      <c r="J566" s="120">
        <f t="shared" si="20"/>
        <v>50000000</v>
      </c>
      <c r="K566" s="6" t="s">
        <v>2231</v>
      </c>
      <c r="L566" s="6" t="s">
        <v>2232</v>
      </c>
      <c r="M566" s="6" t="s">
        <v>715</v>
      </c>
    </row>
    <row r="567" spans="1:13" ht="24.95" customHeight="1">
      <c r="A567" s="10" t="s">
        <v>2168</v>
      </c>
      <c r="B567" s="10" t="s">
        <v>2246</v>
      </c>
      <c r="C567" s="6" t="s">
        <v>575</v>
      </c>
      <c r="D567" s="5" t="s">
        <v>2329</v>
      </c>
      <c r="E567" s="7" t="s">
        <v>133</v>
      </c>
      <c r="F567" s="6" t="s">
        <v>18</v>
      </c>
      <c r="G567" s="120">
        <v>200000000</v>
      </c>
      <c r="H567" s="182">
        <v>0</v>
      </c>
      <c r="I567" s="120">
        <v>0</v>
      </c>
      <c r="J567" s="120">
        <f t="shared" si="20"/>
        <v>200000000</v>
      </c>
      <c r="K567" s="6" t="s">
        <v>2284</v>
      </c>
      <c r="L567" s="6" t="s">
        <v>2285</v>
      </c>
      <c r="M567" s="6" t="s">
        <v>133</v>
      </c>
    </row>
    <row r="568" spans="1:13" ht="24.95" customHeight="1">
      <c r="A568" s="10" t="s">
        <v>2168</v>
      </c>
      <c r="B568" s="10" t="s">
        <v>2286</v>
      </c>
      <c r="C568" s="6" t="s">
        <v>575</v>
      </c>
      <c r="D568" s="5" t="s">
        <v>2330</v>
      </c>
      <c r="E568" s="7" t="s">
        <v>223</v>
      </c>
      <c r="F568" s="6" t="s">
        <v>18</v>
      </c>
      <c r="G568" s="120">
        <v>300000000</v>
      </c>
      <c r="H568" s="120">
        <v>1300000000</v>
      </c>
      <c r="I568" s="120">
        <v>50000000</v>
      </c>
      <c r="J568" s="120">
        <f t="shared" si="20"/>
        <v>1650000000</v>
      </c>
      <c r="K568" s="6" t="s">
        <v>2331</v>
      </c>
      <c r="L568" s="6" t="s">
        <v>2332</v>
      </c>
      <c r="M568" s="6" t="s">
        <v>226</v>
      </c>
    </row>
    <row r="569" spans="1:13" ht="24.95" customHeight="1">
      <c r="A569" s="10" t="s">
        <v>2333</v>
      </c>
      <c r="B569" s="10" t="s">
        <v>2334</v>
      </c>
      <c r="C569" s="6" t="s">
        <v>139</v>
      </c>
      <c r="D569" s="5" t="s">
        <v>2335</v>
      </c>
      <c r="E569" s="7" t="s">
        <v>223</v>
      </c>
      <c r="F569" s="6" t="s">
        <v>119</v>
      </c>
      <c r="G569" s="120">
        <v>145000000</v>
      </c>
      <c r="H569" s="182">
        <v>0</v>
      </c>
      <c r="I569" s="120">
        <v>15000000</v>
      </c>
      <c r="J569" s="120">
        <f t="shared" si="20"/>
        <v>160000000</v>
      </c>
      <c r="K569" s="6" t="s">
        <v>2336</v>
      </c>
      <c r="L569" s="6" t="s">
        <v>2337</v>
      </c>
      <c r="M569" s="6" t="s">
        <v>226</v>
      </c>
    </row>
    <row r="570" spans="1:13" ht="24.95" customHeight="1">
      <c r="A570" s="10" t="s">
        <v>2333</v>
      </c>
      <c r="B570" s="10" t="s">
        <v>2334</v>
      </c>
      <c r="C570" s="6" t="s">
        <v>139</v>
      </c>
      <c r="D570" s="5" t="s">
        <v>2338</v>
      </c>
      <c r="E570" s="7" t="s">
        <v>223</v>
      </c>
      <c r="F570" s="6" t="s">
        <v>119</v>
      </c>
      <c r="G570" s="120">
        <v>130000000</v>
      </c>
      <c r="H570" s="120">
        <v>10000000</v>
      </c>
      <c r="I570" s="120">
        <v>10000000</v>
      </c>
      <c r="J570" s="120">
        <f t="shared" si="20"/>
        <v>150000000</v>
      </c>
      <c r="K570" s="6" t="s">
        <v>2339</v>
      </c>
      <c r="L570" s="6" t="s">
        <v>2337</v>
      </c>
      <c r="M570" s="6" t="s">
        <v>226</v>
      </c>
    </row>
    <row r="571" spans="1:13" ht="24.95" customHeight="1">
      <c r="A571" s="10" t="s">
        <v>2333</v>
      </c>
      <c r="B571" s="10" t="s">
        <v>2340</v>
      </c>
      <c r="C571" s="6" t="s">
        <v>139</v>
      </c>
      <c r="D571" s="5" t="s">
        <v>2341</v>
      </c>
      <c r="E571" s="7" t="s">
        <v>526</v>
      </c>
      <c r="F571" s="6" t="s">
        <v>18</v>
      </c>
      <c r="G571" s="120">
        <v>136500000</v>
      </c>
      <c r="H571" s="182">
        <v>0</v>
      </c>
      <c r="I571" s="120">
        <v>0</v>
      </c>
      <c r="J571" s="120">
        <f t="shared" si="20"/>
        <v>136500000</v>
      </c>
      <c r="K571" s="6" t="s">
        <v>2342</v>
      </c>
      <c r="L571" s="6" t="s">
        <v>2343</v>
      </c>
      <c r="M571" s="6" t="s">
        <v>715</v>
      </c>
    </row>
    <row r="572" spans="1:13" ht="24.95" customHeight="1">
      <c r="A572" s="10" t="s">
        <v>2333</v>
      </c>
      <c r="B572" s="10" t="s">
        <v>2344</v>
      </c>
      <c r="C572" s="6" t="s">
        <v>139</v>
      </c>
      <c r="D572" s="5" t="s">
        <v>2345</v>
      </c>
      <c r="E572" s="7" t="s">
        <v>133</v>
      </c>
      <c r="F572" s="6" t="s">
        <v>18</v>
      </c>
      <c r="G572" s="120">
        <v>250000000</v>
      </c>
      <c r="H572" s="182">
        <v>0</v>
      </c>
      <c r="I572" s="120">
        <v>0</v>
      </c>
      <c r="J572" s="120">
        <f t="shared" si="20"/>
        <v>250000000</v>
      </c>
      <c r="K572" s="6" t="s">
        <v>2346</v>
      </c>
      <c r="L572" s="6" t="s">
        <v>2347</v>
      </c>
      <c r="M572" s="6" t="s">
        <v>133</v>
      </c>
    </row>
    <row r="573" spans="1:13" ht="24.95" customHeight="1">
      <c r="A573" s="10" t="s">
        <v>2333</v>
      </c>
      <c r="B573" s="10" t="s">
        <v>2344</v>
      </c>
      <c r="C573" s="6" t="s">
        <v>2348</v>
      </c>
      <c r="D573" s="5" t="s">
        <v>2349</v>
      </c>
      <c r="E573" s="7" t="s">
        <v>133</v>
      </c>
      <c r="F573" s="6" t="s">
        <v>18</v>
      </c>
      <c r="G573" s="120">
        <v>350000000</v>
      </c>
      <c r="H573" s="182">
        <v>0</v>
      </c>
      <c r="I573" s="120">
        <v>0</v>
      </c>
      <c r="J573" s="120">
        <f t="shared" si="20"/>
        <v>350000000</v>
      </c>
      <c r="K573" s="6" t="s">
        <v>2350</v>
      </c>
      <c r="L573" s="6" t="s">
        <v>2351</v>
      </c>
      <c r="M573" s="6" t="s">
        <v>133</v>
      </c>
    </row>
    <row r="574" spans="1:13" ht="24.95" customHeight="1">
      <c r="A574" s="10" t="s">
        <v>2333</v>
      </c>
      <c r="B574" s="10" t="s">
        <v>2352</v>
      </c>
      <c r="C574" s="6" t="s">
        <v>130</v>
      </c>
      <c r="D574" s="5" t="s">
        <v>2353</v>
      </c>
      <c r="E574" s="7" t="s">
        <v>526</v>
      </c>
      <c r="F574" s="6" t="s">
        <v>18</v>
      </c>
      <c r="G574" s="120">
        <v>33800000</v>
      </c>
      <c r="H574" s="182">
        <v>0</v>
      </c>
      <c r="I574" s="120">
        <v>0</v>
      </c>
      <c r="J574" s="120">
        <f t="shared" si="20"/>
        <v>33800000</v>
      </c>
      <c r="K574" s="6" t="s">
        <v>2354</v>
      </c>
      <c r="L574" s="6" t="s">
        <v>2355</v>
      </c>
      <c r="M574" s="6" t="s">
        <v>715</v>
      </c>
    </row>
    <row r="575" spans="1:13" ht="24.95" customHeight="1">
      <c r="A575" s="10" t="s">
        <v>2333</v>
      </c>
      <c r="B575" s="10" t="s">
        <v>2356</v>
      </c>
      <c r="C575" s="6" t="s">
        <v>130</v>
      </c>
      <c r="D575" s="5" t="s">
        <v>2357</v>
      </c>
      <c r="E575" s="7" t="s">
        <v>133</v>
      </c>
      <c r="F575" s="6" t="s">
        <v>18</v>
      </c>
      <c r="G575" s="120">
        <v>200000000</v>
      </c>
      <c r="H575" s="182">
        <v>0</v>
      </c>
      <c r="I575" s="120">
        <v>0</v>
      </c>
      <c r="J575" s="120">
        <f t="shared" si="20"/>
        <v>200000000</v>
      </c>
      <c r="K575" s="6" t="s">
        <v>2358</v>
      </c>
      <c r="L575" s="6" t="s">
        <v>2359</v>
      </c>
      <c r="M575" s="6" t="s">
        <v>133</v>
      </c>
    </row>
    <row r="576" spans="1:13" ht="24.95" customHeight="1">
      <c r="A576" s="10" t="s">
        <v>2333</v>
      </c>
      <c r="B576" s="10" t="s">
        <v>2356</v>
      </c>
      <c r="C576" s="6" t="s">
        <v>2360</v>
      </c>
      <c r="D576" s="5" t="s">
        <v>2361</v>
      </c>
      <c r="E576" s="7" t="s">
        <v>133</v>
      </c>
      <c r="F576" s="6" t="s">
        <v>2362</v>
      </c>
      <c r="G576" s="120">
        <v>1200000000</v>
      </c>
      <c r="H576" s="120">
        <v>200000000</v>
      </c>
      <c r="I576" s="120">
        <v>20000000</v>
      </c>
      <c r="J576" s="120">
        <f t="shared" si="20"/>
        <v>1420000000</v>
      </c>
      <c r="K576" s="6" t="s">
        <v>2363</v>
      </c>
      <c r="L576" s="6" t="s">
        <v>2364</v>
      </c>
      <c r="M576" s="6" t="s">
        <v>133</v>
      </c>
    </row>
    <row r="577" spans="1:13" ht="24.95" customHeight="1">
      <c r="A577" s="10" t="s">
        <v>2333</v>
      </c>
      <c r="B577" s="10" t="s">
        <v>2334</v>
      </c>
      <c r="C577" s="6" t="s">
        <v>2360</v>
      </c>
      <c r="D577" s="5" t="s">
        <v>2365</v>
      </c>
      <c r="E577" s="7" t="s">
        <v>2366</v>
      </c>
      <c r="F577" s="6" t="s">
        <v>18</v>
      </c>
      <c r="G577" s="120">
        <v>2000000000</v>
      </c>
      <c r="H577" s="182">
        <v>0</v>
      </c>
      <c r="I577" s="120">
        <v>0</v>
      </c>
      <c r="J577" s="120">
        <f t="shared" si="20"/>
        <v>2000000000</v>
      </c>
      <c r="K577" s="6" t="s">
        <v>2367</v>
      </c>
      <c r="L577" s="6" t="s">
        <v>2368</v>
      </c>
      <c r="M577" s="6" t="s">
        <v>2366</v>
      </c>
    </row>
    <row r="578" spans="1:13" ht="24.95" customHeight="1">
      <c r="A578" s="10" t="s">
        <v>2333</v>
      </c>
      <c r="B578" s="10" t="s">
        <v>2334</v>
      </c>
      <c r="C578" s="6" t="s">
        <v>130</v>
      </c>
      <c r="D578" s="5" t="s">
        <v>2369</v>
      </c>
      <c r="E578" s="7" t="s">
        <v>133</v>
      </c>
      <c r="F578" s="6" t="s">
        <v>18</v>
      </c>
      <c r="G578" s="120">
        <v>1100000000</v>
      </c>
      <c r="H578" s="182">
        <v>0</v>
      </c>
      <c r="I578" s="120">
        <v>10000000</v>
      </c>
      <c r="J578" s="120">
        <f t="shared" si="20"/>
        <v>1110000000</v>
      </c>
      <c r="K578" s="6" t="s">
        <v>2370</v>
      </c>
      <c r="L578" s="6" t="s">
        <v>2371</v>
      </c>
      <c r="M578" s="6" t="s">
        <v>133</v>
      </c>
    </row>
    <row r="579" spans="1:13" ht="24.95" customHeight="1">
      <c r="A579" s="10" t="s">
        <v>2333</v>
      </c>
      <c r="B579" s="10" t="s">
        <v>2372</v>
      </c>
      <c r="C579" s="6" t="s">
        <v>2360</v>
      </c>
      <c r="D579" s="5" t="s">
        <v>2373</v>
      </c>
      <c r="E579" s="7" t="s">
        <v>133</v>
      </c>
      <c r="F579" s="6" t="s">
        <v>18</v>
      </c>
      <c r="G579" s="120">
        <v>600000000</v>
      </c>
      <c r="H579" s="182">
        <v>0</v>
      </c>
      <c r="I579" s="120">
        <v>0</v>
      </c>
      <c r="J579" s="120">
        <f t="shared" si="20"/>
        <v>600000000</v>
      </c>
      <c r="K579" s="6" t="s">
        <v>2374</v>
      </c>
      <c r="L579" s="6" t="s">
        <v>2375</v>
      </c>
      <c r="M579" s="6" t="s">
        <v>133</v>
      </c>
    </row>
    <row r="580" spans="1:13" ht="24.95" customHeight="1">
      <c r="A580" s="10" t="s">
        <v>2333</v>
      </c>
      <c r="B580" s="10" t="s">
        <v>2376</v>
      </c>
      <c r="C580" s="6" t="s">
        <v>147</v>
      </c>
      <c r="D580" s="5" t="s">
        <v>2377</v>
      </c>
      <c r="E580" s="7" t="s">
        <v>37</v>
      </c>
      <c r="F580" s="6" t="s">
        <v>18</v>
      </c>
      <c r="G580" s="120">
        <v>440000000</v>
      </c>
      <c r="H580" s="182">
        <v>0</v>
      </c>
      <c r="I580" s="120">
        <v>0</v>
      </c>
      <c r="J580" s="120">
        <f t="shared" si="20"/>
        <v>440000000</v>
      </c>
      <c r="K580" s="6" t="s">
        <v>2378</v>
      </c>
      <c r="L580" s="6" t="s">
        <v>2379</v>
      </c>
      <c r="M580" s="6" t="s">
        <v>37</v>
      </c>
    </row>
    <row r="581" spans="1:13" ht="24.95" customHeight="1">
      <c r="A581" s="10" t="s">
        <v>2333</v>
      </c>
      <c r="B581" s="10" t="s">
        <v>2376</v>
      </c>
      <c r="C581" s="6" t="s">
        <v>147</v>
      </c>
      <c r="D581" s="5" t="s">
        <v>2380</v>
      </c>
      <c r="E581" s="7" t="s">
        <v>37</v>
      </c>
      <c r="F581" s="6" t="s">
        <v>18</v>
      </c>
      <c r="G581" s="120">
        <v>400000000</v>
      </c>
      <c r="H581" s="182">
        <v>0</v>
      </c>
      <c r="I581" s="120">
        <v>0</v>
      </c>
      <c r="J581" s="120">
        <f t="shared" si="20"/>
        <v>400000000</v>
      </c>
      <c r="K581" s="6" t="s">
        <v>2378</v>
      </c>
      <c r="L581" s="6" t="s">
        <v>2379</v>
      </c>
      <c r="M581" s="6" t="s">
        <v>37</v>
      </c>
    </row>
    <row r="582" spans="1:13" ht="24.95" customHeight="1">
      <c r="A582" s="10" t="s">
        <v>2333</v>
      </c>
      <c r="B582" s="10" t="s">
        <v>2376</v>
      </c>
      <c r="C582" s="6" t="s">
        <v>147</v>
      </c>
      <c r="D582" s="5" t="s">
        <v>2381</v>
      </c>
      <c r="E582" s="7" t="s">
        <v>37</v>
      </c>
      <c r="F582" s="6" t="s">
        <v>18</v>
      </c>
      <c r="G582" s="120">
        <v>470000000</v>
      </c>
      <c r="H582" s="182">
        <v>0</v>
      </c>
      <c r="I582" s="120">
        <v>0</v>
      </c>
      <c r="J582" s="120">
        <f t="shared" si="20"/>
        <v>470000000</v>
      </c>
      <c r="K582" s="6" t="s">
        <v>2378</v>
      </c>
      <c r="L582" s="6" t="s">
        <v>2379</v>
      </c>
      <c r="M582" s="6" t="s">
        <v>37</v>
      </c>
    </row>
    <row r="583" spans="1:13" ht="24.95" customHeight="1">
      <c r="A583" s="10" t="s">
        <v>3095</v>
      </c>
      <c r="B583" s="78" t="s">
        <v>2098</v>
      </c>
      <c r="C583" s="6" t="s">
        <v>108</v>
      </c>
      <c r="D583" s="5" t="s">
        <v>3096</v>
      </c>
      <c r="E583" s="7" t="s">
        <v>149</v>
      </c>
      <c r="F583" s="6" t="s">
        <v>119</v>
      </c>
      <c r="G583" s="206">
        <v>1382221802</v>
      </c>
      <c r="H583" s="182">
        <v>0</v>
      </c>
      <c r="I583" s="120">
        <v>0</v>
      </c>
      <c r="J583" s="120">
        <f t="shared" ref="J583:J614" si="21">SUM(G583:I583)</f>
        <v>1382221802</v>
      </c>
      <c r="K583" s="6" t="s">
        <v>3097</v>
      </c>
      <c r="L583" s="5" t="s">
        <v>3098</v>
      </c>
      <c r="M583" s="6" t="s">
        <v>37</v>
      </c>
    </row>
    <row r="584" spans="1:13" ht="24.95" customHeight="1">
      <c r="A584" s="10" t="s">
        <v>3095</v>
      </c>
      <c r="B584" s="10" t="s">
        <v>2098</v>
      </c>
      <c r="C584" s="6" t="s">
        <v>108</v>
      </c>
      <c r="D584" s="5" t="s">
        <v>3099</v>
      </c>
      <c r="E584" s="7" t="s">
        <v>37</v>
      </c>
      <c r="F584" s="6" t="s">
        <v>18</v>
      </c>
      <c r="G584" s="206">
        <v>622544372.10000002</v>
      </c>
      <c r="H584" s="182">
        <v>0</v>
      </c>
      <c r="I584" s="120">
        <v>0</v>
      </c>
      <c r="J584" s="120">
        <f t="shared" si="21"/>
        <v>622544372.10000002</v>
      </c>
      <c r="K584" s="6" t="s">
        <v>3100</v>
      </c>
      <c r="L584" s="5" t="s">
        <v>3101</v>
      </c>
      <c r="M584" s="6" t="s">
        <v>37</v>
      </c>
    </row>
    <row r="585" spans="1:13" ht="24.95" customHeight="1">
      <c r="A585" s="10" t="s">
        <v>3095</v>
      </c>
      <c r="B585" s="10" t="s">
        <v>2928</v>
      </c>
      <c r="C585" s="6" t="s">
        <v>108</v>
      </c>
      <c r="D585" s="5" t="s">
        <v>3102</v>
      </c>
      <c r="E585" s="7" t="s">
        <v>115</v>
      </c>
      <c r="F585" s="6" t="s">
        <v>18</v>
      </c>
      <c r="G585" s="206">
        <v>27000000</v>
      </c>
      <c r="H585" s="206"/>
      <c r="I585" s="206"/>
      <c r="J585" s="120">
        <f t="shared" si="21"/>
        <v>27000000</v>
      </c>
      <c r="K585" s="6" t="s">
        <v>3103</v>
      </c>
      <c r="L585" s="6" t="s">
        <v>3104</v>
      </c>
      <c r="M585" s="6" t="s">
        <v>115</v>
      </c>
    </row>
    <row r="586" spans="1:13" ht="24.95" customHeight="1">
      <c r="A586" s="10" t="s">
        <v>3095</v>
      </c>
      <c r="B586" s="10" t="s">
        <v>2928</v>
      </c>
      <c r="C586" s="6" t="s">
        <v>108</v>
      </c>
      <c r="D586" s="5" t="s">
        <v>3105</v>
      </c>
      <c r="E586" s="7" t="s">
        <v>115</v>
      </c>
      <c r="F586" s="6" t="s">
        <v>18</v>
      </c>
      <c r="G586" s="206">
        <v>30000000</v>
      </c>
      <c r="H586" s="206"/>
      <c r="I586" s="206"/>
      <c r="J586" s="120">
        <f t="shared" si="21"/>
        <v>30000000</v>
      </c>
      <c r="K586" s="6" t="s">
        <v>3106</v>
      </c>
      <c r="L586" s="6" t="s">
        <v>3107</v>
      </c>
      <c r="M586" s="6" t="s">
        <v>115</v>
      </c>
    </row>
    <row r="587" spans="1:13" ht="24.95" customHeight="1">
      <c r="A587" s="10" t="s">
        <v>3095</v>
      </c>
      <c r="B587" s="10" t="s">
        <v>2928</v>
      </c>
      <c r="C587" s="6" t="s">
        <v>108</v>
      </c>
      <c r="D587" s="5" t="s">
        <v>3108</v>
      </c>
      <c r="E587" s="7" t="s">
        <v>115</v>
      </c>
      <c r="F587" s="6" t="s">
        <v>18</v>
      </c>
      <c r="G587" s="206">
        <v>20000000</v>
      </c>
      <c r="H587" s="206"/>
      <c r="I587" s="206"/>
      <c r="J587" s="120">
        <f t="shared" si="21"/>
        <v>20000000</v>
      </c>
      <c r="K587" s="6" t="s">
        <v>3109</v>
      </c>
      <c r="L587" s="6" t="s">
        <v>3110</v>
      </c>
      <c r="M587" s="6" t="s">
        <v>115</v>
      </c>
    </row>
    <row r="588" spans="1:13" ht="24.95" customHeight="1">
      <c r="A588" s="10" t="s">
        <v>3111</v>
      </c>
      <c r="B588" s="10" t="s">
        <v>3112</v>
      </c>
      <c r="C588" s="6" t="s">
        <v>108</v>
      </c>
      <c r="D588" s="19" t="s">
        <v>3113</v>
      </c>
      <c r="E588" s="7" t="s">
        <v>37</v>
      </c>
      <c r="F588" s="6" t="s">
        <v>18</v>
      </c>
      <c r="G588" s="212">
        <v>26956767</v>
      </c>
      <c r="H588" s="182">
        <v>0</v>
      </c>
      <c r="I588" s="120">
        <v>0</v>
      </c>
      <c r="J588" s="120">
        <f t="shared" si="21"/>
        <v>26956767</v>
      </c>
      <c r="K588" s="6" t="s">
        <v>3114</v>
      </c>
      <c r="L588" s="5" t="s">
        <v>3115</v>
      </c>
      <c r="M588" s="6" t="s">
        <v>37</v>
      </c>
    </row>
    <row r="589" spans="1:13" ht="24.95" customHeight="1">
      <c r="A589" s="10" t="s">
        <v>3116</v>
      </c>
      <c r="B589" s="10" t="s">
        <v>3117</v>
      </c>
      <c r="C589" s="6" t="s">
        <v>108</v>
      </c>
      <c r="D589" s="5" t="s">
        <v>3118</v>
      </c>
      <c r="E589" s="7" t="s">
        <v>37</v>
      </c>
      <c r="F589" s="6" t="s">
        <v>18</v>
      </c>
      <c r="G589" s="206">
        <v>500000000</v>
      </c>
      <c r="H589" s="206">
        <v>20000000</v>
      </c>
      <c r="I589" s="206">
        <v>200000000</v>
      </c>
      <c r="J589" s="120">
        <f t="shared" si="21"/>
        <v>720000000</v>
      </c>
      <c r="K589" s="6" t="s">
        <v>3119</v>
      </c>
      <c r="L589" s="5" t="s">
        <v>3120</v>
      </c>
      <c r="M589" s="7" t="s">
        <v>37</v>
      </c>
    </row>
    <row r="590" spans="1:13" ht="24.95" customHeight="1">
      <c r="A590" s="10" t="s">
        <v>3116</v>
      </c>
      <c r="B590" s="78" t="s">
        <v>769</v>
      </c>
      <c r="C590" s="6" t="s">
        <v>42</v>
      </c>
      <c r="D590" s="5" t="s">
        <v>3121</v>
      </c>
      <c r="E590" s="7" t="s">
        <v>223</v>
      </c>
      <c r="F590" s="6" t="s">
        <v>18</v>
      </c>
      <c r="G590" s="206">
        <v>200000000</v>
      </c>
      <c r="H590" s="206">
        <v>90000000</v>
      </c>
      <c r="I590" s="206">
        <v>10000000</v>
      </c>
      <c r="J590" s="120">
        <f t="shared" si="21"/>
        <v>300000000</v>
      </c>
      <c r="K590" s="6" t="s">
        <v>3122</v>
      </c>
      <c r="L590" s="5" t="s">
        <v>3123</v>
      </c>
      <c r="M590" s="7" t="s">
        <v>223</v>
      </c>
    </row>
    <row r="591" spans="1:13" ht="24.95" customHeight="1">
      <c r="A591" s="10" t="s">
        <v>3116</v>
      </c>
      <c r="B591" s="10" t="s">
        <v>845</v>
      </c>
      <c r="C591" s="6" t="s">
        <v>42</v>
      </c>
      <c r="D591" s="5" t="s">
        <v>3124</v>
      </c>
      <c r="E591" s="7" t="s">
        <v>37</v>
      </c>
      <c r="F591" s="6" t="s">
        <v>18</v>
      </c>
      <c r="G591" s="206">
        <v>550000000</v>
      </c>
      <c r="H591" s="182">
        <v>0</v>
      </c>
      <c r="I591" s="206">
        <v>20000000</v>
      </c>
      <c r="J591" s="120">
        <f t="shared" si="21"/>
        <v>570000000</v>
      </c>
      <c r="K591" s="6" t="s">
        <v>3125</v>
      </c>
      <c r="L591" s="5" t="s">
        <v>3126</v>
      </c>
      <c r="M591" s="6" t="s">
        <v>37</v>
      </c>
    </row>
    <row r="592" spans="1:13" ht="24.95" customHeight="1">
      <c r="A592" s="10" t="s">
        <v>3116</v>
      </c>
      <c r="B592" s="10" t="s">
        <v>857</v>
      </c>
      <c r="C592" s="6" t="s">
        <v>42</v>
      </c>
      <c r="D592" s="5" t="s">
        <v>3127</v>
      </c>
      <c r="E592" s="7" t="s">
        <v>115</v>
      </c>
      <c r="F592" s="6" t="s">
        <v>18</v>
      </c>
      <c r="G592" s="206">
        <v>150000000</v>
      </c>
      <c r="H592" s="206"/>
      <c r="I592" s="206"/>
      <c r="J592" s="120">
        <f t="shared" si="21"/>
        <v>150000000</v>
      </c>
      <c r="K592" s="6" t="s">
        <v>3109</v>
      </c>
      <c r="L592" s="6" t="s">
        <v>3110</v>
      </c>
      <c r="M592" s="6" t="s">
        <v>115</v>
      </c>
    </row>
    <row r="593" spans="1:13" ht="24.95" customHeight="1">
      <c r="A593" s="10" t="s">
        <v>3116</v>
      </c>
      <c r="B593" s="10" t="s">
        <v>857</v>
      </c>
      <c r="C593" s="6" t="s">
        <v>42</v>
      </c>
      <c r="D593" s="5" t="s">
        <v>3128</v>
      </c>
      <c r="E593" s="7" t="s">
        <v>115</v>
      </c>
      <c r="F593" s="6" t="s">
        <v>18</v>
      </c>
      <c r="G593" s="206">
        <v>3500000000</v>
      </c>
      <c r="H593" s="206"/>
      <c r="I593" s="206"/>
      <c r="J593" s="120">
        <f t="shared" si="21"/>
        <v>3500000000</v>
      </c>
      <c r="K593" s="6" t="s">
        <v>3129</v>
      </c>
      <c r="L593" s="6" t="s">
        <v>3130</v>
      </c>
      <c r="M593" s="6" t="s">
        <v>115</v>
      </c>
    </row>
    <row r="594" spans="1:13" ht="24.95" customHeight="1">
      <c r="A594" s="10" t="s">
        <v>3116</v>
      </c>
      <c r="B594" s="10" t="s">
        <v>857</v>
      </c>
      <c r="C594" s="6" t="s">
        <v>42</v>
      </c>
      <c r="D594" s="5" t="s">
        <v>3131</v>
      </c>
      <c r="E594" s="7" t="s">
        <v>115</v>
      </c>
      <c r="F594" s="6" t="s">
        <v>18</v>
      </c>
      <c r="G594" s="206">
        <v>100000000</v>
      </c>
      <c r="H594" s="206"/>
      <c r="I594" s="206"/>
      <c r="J594" s="120">
        <f t="shared" si="21"/>
        <v>100000000</v>
      </c>
      <c r="K594" s="6" t="s">
        <v>3109</v>
      </c>
      <c r="L594" s="6" t="s">
        <v>3110</v>
      </c>
      <c r="M594" s="6" t="s">
        <v>115</v>
      </c>
    </row>
    <row r="595" spans="1:13" ht="24.95" customHeight="1">
      <c r="A595" s="10" t="s">
        <v>3116</v>
      </c>
      <c r="B595" s="10" t="s">
        <v>857</v>
      </c>
      <c r="C595" s="6" t="s">
        <v>42</v>
      </c>
      <c r="D595" s="5" t="s">
        <v>3132</v>
      </c>
      <c r="E595" s="7" t="s">
        <v>115</v>
      </c>
      <c r="F595" s="6" t="s">
        <v>18</v>
      </c>
      <c r="G595" s="206">
        <v>1300000000</v>
      </c>
      <c r="H595" s="206"/>
      <c r="I595" s="206"/>
      <c r="J595" s="120">
        <f t="shared" si="21"/>
        <v>1300000000</v>
      </c>
      <c r="K595" s="6" t="s">
        <v>3129</v>
      </c>
      <c r="L595" s="6" t="s">
        <v>3130</v>
      </c>
      <c r="M595" s="6" t="s">
        <v>115</v>
      </c>
    </row>
    <row r="596" spans="1:13" ht="24.95" customHeight="1">
      <c r="A596" s="10" t="s">
        <v>3116</v>
      </c>
      <c r="B596" s="10" t="s">
        <v>857</v>
      </c>
      <c r="C596" s="6" t="s">
        <v>42</v>
      </c>
      <c r="D596" s="5" t="s">
        <v>3133</v>
      </c>
      <c r="E596" s="7" t="s">
        <v>115</v>
      </c>
      <c r="F596" s="6" t="s">
        <v>18</v>
      </c>
      <c r="G596" s="206">
        <v>20000000</v>
      </c>
      <c r="H596" s="206"/>
      <c r="I596" s="206"/>
      <c r="J596" s="120">
        <f t="shared" si="21"/>
        <v>20000000</v>
      </c>
      <c r="K596" s="6" t="s">
        <v>3134</v>
      </c>
      <c r="L596" s="6" t="s">
        <v>3135</v>
      </c>
      <c r="M596" s="6" t="s">
        <v>115</v>
      </c>
    </row>
    <row r="597" spans="1:13" ht="24.95" customHeight="1">
      <c r="A597" s="10" t="s">
        <v>3116</v>
      </c>
      <c r="B597" s="10" t="s">
        <v>3136</v>
      </c>
      <c r="C597" s="6" t="s">
        <v>42</v>
      </c>
      <c r="D597" s="5" t="s">
        <v>3137</v>
      </c>
      <c r="E597" s="7" t="s">
        <v>37</v>
      </c>
      <c r="F597" s="6" t="s">
        <v>18</v>
      </c>
      <c r="G597" s="206">
        <v>289523049</v>
      </c>
      <c r="H597" s="206">
        <v>265035518</v>
      </c>
      <c r="I597" s="206">
        <v>150000000</v>
      </c>
      <c r="J597" s="120">
        <f t="shared" si="21"/>
        <v>704558567</v>
      </c>
      <c r="K597" s="6" t="s">
        <v>3138</v>
      </c>
      <c r="L597" s="5" t="s">
        <v>3139</v>
      </c>
      <c r="M597" s="7" t="s">
        <v>37</v>
      </c>
    </row>
    <row r="598" spans="1:13" ht="24.95" customHeight="1">
      <c r="A598" s="10" t="s">
        <v>3116</v>
      </c>
      <c r="B598" s="10" t="s">
        <v>3140</v>
      </c>
      <c r="C598" s="6" t="s">
        <v>42</v>
      </c>
      <c r="D598" s="5" t="s">
        <v>3141</v>
      </c>
      <c r="E598" s="7" t="s">
        <v>115</v>
      </c>
      <c r="F598" s="6" t="s">
        <v>18</v>
      </c>
      <c r="G598" s="206">
        <v>800000000</v>
      </c>
      <c r="H598" s="206">
        <v>1857000000</v>
      </c>
      <c r="I598" s="206">
        <v>20000000</v>
      </c>
      <c r="J598" s="120">
        <f t="shared" si="21"/>
        <v>2677000000</v>
      </c>
      <c r="K598" s="6" t="s">
        <v>3142</v>
      </c>
      <c r="L598" s="5" t="s">
        <v>3143</v>
      </c>
      <c r="M598" s="6"/>
    </row>
    <row r="599" spans="1:13" ht="24.95" customHeight="1">
      <c r="A599" s="10" t="s">
        <v>3116</v>
      </c>
      <c r="B599" s="10" t="s">
        <v>3144</v>
      </c>
      <c r="C599" s="6" t="s">
        <v>42</v>
      </c>
      <c r="D599" s="5" t="s">
        <v>3145</v>
      </c>
      <c r="E599" s="7" t="s">
        <v>223</v>
      </c>
      <c r="F599" s="6" t="s">
        <v>18</v>
      </c>
      <c r="G599" s="206">
        <v>15000000</v>
      </c>
      <c r="H599" s="206">
        <v>180000000</v>
      </c>
      <c r="I599" s="206"/>
      <c r="J599" s="120">
        <f t="shared" si="21"/>
        <v>195000000</v>
      </c>
      <c r="K599" s="6" t="s">
        <v>3146</v>
      </c>
      <c r="L599" s="5" t="s">
        <v>3147</v>
      </c>
      <c r="M599" s="6"/>
    </row>
    <row r="600" spans="1:13" ht="24.95" customHeight="1">
      <c r="A600" s="10" t="s">
        <v>3116</v>
      </c>
      <c r="B600" s="78" t="s">
        <v>769</v>
      </c>
      <c r="C600" s="6" t="s">
        <v>180</v>
      </c>
      <c r="D600" s="5" t="s">
        <v>3148</v>
      </c>
      <c r="E600" s="7" t="s">
        <v>223</v>
      </c>
      <c r="F600" s="6" t="s">
        <v>18</v>
      </c>
      <c r="G600" s="206">
        <v>30000000</v>
      </c>
      <c r="H600" s="206">
        <v>6000000</v>
      </c>
      <c r="I600" s="206">
        <v>5000000</v>
      </c>
      <c r="J600" s="120">
        <f t="shared" si="21"/>
        <v>41000000</v>
      </c>
      <c r="K600" s="6" t="s">
        <v>3122</v>
      </c>
      <c r="L600" s="5" t="s">
        <v>3123</v>
      </c>
      <c r="M600" s="7" t="s">
        <v>223</v>
      </c>
    </row>
    <row r="601" spans="1:13" ht="24.95" customHeight="1">
      <c r="A601" s="10" t="s">
        <v>3116</v>
      </c>
      <c r="B601" s="10" t="s">
        <v>857</v>
      </c>
      <c r="C601" s="6" t="s">
        <v>180</v>
      </c>
      <c r="D601" s="5" t="s">
        <v>3149</v>
      </c>
      <c r="E601" s="7" t="s">
        <v>115</v>
      </c>
      <c r="F601" s="6" t="s">
        <v>18</v>
      </c>
      <c r="G601" s="206">
        <v>1000000000</v>
      </c>
      <c r="H601" s="206"/>
      <c r="I601" s="206"/>
      <c r="J601" s="120">
        <f t="shared" si="21"/>
        <v>1000000000</v>
      </c>
      <c r="K601" s="6" t="s">
        <v>3134</v>
      </c>
      <c r="L601" s="6" t="s">
        <v>3135</v>
      </c>
      <c r="M601" s="6" t="s">
        <v>115</v>
      </c>
    </row>
    <row r="602" spans="1:13" ht="24.95" customHeight="1">
      <c r="A602" s="10" t="s">
        <v>3116</v>
      </c>
      <c r="B602" s="10" t="s">
        <v>857</v>
      </c>
      <c r="C602" s="6" t="s">
        <v>180</v>
      </c>
      <c r="D602" s="5" t="s">
        <v>3150</v>
      </c>
      <c r="E602" s="7" t="s">
        <v>115</v>
      </c>
      <c r="F602" s="6" t="s">
        <v>18</v>
      </c>
      <c r="G602" s="206">
        <v>3500000000</v>
      </c>
      <c r="H602" s="206"/>
      <c r="I602" s="206"/>
      <c r="J602" s="120">
        <f t="shared" si="21"/>
        <v>3500000000</v>
      </c>
      <c r="K602" s="6" t="s">
        <v>3134</v>
      </c>
      <c r="L602" s="6" t="s">
        <v>3135</v>
      </c>
      <c r="M602" s="6" t="s">
        <v>115</v>
      </c>
    </row>
    <row r="603" spans="1:13" ht="24.95" customHeight="1">
      <c r="A603" s="10" t="s">
        <v>3116</v>
      </c>
      <c r="B603" s="10" t="s">
        <v>857</v>
      </c>
      <c r="C603" s="6" t="s">
        <v>180</v>
      </c>
      <c r="D603" s="5" t="s">
        <v>3151</v>
      </c>
      <c r="E603" s="7" t="s">
        <v>115</v>
      </c>
      <c r="F603" s="6" t="s">
        <v>18</v>
      </c>
      <c r="G603" s="206">
        <v>1500000000</v>
      </c>
      <c r="H603" s="206"/>
      <c r="I603" s="206"/>
      <c r="J603" s="120">
        <f t="shared" si="21"/>
        <v>1500000000</v>
      </c>
      <c r="K603" s="6" t="s">
        <v>3103</v>
      </c>
      <c r="L603" s="6" t="s">
        <v>3104</v>
      </c>
      <c r="M603" s="6" t="s">
        <v>115</v>
      </c>
    </row>
    <row r="604" spans="1:13" ht="24.95" customHeight="1">
      <c r="A604" s="10" t="s">
        <v>3116</v>
      </c>
      <c r="B604" s="10" t="s">
        <v>857</v>
      </c>
      <c r="C604" s="6" t="s">
        <v>180</v>
      </c>
      <c r="D604" s="5" t="s">
        <v>3152</v>
      </c>
      <c r="E604" s="7" t="s">
        <v>115</v>
      </c>
      <c r="F604" s="6" t="s">
        <v>18</v>
      </c>
      <c r="G604" s="206">
        <v>1000000000</v>
      </c>
      <c r="H604" s="206"/>
      <c r="I604" s="206"/>
      <c r="J604" s="120">
        <f t="shared" si="21"/>
        <v>1000000000</v>
      </c>
      <c r="K604" s="6" t="s">
        <v>3106</v>
      </c>
      <c r="L604" s="6" t="s">
        <v>3107</v>
      </c>
      <c r="M604" s="6" t="s">
        <v>115</v>
      </c>
    </row>
    <row r="605" spans="1:13" ht="24.95" customHeight="1">
      <c r="A605" s="10" t="s">
        <v>3116</v>
      </c>
      <c r="B605" s="10" t="s">
        <v>857</v>
      </c>
      <c r="C605" s="6" t="s">
        <v>180</v>
      </c>
      <c r="D605" s="5" t="s">
        <v>3153</v>
      </c>
      <c r="E605" s="7" t="s">
        <v>115</v>
      </c>
      <c r="F605" s="6" t="s">
        <v>18</v>
      </c>
      <c r="G605" s="206">
        <v>700000000</v>
      </c>
      <c r="H605" s="206"/>
      <c r="I605" s="206"/>
      <c r="J605" s="120">
        <f t="shared" si="21"/>
        <v>700000000</v>
      </c>
      <c r="K605" s="6" t="s">
        <v>3109</v>
      </c>
      <c r="L605" s="6" t="s">
        <v>3110</v>
      </c>
      <c r="M605" s="6" t="s">
        <v>115</v>
      </c>
    </row>
    <row r="606" spans="1:13" ht="24.95" customHeight="1">
      <c r="A606" s="10" t="s">
        <v>3116</v>
      </c>
      <c r="B606" s="10" t="s">
        <v>857</v>
      </c>
      <c r="C606" s="6" t="s">
        <v>180</v>
      </c>
      <c r="D606" s="5" t="s">
        <v>3154</v>
      </c>
      <c r="E606" s="7" t="s">
        <v>115</v>
      </c>
      <c r="F606" s="6" t="s">
        <v>119</v>
      </c>
      <c r="G606" s="206">
        <v>7000000</v>
      </c>
      <c r="H606" s="182">
        <v>0</v>
      </c>
      <c r="I606" s="206"/>
      <c r="J606" s="120">
        <f t="shared" si="21"/>
        <v>7000000</v>
      </c>
      <c r="K606" s="6" t="s">
        <v>3155</v>
      </c>
      <c r="L606" s="6" t="s">
        <v>3156</v>
      </c>
      <c r="M606" s="6" t="s">
        <v>115</v>
      </c>
    </row>
    <row r="607" spans="1:13" ht="24.95" customHeight="1">
      <c r="A607" s="10" t="s">
        <v>3116</v>
      </c>
      <c r="B607" s="10" t="s">
        <v>857</v>
      </c>
      <c r="C607" s="6" t="s">
        <v>180</v>
      </c>
      <c r="D607" s="5" t="s">
        <v>3157</v>
      </c>
      <c r="E607" s="7" t="s">
        <v>115</v>
      </c>
      <c r="F607" s="6" t="s">
        <v>18</v>
      </c>
      <c r="G607" s="206">
        <v>30000000</v>
      </c>
      <c r="H607" s="206">
        <v>90000000</v>
      </c>
      <c r="I607" s="206"/>
      <c r="J607" s="120">
        <f t="shared" si="21"/>
        <v>120000000</v>
      </c>
      <c r="K607" s="6" t="s">
        <v>3155</v>
      </c>
      <c r="L607" s="6" t="s">
        <v>3156</v>
      </c>
      <c r="M607" s="6" t="s">
        <v>115</v>
      </c>
    </row>
    <row r="608" spans="1:13" ht="24.95" customHeight="1">
      <c r="A608" s="55" t="s">
        <v>3111</v>
      </c>
      <c r="B608" s="10" t="s">
        <v>3158</v>
      </c>
      <c r="C608" s="6" t="s">
        <v>180</v>
      </c>
      <c r="D608" s="5" t="s">
        <v>3159</v>
      </c>
      <c r="E608" s="7" t="s">
        <v>223</v>
      </c>
      <c r="F608" s="6" t="s">
        <v>119</v>
      </c>
      <c r="G608" s="243">
        <v>1050000000</v>
      </c>
      <c r="H608" s="243">
        <v>273000000</v>
      </c>
      <c r="I608" s="243">
        <v>0</v>
      </c>
      <c r="J608" s="120">
        <f t="shared" si="21"/>
        <v>1323000000</v>
      </c>
      <c r="K608" s="20" t="s">
        <v>3160</v>
      </c>
      <c r="L608" s="20" t="s">
        <v>3161</v>
      </c>
      <c r="M608" s="6"/>
    </row>
    <row r="609" spans="1:13" ht="24.95" customHeight="1">
      <c r="A609" s="55" t="s">
        <v>3111</v>
      </c>
      <c r="B609" s="10" t="s">
        <v>3158</v>
      </c>
      <c r="C609" s="6" t="s">
        <v>180</v>
      </c>
      <c r="D609" s="5" t="s">
        <v>3162</v>
      </c>
      <c r="E609" s="7" t="s">
        <v>223</v>
      </c>
      <c r="F609" s="6" t="s">
        <v>119</v>
      </c>
      <c r="G609" s="243">
        <v>194000000</v>
      </c>
      <c r="H609" s="243">
        <v>50000000</v>
      </c>
      <c r="I609" s="243">
        <v>0</v>
      </c>
      <c r="J609" s="120">
        <f t="shared" si="21"/>
        <v>244000000</v>
      </c>
      <c r="K609" s="20" t="s">
        <v>3160</v>
      </c>
      <c r="L609" s="20" t="s">
        <v>3161</v>
      </c>
      <c r="M609" s="6"/>
    </row>
    <row r="610" spans="1:13" ht="24.95" customHeight="1">
      <c r="A610" s="55" t="s">
        <v>3111</v>
      </c>
      <c r="B610" s="10" t="s">
        <v>3158</v>
      </c>
      <c r="C610" s="6" t="s">
        <v>180</v>
      </c>
      <c r="D610" s="5" t="s">
        <v>3163</v>
      </c>
      <c r="E610" s="7" t="s">
        <v>223</v>
      </c>
      <c r="F610" s="6" t="s">
        <v>119</v>
      </c>
      <c r="G610" s="243">
        <v>200000000</v>
      </c>
      <c r="H610" s="243">
        <v>60000000</v>
      </c>
      <c r="I610" s="243">
        <v>0</v>
      </c>
      <c r="J610" s="120">
        <f t="shared" si="21"/>
        <v>260000000</v>
      </c>
      <c r="K610" s="20" t="s">
        <v>3160</v>
      </c>
      <c r="L610" s="20" t="s">
        <v>3161</v>
      </c>
      <c r="M610" s="6"/>
    </row>
    <row r="611" spans="1:13" ht="24.95" customHeight="1">
      <c r="A611" s="55" t="s">
        <v>3111</v>
      </c>
      <c r="B611" s="10" t="s">
        <v>3158</v>
      </c>
      <c r="C611" s="6" t="s">
        <v>180</v>
      </c>
      <c r="D611" s="5" t="s">
        <v>3164</v>
      </c>
      <c r="E611" s="7" t="s">
        <v>223</v>
      </c>
      <c r="F611" s="6" t="s">
        <v>119</v>
      </c>
      <c r="G611" s="243">
        <v>60000000</v>
      </c>
      <c r="H611" s="243">
        <v>10000000</v>
      </c>
      <c r="I611" s="243">
        <v>0</v>
      </c>
      <c r="J611" s="120">
        <f t="shared" si="21"/>
        <v>70000000</v>
      </c>
      <c r="K611" s="20" t="s">
        <v>3160</v>
      </c>
      <c r="L611" s="20" t="s">
        <v>3161</v>
      </c>
      <c r="M611" s="6"/>
    </row>
    <row r="612" spans="1:13" ht="24.95" customHeight="1">
      <c r="A612" s="10" t="s">
        <v>3116</v>
      </c>
      <c r="B612" s="10" t="s">
        <v>3144</v>
      </c>
      <c r="C612" s="6" t="s">
        <v>180</v>
      </c>
      <c r="D612" s="5" t="s">
        <v>3165</v>
      </c>
      <c r="E612" s="7" t="s">
        <v>115</v>
      </c>
      <c r="F612" s="6" t="s">
        <v>18</v>
      </c>
      <c r="G612" s="206">
        <v>390000000</v>
      </c>
      <c r="H612" s="206">
        <v>172000000</v>
      </c>
      <c r="I612" s="206">
        <v>10000000</v>
      </c>
      <c r="J612" s="120">
        <f t="shared" si="21"/>
        <v>572000000</v>
      </c>
      <c r="K612" s="6" t="s">
        <v>3129</v>
      </c>
      <c r="L612" s="6" t="s">
        <v>3166</v>
      </c>
      <c r="M612" s="6"/>
    </row>
    <row r="613" spans="1:13" ht="24.95" customHeight="1">
      <c r="A613" s="10" t="s">
        <v>3116</v>
      </c>
      <c r="B613" s="10" t="s">
        <v>3144</v>
      </c>
      <c r="C613" s="6" t="s">
        <v>180</v>
      </c>
      <c r="D613" s="5" t="s">
        <v>3167</v>
      </c>
      <c r="E613" s="7" t="s">
        <v>115</v>
      </c>
      <c r="F613" s="6" t="s">
        <v>18</v>
      </c>
      <c r="G613" s="206">
        <v>290000000</v>
      </c>
      <c r="H613" s="206">
        <v>200000000</v>
      </c>
      <c r="I613" s="206">
        <v>10000000</v>
      </c>
      <c r="J613" s="120">
        <f t="shared" si="21"/>
        <v>500000000</v>
      </c>
      <c r="K613" s="6" t="s">
        <v>3129</v>
      </c>
      <c r="L613" s="6" t="s">
        <v>3166</v>
      </c>
      <c r="M613" s="6"/>
    </row>
    <row r="614" spans="1:13" ht="24.95" customHeight="1">
      <c r="A614" s="10" t="s">
        <v>3116</v>
      </c>
      <c r="B614" s="10" t="s">
        <v>3144</v>
      </c>
      <c r="C614" s="6" t="s">
        <v>180</v>
      </c>
      <c r="D614" s="5" t="s">
        <v>3168</v>
      </c>
      <c r="E614" s="7" t="s">
        <v>115</v>
      </c>
      <c r="F614" s="6" t="s">
        <v>18</v>
      </c>
      <c r="G614" s="206">
        <v>455000000</v>
      </c>
      <c r="H614" s="206">
        <v>135000000</v>
      </c>
      <c r="I614" s="206">
        <v>10000000</v>
      </c>
      <c r="J614" s="120">
        <f t="shared" si="21"/>
        <v>600000000</v>
      </c>
      <c r="K614" s="6" t="s">
        <v>3169</v>
      </c>
      <c r="L614" s="6" t="s">
        <v>3170</v>
      </c>
      <c r="M614" s="6"/>
    </row>
    <row r="615" spans="1:13" ht="24.95" customHeight="1">
      <c r="A615" s="10" t="s">
        <v>3116</v>
      </c>
      <c r="B615" s="10" t="s">
        <v>3171</v>
      </c>
      <c r="C615" s="6" t="s">
        <v>180</v>
      </c>
      <c r="D615" s="5" t="s">
        <v>3172</v>
      </c>
      <c r="E615" s="7" t="s">
        <v>133</v>
      </c>
      <c r="F615" s="6" t="s">
        <v>18</v>
      </c>
      <c r="G615" s="206">
        <v>500000000</v>
      </c>
      <c r="H615" s="206">
        <v>39000000</v>
      </c>
      <c r="I615" s="206">
        <v>0</v>
      </c>
      <c r="J615" s="120">
        <f t="shared" ref="J615:J640" si="22">SUM(G615:I615)</f>
        <v>539000000</v>
      </c>
      <c r="K615" s="6" t="s">
        <v>3173</v>
      </c>
      <c r="L615" s="5" t="s">
        <v>3174</v>
      </c>
      <c r="M615" s="6"/>
    </row>
    <row r="616" spans="1:13" ht="24.95" customHeight="1">
      <c r="A616" s="10" t="s">
        <v>3116</v>
      </c>
      <c r="B616" s="10" t="s">
        <v>3171</v>
      </c>
      <c r="C616" s="6" t="s">
        <v>180</v>
      </c>
      <c r="D616" s="5" t="s">
        <v>3175</v>
      </c>
      <c r="E616" s="7" t="s">
        <v>133</v>
      </c>
      <c r="F616" s="6" t="s">
        <v>18</v>
      </c>
      <c r="G616" s="225">
        <v>600000000</v>
      </c>
      <c r="H616" s="225">
        <v>2200000000</v>
      </c>
      <c r="I616" s="225"/>
      <c r="J616" s="120">
        <f t="shared" si="22"/>
        <v>2800000000</v>
      </c>
      <c r="K616" s="6" t="s">
        <v>3176</v>
      </c>
      <c r="L616" s="5" t="s">
        <v>3177</v>
      </c>
      <c r="M616" s="6"/>
    </row>
    <row r="617" spans="1:13" ht="24.95" customHeight="1">
      <c r="A617" s="10" t="s">
        <v>3116</v>
      </c>
      <c r="B617" s="10" t="s">
        <v>3171</v>
      </c>
      <c r="C617" s="6" t="s">
        <v>180</v>
      </c>
      <c r="D617" s="5" t="s">
        <v>3172</v>
      </c>
      <c r="E617" s="7" t="s">
        <v>133</v>
      </c>
      <c r="F617" s="6" t="s">
        <v>18</v>
      </c>
      <c r="G617" s="206">
        <v>500000000</v>
      </c>
      <c r="H617" s="206">
        <v>39000000</v>
      </c>
      <c r="I617" s="206">
        <v>0</v>
      </c>
      <c r="J617" s="120">
        <f t="shared" si="22"/>
        <v>539000000</v>
      </c>
      <c r="K617" s="6" t="s">
        <v>3173</v>
      </c>
      <c r="L617" s="5" t="s">
        <v>3174</v>
      </c>
      <c r="M617" s="6"/>
    </row>
    <row r="618" spans="1:13" ht="24.95" customHeight="1">
      <c r="A618" s="10" t="s">
        <v>3116</v>
      </c>
      <c r="B618" s="10" t="s">
        <v>3171</v>
      </c>
      <c r="C618" s="6" t="s">
        <v>180</v>
      </c>
      <c r="D618" s="5" t="s">
        <v>3175</v>
      </c>
      <c r="E618" s="7" t="s">
        <v>133</v>
      </c>
      <c r="F618" s="6" t="s">
        <v>18</v>
      </c>
      <c r="G618" s="225">
        <v>600000000</v>
      </c>
      <c r="H618" s="225">
        <v>2200000000</v>
      </c>
      <c r="I618" s="225"/>
      <c r="J618" s="120">
        <f t="shared" si="22"/>
        <v>2800000000</v>
      </c>
      <c r="K618" s="6" t="s">
        <v>3176</v>
      </c>
      <c r="L618" s="5" t="s">
        <v>3177</v>
      </c>
      <c r="M618" s="6"/>
    </row>
    <row r="619" spans="1:13" ht="24.95" customHeight="1">
      <c r="A619" s="55" t="s">
        <v>3111</v>
      </c>
      <c r="B619" s="10" t="s">
        <v>3158</v>
      </c>
      <c r="C619" s="6" t="s">
        <v>29</v>
      </c>
      <c r="D619" s="5" t="s">
        <v>3178</v>
      </c>
      <c r="E619" s="7" t="s">
        <v>223</v>
      </c>
      <c r="F619" s="6" t="s">
        <v>119</v>
      </c>
      <c r="G619" s="243">
        <v>40000000</v>
      </c>
      <c r="H619" s="182">
        <v>0</v>
      </c>
      <c r="I619" s="120">
        <v>0</v>
      </c>
      <c r="J619" s="120">
        <f t="shared" si="22"/>
        <v>40000000</v>
      </c>
      <c r="K619" s="20" t="s">
        <v>3160</v>
      </c>
      <c r="L619" s="20" t="s">
        <v>3161</v>
      </c>
      <c r="M619" s="6"/>
    </row>
    <row r="620" spans="1:13" ht="24.95" customHeight="1">
      <c r="A620" s="10" t="s">
        <v>3116</v>
      </c>
      <c r="B620" s="78" t="s">
        <v>769</v>
      </c>
      <c r="C620" s="6" t="s">
        <v>136</v>
      </c>
      <c r="D620" s="5" t="s">
        <v>3179</v>
      </c>
      <c r="E620" s="7" t="s">
        <v>223</v>
      </c>
      <c r="F620" s="6" t="s">
        <v>18</v>
      </c>
      <c r="G620" s="206">
        <v>70000000</v>
      </c>
      <c r="H620" s="206">
        <v>20000000</v>
      </c>
      <c r="I620" s="206">
        <v>6000000</v>
      </c>
      <c r="J620" s="120">
        <f t="shared" si="22"/>
        <v>96000000</v>
      </c>
      <c r="K620" s="6" t="s">
        <v>3122</v>
      </c>
      <c r="L620" s="5" t="s">
        <v>3123</v>
      </c>
      <c r="M620" s="7" t="s">
        <v>223</v>
      </c>
    </row>
    <row r="621" spans="1:13" ht="24.95" customHeight="1">
      <c r="A621" s="55" t="s">
        <v>3111</v>
      </c>
      <c r="B621" s="10" t="s">
        <v>3158</v>
      </c>
      <c r="C621" s="6" t="s">
        <v>136</v>
      </c>
      <c r="D621" s="13" t="s">
        <v>3180</v>
      </c>
      <c r="E621" s="7" t="s">
        <v>223</v>
      </c>
      <c r="F621" s="6" t="s">
        <v>18</v>
      </c>
      <c r="G621" s="244">
        <v>110000000</v>
      </c>
      <c r="H621" s="244">
        <v>110577000</v>
      </c>
      <c r="I621" s="244">
        <v>0</v>
      </c>
      <c r="J621" s="120">
        <f t="shared" si="22"/>
        <v>220577000</v>
      </c>
      <c r="K621" s="6" t="s">
        <v>3181</v>
      </c>
      <c r="L621" s="6" t="s">
        <v>3182</v>
      </c>
      <c r="M621" s="6"/>
    </row>
    <row r="622" spans="1:13" ht="24.95" customHeight="1">
      <c r="A622" s="10" t="s">
        <v>3111</v>
      </c>
      <c r="B622" s="10" t="s">
        <v>3183</v>
      </c>
      <c r="C622" s="6" t="s">
        <v>136</v>
      </c>
      <c r="D622" s="5" t="s">
        <v>3184</v>
      </c>
      <c r="E622" s="7" t="s">
        <v>133</v>
      </c>
      <c r="F622" s="6" t="s">
        <v>18</v>
      </c>
      <c r="G622" s="213">
        <v>110000000</v>
      </c>
      <c r="H622" s="182">
        <v>0</v>
      </c>
      <c r="I622" s="120">
        <v>0</v>
      </c>
      <c r="J622" s="120">
        <f t="shared" si="22"/>
        <v>110000000</v>
      </c>
      <c r="K622" s="6" t="s">
        <v>3185</v>
      </c>
      <c r="L622" s="6" t="s">
        <v>3186</v>
      </c>
      <c r="M622" s="6" t="s">
        <v>133</v>
      </c>
    </row>
    <row r="623" spans="1:13" ht="24.95" customHeight="1">
      <c r="A623" s="10" t="s">
        <v>3116</v>
      </c>
      <c r="B623" s="10" t="s">
        <v>3144</v>
      </c>
      <c r="C623" s="6" t="s">
        <v>136</v>
      </c>
      <c r="D623" s="5" t="s">
        <v>3187</v>
      </c>
      <c r="E623" s="7" t="s">
        <v>133</v>
      </c>
      <c r="F623" s="6" t="s">
        <v>18</v>
      </c>
      <c r="G623" s="206">
        <v>289900000</v>
      </c>
      <c r="H623" s="206">
        <v>35000000</v>
      </c>
      <c r="I623" s="206"/>
      <c r="J623" s="120">
        <f t="shared" si="22"/>
        <v>324900000</v>
      </c>
      <c r="K623" s="6" t="s">
        <v>3188</v>
      </c>
      <c r="L623" s="5" t="s">
        <v>3189</v>
      </c>
      <c r="M623" s="6"/>
    </row>
    <row r="624" spans="1:13" ht="24.95" customHeight="1">
      <c r="A624" s="10" t="s">
        <v>3116</v>
      </c>
      <c r="B624" s="10" t="s">
        <v>3144</v>
      </c>
      <c r="C624" s="6" t="s">
        <v>136</v>
      </c>
      <c r="D624" s="5" t="s">
        <v>3190</v>
      </c>
      <c r="E624" s="7" t="s">
        <v>223</v>
      </c>
      <c r="F624" s="6" t="s">
        <v>119</v>
      </c>
      <c r="G624" s="206">
        <v>30000000</v>
      </c>
      <c r="H624" s="182">
        <v>0</v>
      </c>
      <c r="I624" s="206"/>
      <c r="J624" s="120">
        <f t="shared" si="22"/>
        <v>30000000</v>
      </c>
      <c r="K624" s="6" t="s">
        <v>3191</v>
      </c>
      <c r="L624" s="5" t="s">
        <v>3192</v>
      </c>
      <c r="M624" s="6"/>
    </row>
    <row r="625" spans="1:13" ht="24.95" customHeight="1">
      <c r="A625" s="10" t="s">
        <v>3116</v>
      </c>
      <c r="B625" s="10" t="s">
        <v>3171</v>
      </c>
      <c r="C625" s="6" t="s">
        <v>136</v>
      </c>
      <c r="D625" s="5" t="s">
        <v>3193</v>
      </c>
      <c r="E625" s="7" t="s">
        <v>133</v>
      </c>
      <c r="F625" s="6" t="s">
        <v>18</v>
      </c>
      <c r="G625" s="206">
        <v>80000000</v>
      </c>
      <c r="H625" s="206">
        <v>27000000</v>
      </c>
      <c r="I625" s="206">
        <v>0</v>
      </c>
      <c r="J625" s="120">
        <f t="shared" si="22"/>
        <v>107000000</v>
      </c>
      <c r="K625" s="6" t="s">
        <v>3173</v>
      </c>
      <c r="L625" s="5" t="s">
        <v>3174</v>
      </c>
      <c r="M625" s="6"/>
    </row>
    <row r="626" spans="1:13" ht="24.95" customHeight="1">
      <c r="A626" s="10" t="s">
        <v>3116</v>
      </c>
      <c r="B626" s="10" t="s">
        <v>3171</v>
      </c>
      <c r="C626" s="6" t="s">
        <v>136</v>
      </c>
      <c r="D626" s="5" t="s">
        <v>3194</v>
      </c>
      <c r="E626" s="7" t="s">
        <v>133</v>
      </c>
      <c r="F626" s="6" t="s">
        <v>18</v>
      </c>
      <c r="G626" s="206">
        <v>100000000</v>
      </c>
      <c r="H626" s="182">
        <v>0</v>
      </c>
      <c r="I626" s="120">
        <v>0</v>
      </c>
      <c r="J626" s="120">
        <f t="shared" si="22"/>
        <v>100000000</v>
      </c>
      <c r="K626" s="6" t="s">
        <v>2202</v>
      </c>
      <c r="L626" s="5" t="s">
        <v>3195</v>
      </c>
      <c r="M626" s="6"/>
    </row>
    <row r="627" spans="1:13" ht="24.95" customHeight="1">
      <c r="A627" s="10" t="s">
        <v>3116</v>
      </c>
      <c r="B627" s="10" t="s">
        <v>3171</v>
      </c>
      <c r="C627" s="6" t="s">
        <v>136</v>
      </c>
      <c r="D627" s="5" t="s">
        <v>3193</v>
      </c>
      <c r="E627" s="7" t="s">
        <v>133</v>
      </c>
      <c r="F627" s="6" t="s">
        <v>18</v>
      </c>
      <c r="G627" s="206">
        <v>80000000</v>
      </c>
      <c r="H627" s="206">
        <v>27000000</v>
      </c>
      <c r="I627" s="206">
        <v>0</v>
      </c>
      <c r="J627" s="120">
        <f t="shared" si="22"/>
        <v>107000000</v>
      </c>
      <c r="K627" s="6" t="s">
        <v>3173</v>
      </c>
      <c r="L627" s="5" t="s">
        <v>3174</v>
      </c>
      <c r="M627" s="6"/>
    </row>
    <row r="628" spans="1:13" ht="24.95" customHeight="1">
      <c r="A628" s="10" t="s">
        <v>3116</v>
      </c>
      <c r="B628" s="10" t="s">
        <v>3171</v>
      </c>
      <c r="C628" s="6" t="s">
        <v>136</v>
      </c>
      <c r="D628" s="5" t="s">
        <v>3194</v>
      </c>
      <c r="E628" s="7" t="s">
        <v>133</v>
      </c>
      <c r="F628" s="6" t="s">
        <v>18</v>
      </c>
      <c r="G628" s="206">
        <v>100000000</v>
      </c>
      <c r="H628" s="182">
        <v>0</v>
      </c>
      <c r="I628" s="120">
        <v>0</v>
      </c>
      <c r="J628" s="120">
        <f t="shared" si="22"/>
        <v>100000000</v>
      </c>
      <c r="K628" s="6" t="s">
        <v>2202</v>
      </c>
      <c r="L628" s="5" t="s">
        <v>3195</v>
      </c>
      <c r="M628" s="6"/>
    </row>
    <row r="629" spans="1:13" ht="24.95" customHeight="1">
      <c r="A629" s="10" t="s">
        <v>3111</v>
      </c>
      <c r="B629" s="10" t="s">
        <v>3196</v>
      </c>
      <c r="C629" s="6" t="s">
        <v>136</v>
      </c>
      <c r="D629" s="5" t="s">
        <v>3197</v>
      </c>
      <c r="E629" s="7" t="s">
        <v>420</v>
      </c>
      <c r="F629" s="6" t="s">
        <v>18</v>
      </c>
      <c r="G629" s="212">
        <v>170000000</v>
      </c>
      <c r="H629" s="182">
        <v>0</v>
      </c>
      <c r="I629" s="120">
        <v>0</v>
      </c>
      <c r="J629" s="120">
        <f t="shared" si="22"/>
        <v>170000000</v>
      </c>
      <c r="K629" s="6" t="s">
        <v>3198</v>
      </c>
      <c r="L629" s="6" t="s">
        <v>3199</v>
      </c>
      <c r="M629" s="6"/>
    </row>
    <row r="630" spans="1:13" ht="24.95" customHeight="1">
      <c r="A630" s="55" t="s">
        <v>3111</v>
      </c>
      <c r="B630" s="10" t="s">
        <v>3158</v>
      </c>
      <c r="C630" s="6" t="s">
        <v>124</v>
      </c>
      <c r="D630" s="5" t="s">
        <v>3200</v>
      </c>
      <c r="E630" s="7" t="s">
        <v>223</v>
      </c>
      <c r="F630" s="6" t="s">
        <v>18</v>
      </c>
      <c r="G630" s="244">
        <v>32980470</v>
      </c>
      <c r="H630" s="244">
        <v>30750000</v>
      </c>
      <c r="I630" s="244"/>
      <c r="J630" s="120">
        <f t="shared" si="22"/>
        <v>63730470</v>
      </c>
      <c r="K630" s="6" t="s">
        <v>3201</v>
      </c>
      <c r="L630" s="6" t="s">
        <v>3202</v>
      </c>
      <c r="M630" s="6"/>
    </row>
    <row r="631" spans="1:13" ht="24.95" customHeight="1">
      <c r="A631" s="55" t="s">
        <v>3111</v>
      </c>
      <c r="B631" s="10" t="s">
        <v>3158</v>
      </c>
      <c r="C631" s="6" t="s">
        <v>124</v>
      </c>
      <c r="D631" s="5" t="s">
        <v>3203</v>
      </c>
      <c r="E631" s="7" t="s">
        <v>223</v>
      </c>
      <c r="F631" s="6" t="s">
        <v>18</v>
      </c>
      <c r="G631" s="244">
        <v>276000000</v>
      </c>
      <c r="H631" s="244">
        <v>1820000000</v>
      </c>
      <c r="I631" s="244"/>
      <c r="J631" s="120">
        <f t="shared" si="22"/>
        <v>2096000000</v>
      </c>
      <c r="K631" s="6" t="s">
        <v>3204</v>
      </c>
      <c r="L631" s="5" t="s">
        <v>3205</v>
      </c>
      <c r="M631" s="6"/>
    </row>
    <row r="632" spans="1:13" ht="24.95" customHeight="1">
      <c r="A632" s="55" t="s">
        <v>3111</v>
      </c>
      <c r="B632" s="10" t="s">
        <v>3158</v>
      </c>
      <c r="C632" s="6" t="s">
        <v>575</v>
      </c>
      <c r="D632" s="5" t="s">
        <v>3206</v>
      </c>
      <c r="E632" s="7" t="s">
        <v>223</v>
      </c>
      <c r="F632" s="6" t="s">
        <v>119</v>
      </c>
      <c r="G632" s="243">
        <v>136000000</v>
      </c>
      <c r="H632" s="243">
        <v>12000000</v>
      </c>
      <c r="I632" s="243">
        <v>0</v>
      </c>
      <c r="J632" s="120">
        <f t="shared" si="22"/>
        <v>148000000</v>
      </c>
      <c r="K632" s="20" t="s">
        <v>3160</v>
      </c>
      <c r="L632" s="20" t="s">
        <v>3161</v>
      </c>
      <c r="M632" s="6"/>
    </row>
    <row r="633" spans="1:13" ht="24.95" customHeight="1">
      <c r="A633" s="55" t="s">
        <v>3111</v>
      </c>
      <c r="B633" s="10" t="s">
        <v>3158</v>
      </c>
      <c r="C633" s="6" t="s">
        <v>575</v>
      </c>
      <c r="D633" s="5" t="s">
        <v>3207</v>
      </c>
      <c r="E633" s="7" t="s">
        <v>223</v>
      </c>
      <c r="F633" s="6" t="s">
        <v>119</v>
      </c>
      <c r="G633" s="243">
        <v>40000000</v>
      </c>
      <c r="H633" s="182">
        <v>0</v>
      </c>
      <c r="I633" s="120">
        <v>0</v>
      </c>
      <c r="J633" s="120">
        <f t="shared" si="22"/>
        <v>40000000</v>
      </c>
      <c r="K633" s="20" t="s">
        <v>3160</v>
      </c>
      <c r="L633" s="20" t="s">
        <v>3161</v>
      </c>
      <c r="M633" s="6"/>
    </row>
    <row r="634" spans="1:13" ht="24.95" customHeight="1">
      <c r="A634" s="55" t="s">
        <v>3111</v>
      </c>
      <c r="B634" s="10" t="s">
        <v>3158</v>
      </c>
      <c r="C634" s="6" t="s">
        <v>139</v>
      </c>
      <c r="D634" s="5" t="s">
        <v>3208</v>
      </c>
      <c r="E634" s="7" t="s">
        <v>223</v>
      </c>
      <c r="F634" s="6" t="s">
        <v>119</v>
      </c>
      <c r="G634" s="243">
        <v>20000000</v>
      </c>
      <c r="H634" s="182">
        <v>0</v>
      </c>
      <c r="I634" s="120">
        <v>0</v>
      </c>
      <c r="J634" s="120">
        <f t="shared" si="22"/>
        <v>20000000</v>
      </c>
      <c r="K634" s="20" t="s">
        <v>3160</v>
      </c>
      <c r="L634" s="20" t="s">
        <v>3161</v>
      </c>
      <c r="M634" s="6"/>
    </row>
    <row r="635" spans="1:13" ht="24.95" customHeight="1">
      <c r="A635" s="10" t="s">
        <v>3209</v>
      </c>
      <c r="B635" s="10" t="s">
        <v>3144</v>
      </c>
      <c r="C635" s="6" t="s">
        <v>139</v>
      </c>
      <c r="D635" s="5" t="s">
        <v>3210</v>
      </c>
      <c r="E635" s="7" t="s">
        <v>133</v>
      </c>
      <c r="F635" s="6" t="s">
        <v>18</v>
      </c>
      <c r="G635" s="206">
        <v>296700000</v>
      </c>
      <c r="H635" s="206">
        <v>43000000</v>
      </c>
      <c r="I635" s="206"/>
      <c r="J635" s="120">
        <f t="shared" si="22"/>
        <v>339700000</v>
      </c>
      <c r="K635" s="6" t="s">
        <v>3211</v>
      </c>
      <c r="L635" s="5" t="s">
        <v>3212</v>
      </c>
      <c r="M635" s="6"/>
    </row>
    <row r="636" spans="1:13" ht="24.95" customHeight="1">
      <c r="A636" s="10" t="s">
        <v>3209</v>
      </c>
      <c r="B636" s="10" t="s">
        <v>3144</v>
      </c>
      <c r="C636" s="6" t="s">
        <v>139</v>
      </c>
      <c r="D636" s="5" t="s">
        <v>3213</v>
      </c>
      <c r="E636" s="7" t="s">
        <v>223</v>
      </c>
      <c r="F636" s="6" t="s">
        <v>119</v>
      </c>
      <c r="G636" s="206">
        <v>30000000</v>
      </c>
      <c r="H636" s="182">
        <v>0</v>
      </c>
      <c r="I636" s="206"/>
      <c r="J636" s="120">
        <f t="shared" si="22"/>
        <v>30000000</v>
      </c>
      <c r="K636" s="6" t="s">
        <v>3191</v>
      </c>
      <c r="L636" s="5" t="s">
        <v>3192</v>
      </c>
      <c r="M636" s="6"/>
    </row>
    <row r="637" spans="1:13" ht="24.95" customHeight="1">
      <c r="A637" s="10" t="s">
        <v>3209</v>
      </c>
      <c r="B637" s="10" t="s">
        <v>3144</v>
      </c>
      <c r="C637" s="6" t="s">
        <v>139</v>
      </c>
      <c r="D637" s="5" t="s">
        <v>3214</v>
      </c>
      <c r="E637" s="7" t="s">
        <v>223</v>
      </c>
      <c r="F637" s="6" t="s">
        <v>119</v>
      </c>
      <c r="G637" s="206">
        <v>20000000</v>
      </c>
      <c r="H637" s="206">
        <v>10000000</v>
      </c>
      <c r="I637" s="206"/>
      <c r="J637" s="120">
        <f t="shared" si="22"/>
        <v>30000000</v>
      </c>
      <c r="K637" s="6" t="s">
        <v>3191</v>
      </c>
      <c r="L637" s="5" t="s">
        <v>3192</v>
      </c>
      <c r="M637" s="6"/>
    </row>
    <row r="638" spans="1:13" ht="24.95" customHeight="1">
      <c r="A638" s="10" t="s">
        <v>3111</v>
      </c>
      <c r="B638" s="60" t="s">
        <v>3183</v>
      </c>
      <c r="C638" s="6" t="s">
        <v>126</v>
      </c>
      <c r="D638" s="5" t="s">
        <v>3215</v>
      </c>
      <c r="E638" s="7" t="s">
        <v>133</v>
      </c>
      <c r="F638" s="6" t="s">
        <v>18</v>
      </c>
      <c r="G638" s="213">
        <v>100000000</v>
      </c>
      <c r="H638" s="182">
        <v>0</v>
      </c>
      <c r="I638" s="120">
        <v>0</v>
      </c>
      <c r="J638" s="120">
        <f t="shared" si="22"/>
        <v>100000000</v>
      </c>
      <c r="K638" s="6" t="s">
        <v>3216</v>
      </c>
      <c r="L638" s="6" t="s">
        <v>3217</v>
      </c>
      <c r="M638" s="6" t="s">
        <v>133</v>
      </c>
    </row>
    <row r="639" spans="1:13" ht="24.95" customHeight="1">
      <c r="A639" s="10" t="s">
        <v>3111</v>
      </c>
      <c r="B639" s="10" t="s">
        <v>3183</v>
      </c>
      <c r="C639" s="6" t="s">
        <v>130</v>
      </c>
      <c r="D639" s="5" t="s">
        <v>3218</v>
      </c>
      <c r="E639" s="7" t="s">
        <v>133</v>
      </c>
      <c r="F639" s="6" t="s">
        <v>18</v>
      </c>
      <c r="G639" s="213">
        <v>1000000000</v>
      </c>
      <c r="H639" s="182">
        <v>0</v>
      </c>
      <c r="I639" s="120">
        <v>0</v>
      </c>
      <c r="J639" s="120">
        <f t="shared" si="22"/>
        <v>1000000000</v>
      </c>
      <c r="K639" s="6" t="s">
        <v>3219</v>
      </c>
      <c r="L639" s="6" t="s">
        <v>3220</v>
      </c>
      <c r="M639" s="6" t="s">
        <v>133</v>
      </c>
    </row>
    <row r="640" spans="1:13" ht="24.95" customHeight="1">
      <c r="A640" s="10" t="s">
        <v>3209</v>
      </c>
      <c r="B640" s="10" t="s">
        <v>3144</v>
      </c>
      <c r="C640" s="6" t="s">
        <v>147</v>
      </c>
      <c r="D640" s="5" t="s">
        <v>3221</v>
      </c>
      <c r="E640" s="7" t="s">
        <v>1418</v>
      </c>
      <c r="F640" s="6" t="s">
        <v>18</v>
      </c>
      <c r="G640" s="206">
        <v>45646000</v>
      </c>
      <c r="H640" s="182">
        <v>0</v>
      </c>
      <c r="I640" s="206"/>
      <c r="J640" s="120">
        <f t="shared" si="22"/>
        <v>45646000</v>
      </c>
      <c r="K640" s="6" t="s">
        <v>3222</v>
      </c>
      <c r="L640" s="5" t="s">
        <v>3223</v>
      </c>
      <c r="M640" s="6"/>
    </row>
    <row r="641" spans="1:13" s="89" customFormat="1" ht="24.95" customHeight="1">
      <c r="A641" s="86" t="s">
        <v>3251</v>
      </c>
      <c r="B641" s="86" t="s">
        <v>3252</v>
      </c>
      <c r="C641" s="87" t="s">
        <v>108</v>
      </c>
      <c r="D641" s="25" t="s">
        <v>3253</v>
      </c>
      <c r="E641" s="88" t="s">
        <v>223</v>
      </c>
      <c r="F641" s="87" t="s">
        <v>18</v>
      </c>
      <c r="G641" s="114">
        <v>72000000</v>
      </c>
      <c r="H641" s="114">
        <v>6700000</v>
      </c>
      <c r="I641" s="114">
        <v>0</v>
      </c>
      <c r="J641" s="114">
        <f t="shared" ref="J641:J704" si="23">SUM(G641:I641)</f>
        <v>78700000</v>
      </c>
      <c r="K641" s="87" t="s">
        <v>3254</v>
      </c>
      <c r="L641" s="25" t="s">
        <v>3255</v>
      </c>
      <c r="M641" s="87" t="s">
        <v>223</v>
      </c>
    </row>
    <row r="642" spans="1:13" s="89" customFormat="1" ht="24.95" customHeight="1">
      <c r="A642" s="86" t="s">
        <v>3251</v>
      </c>
      <c r="B642" s="86" t="s">
        <v>3252</v>
      </c>
      <c r="C642" s="87" t="s">
        <v>108</v>
      </c>
      <c r="D642" s="25" t="s">
        <v>3256</v>
      </c>
      <c r="E642" s="88" t="s">
        <v>223</v>
      </c>
      <c r="F642" s="87" t="s">
        <v>18</v>
      </c>
      <c r="G642" s="114">
        <v>40000000</v>
      </c>
      <c r="H642" s="114">
        <v>5500000</v>
      </c>
      <c r="I642" s="114">
        <v>0</v>
      </c>
      <c r="J642" s="114">
        <f t="shared" si="23"/>
        <v>45500000</v>
      </c>
      <c r="K642" s="87" t="s">
        <v>3257</v>
      </c>
      <c r="L642" s="25" t="s">
        <v>3258</v>
      </c>
      <c r="M642" s="87" t="s">
        <v>223</v>
      </c>
    </row>
    <row r="643" spans="1:13" s="89" customFormat="1" ht="24.95" customHeight="1">
      <c r="A643" s="86" t="s">
        <v>3251</v>
      </c>
      <c r="B643" s="90" t="s">
        <v>3259</v>
      </c>
      <c r="C643" s="91" t="s">
        <v>108</v>
      </c>
      <c r="D643" s="80" t="s">
        <v>3260</v>
      </c>
      <c r="E643" s="92" t="s">
        <v>37</v>
      </c>
      <c r="F643" s="91" t="s">
        <v>18</v>
      </c>
      <c r="G643" s="93">
        <v>155156000</v>
      </c>
      <c r="H643" s="93">
        <v>78828000</v>
      </c>
      <c r="I643" s="93">
        <v>0</v>
      </c>
      <c r="J643" s="114">
        <f t="shared" si="23"/>
        <v>233984000</v>
      </c>
      <c r="K643" s="91" t="s">
        <v>3261</v>
      </c>
      <c r="L643" s="91" t="s">
        <v>3262</v>
      </c>
      <c r="M643" s="87" t="s">
        <v>3263</v>
      </c>
    </row>
    <row r="644" spans="1:13" s="89" customFormat="1" ht="24.95" customHeight="1">
      <c r="A644" s="86" t="s">
        <v>3251</v>
      </c>
      <c r="B644" s="90" t="s">
        <v>3259</v>
      </c>
      <c r="C644" s="91" t="s">
        <v>108</v>
      </c>
      <c r="D644" s="80" t="s">
        <v>3264</v>
      </c>
      <c r="E644" s="92" t="s">
        <v>37</v>
      </c>
      <c r="F644" s="91" t="s">
        <v>18</v>
      </c>
      <c r="G644" s="93">
        <v>346805000</v>
      </c>
      <c r="H644" s="93">
        <v>248184000</v>
      </c>
      <c r="I644" s="93"/>
      <c r="J644" s="114">
        <f t="shared" si="23"/>
        <v>594989000</v>
      </c>
      <c r="K644" s="91" t="s">
        <v>3265</v>
      </c>
      <c r="L644" s="91" t="s">
        <v>3266</v>
      </c>
      <c r="M644" s="87" t="s">
        <v>292</v>
      </c>
    </row>
    <row r="645" spans="1:13" s="89" customFormat="1" ht="24.95" customHeight="1">
      <c r="A645" s="86" t="s">
        <v>3251</v>
      </c>
      <c r="B645" s="90" t="s">
        <v>3259</v>
      </c>
      <c r="C645" s="91" t="s">
        <v>108</v>
      </c>
      <c r="D645" s="80" t="s">
        <v>3267</v>
      </c>
      <c r="E645" s="92" t="s">
        <v>37</v>
      </c>
      <c r="F645" s="91" t="s">
        <v>18</v>
      </c>
      <c r="G645" s="93">
        <v>1353794000</v>
      </c>
      <c r="H645" s="93">
        <v>1118522000</v>
      </c>
      <c r="I645" s="93">
        <v>5000000</v>
      </c>
      <c r="J645" s="114">
        <f t="shared" si="23"/>
        <v>2477316000</v>
      </c>
      <c r="K645" s="91" t="s">
        <v>3268</v>
      </c>
      <c r="L645" s="91" t="s">
        <v>3269</v>
      </c>
      <c r="M645" s="87" t="s">
        <v>292</v>
      </c>
    </row>
    <row r="646" spans="1:13" s="89" customFormat="1" ht="24.95" customHeight="1">
      <c r="A646" s="86" t="s">
        <v>3251</v>
      </c>
      <c r="B646" s="90" t="s">
        <v>3259</v>
      </c>
      <c r="C646" s="91" t="s">
        <v>108</v>
      </c>
      <c r="D646" s="80" t="s">
        <v>3270</v>
      </c>
      <c r="E646" s="92" t="s">
        <v>37</v>
      </c>
      <c r="F646" s="91" t="s">
        <v>18</v>
      </c>
      <c r="G646" s="94">
        <v>540000000</v>
      </c>
      <c r="H646" s="94">
        <v>450000000</v>
      </c>
      <c r="I646" s="94">
        <v>120000000</v>
      </c>
      <c r="J646" s="114">
        <f t="shared" si="23"/>
        <v>1110000000</v>
      </c>
      <c r="K646" s="95" t="s">
        <v>3271</v>
      </c>
      <c r="L646" s="95" t="s">
        <v>3272</v>
      </c>
      <c r="M646" s="87" t="s">
        <v>292</v>
      </c>
    </row>
    <row r="647" spans="1:13" s="89" customFormat="1" ht="24.95" customHeight="1">
      <c r="A647" s="86" t="s">
        <v>3251</v>
      </c>
      <c r="B647" s="86" t="s">
        <v>3273</v>
      </c>
      <c r="C647" s="87" t="s">
        <v>108</v>
      </c>
      <c r="D647" s="79" t="s">
        <v>3274</v>
      </c>
      <c r="E647" s="88" t="s">
        <v>37</v>
      </c>
      <c r="F647" s="87" t="s">
        <v>18</v>
      </c>
      <c r="G647" s="114">
        <v>229971000</v>
      </c>
      <c r="H647" s="114">
        <v>68174000</v>
      </c>
      <c r="I647" s="114">
        <v>0</v>
      </c>
      <c r="J647" s="114">
        <f t="shared" si="23"/>
        <v>298145000</v>
      </c>
      <c r="K647" s="87" t="s">
        <v>3275</v>
      </c>
      <c r="L647" s="87" t="s">
        <v>3276</v>
      </c>
      <c r="M647" s="88" t="s">
        <v>37</v>
      </c>
    </row>
    <row r="648" spans="1:13" s="89" customFormat="1" ht="24.95" customHeight="1">
      <c r="A648" s="86" t="s">
        <v>3251</v>
      </c>
      <c r="B648" s="86" t="s">
        <v>3273</v>
      </c>
      <c r="C648" s="87" t="s">
        <v>108</v>
      </c>
      <c r="D648" s="96" t="s">
        <v>3277</v>
      </c>
      <c r="E648" s="88" t="s">
        <v>37</v>
      </c>
      <c r="F648" s="87" t="s">
        <v>18</v>
      </c>
      <c r="G648" s="114">
        <v>200000000</v>
      </c>
      <c r="H648" s="182">
        <v>0</v>
      </c>
      <c r="I648" s="120">
        <v>0</v>
      </c>
      <c r="J648" s="114">
        <f t="shared" si="23"/>
        <v>200000000</v>
      </c>
      <c r="K648" s="87" t="s">
        <v>3278</v>
      </c>
      <c r="L648" s="87" t="s">
        <v>3279</v>
      </c>
      <c r="M648" s="88" t="s">
        <v>37</v>
      </c>
    </row>
    <row r="649" spans="1:13" s="89" customFormat="1" ht="24.95" customHeight="1">
      <c r="A649" s="86" t="s">
        <v>3251</v>
      </c>
      <c r="B649" s="86" t="s">
        <v>3280</v>
      </c>
      <c r="C649" s="87" t="s">
        <v>108</v>
      </c>
      <c r="D649" s="25" t="s">
        <v>3281</v>
      </c>
      <c r="E649" s="88" t="s">
        <v>37</v>
      </c>
      <c r="F649" s="87" t="s">
        <v>18</v>
      </c>
      <c r="G649" s="114">
        <v>289034000</v>
      </c>
      <c r="H649" s="114">
        <v>122746000</v>
      </c>
      <c r="I649" s="114">
        <v>63058000</v>
      </c>
      <c r="J649" s="114">
        <f t="shared" si="23"/>
        <v>474838000</v>
      </c>
      <c r="K649" s="87" t="s">
        <v>3282</v>
      </c>
      <c r="L649" s="25" t="s">
        <v>3283</v>
      </c>
      <c r="M649" s="97" t="s">
        <v>37</v>
      </c>
    </row>
    <row r="650" spans="1:13" s="89" customFormat="1" ht="24.95" customHeight="1">
      <c r="A650" s="86" t="s">
        <v>3251</v>
      </c>
      <c r="B650" s="86" t="s">
        <v>3284</v>
      </c>
      <c r="C650" s="87" t="s">
        <v>108</v>
      </c>
      <c r="D650" s="98" t="s">
        <v>3285</v>
      </c>
      <c r="E650" s="88" t="s">
        <v>37</v>
      </c>
      <c r="F650" s="87" t="s">
        <v>18</v>
      </c>
      <c r="G650" s="220">
        <v>1510029000</v>
      </c>
      <c r="H650" s="220">
        <v>2092636000</v>
      </c>
      <c r="I650" s="220">
        <v>434929000</v>
      </c>
      <c r="J650" s="114">
        <f t="shared" si="23"/>
        <v>4037594000</v>
      </c>
      <c r="K650" s="87" t="s">
        <v>3286</v>
      </c>
      <c r="L650" s="87" t="s">
        <v>3287</v>
      </c>
      <c r="M650" s="87" t="s">
        <v>292</v>
      </c>
    </row>
    <row r="651" spans="1:13" s="89" customFormat="1" ht="24.95" customHeight="1">
      <c r="A651" s="86" t="s">
        <v>3251</v>
      </c>
      <c r="B651" s="86" t="s">
        <v>3288</v>
      </c>
      <c r="C651" s="87" t="s">
        <v>108</v>
      </c>
      <c r="D651" s="79" t="s">
        <v>3289</v>
      </c>
      <c r="E651" s="88" t="s">
        <v>115</v>
      </c>
      <c r="F651" s="87" t="s">
        <v>18</v>
      </c>
      <c r="G651" s="114">
        <v>1700000000</v>
      </c>
      <c r="H651" s="114">
        <v>770000000</v>
      </c>
      <c r="I651" s="221" t="s">
        <v>3290</v>
      </c>
      <c r="J651" s="114">
        <f t="shared" si="23"/>
        <v>2470000000</v>
      </c>
      <c r="K651" s="87" t="s">
        <v>3291</v>
      </c>
      <c r="L651" s="87" t="s">
        <v>3292</v>
      </c>
      <c r="M651" s="88" t="s">
        <v>115</v>
      </c>
    </row>
    <row r="652" spans="1:13" s="89" customFormat="1" ht="24.95" customHeight="1">
      <c r="A652" s="86" t="s">
        <v>3251</v>
      </c>
      <c r="B652" s="86" t="s">
        <v>3288</v>
      </c>
      <c r="C652" s="87" t="s">
        <v>108</v>
      </c>
      <c r="D652" s="79" t="s">
        <v>3293</v>
      </c>
      <c r="E652" s="88" t="s">
        <v>115</v>
      </c>
      <c r="F652" s="87" t="s">
        <v>18</v>
      </c>
      <c r="G652" s="114">
        <v>464596000</v>
      </c>
      <c r="H652" s="114">
        <v>235404000</v>
      </c>
      <c r="I652" s="221" t="s">
        <v>3290</v>
      </c>
      <c r="J652" s="114">
        <f t="shared" si="23"/>
        <v>700000000</v>
      </c>
      <c r="K652" s="87" t="s">
        <v>3294</v>
      </c>
      <c r="L652" s="87" t="s">
        <v>3295</v>
      </c>
      <c r="M652" s="88" t="s">
        <v>115</v>
      </c>
    </row>
    <row r="653" spans="1:13" s="89" customFormat="1" ht="24.95" customHeight="1">
      <c r="A653" s="86" t="s">
        <v>3251</v>
      </c>
      <c r="B653" s="86" t="s">
        <v>3296</v>
      </c>
      <c r="C653" s="87" t="s">
        <v>108</v>
      </c>
      <c r="D653" s="25" t="s">
        <v>3297</v>
      </c>
      <c r="E653" s="88" t="s">
        <v>133</v>
      </c>
      <c r="F653" s="87" t="s">
        <v>119</v>
      </c>
      <c r="G653" s="220">
        <v>48000000</v>
      </c>
      <c r="H653" s="182">
        <v>0</v>
      </c>
      <c r="I653" s="220">
        <v>3000000</v>
      </c>
      <c r="J653" s="114">
        <f t="shared" si="23"/>
        <v>51000000</v>
      </c>
      <c r="K653" s="87" t="s">
        <v>3298</v>
      </c>
      <c r="L653" s="25" t="s">
        <v>3299</v>
      </c>
      <c r="M653" s="88" t="s">
        <v>133</v>
      </c>
    </row>
    <row r="654" spans="1:13" s="89" customFormat="1" ht="24.95" customHeight="1">
      <c r="A654" s="86" t="s">
        <v>3251</v>
      </c>
      <c r="B654" s="86" t="s">
        <v>3296</v>
      </c>
      <c r="C654" s="87" t="s">
        <v>108</v>
      </c>
      <c r="D654" s="25" t="s">
        <v>3300</v>
      </c>
      <c r="E654" s="88" t="s">
        <v>133</v>
      </c>
      <c r="F654" s="87" t="s">
        <v>18</v>
      </c>
      <c r="G654" s="220">
        <v>39300000</v>
      </c>
      <c r="H654" s="182">
        <v>0</v>
      </c>
      <c r="I654" s="120">
        <v>0</v>
      </c>
      <c r="J654" s="114">
        <f t="shared" si="23"/>
        <v>39300000</v>
      </c>
      <c r="K654" s="87" t="s">
        <v>3301</v>
      </c>
      <c r="L654" s="25" t="s">
        <v>3302</v>
      </c>
      <c r="M654" s="88" t="s">
        <v>133</v>
      </c>
    </row>
    <row r="655" spans="1:13" s="89" customFormat="1" ht="24.95" customHeight="1">
      <c r="A655" s="86" t="s">
        <v>3251</v>
      </c>
      <c r="B655" s="86" t="s">
        <v>3303</v>
      </c>
      <c r="C655" s="87" t="s">
        <v>108</v>
      </c>
      <c r="D655" s="25" t="s">
        <v>3304</v>
      </c>
      <c r="E655" s="88" t="s">
        <v>37</v>
      </c>
      <c r="F655" s="87" t="s">
        <v>18</v>
      </c>
      <c r="G655" s="114">
        <v>91970000</v>
      </c>
      <c r="H655" s="114">
        <v>24380000</v>
      </c>
      <c r="I655" s="114">
        <v>0</v>
      </c>
      <c r="J655" s="114">
        <f t="shared" si="23"/>
        <v>116350000</v>
      </c>
      <c r="K655" s="87" t="s">
        <v>3305</v>
      </c>
      <c r="L655" s="25" t="s">
        <v>3306</v>
      </c>
      <c r="M655" s="88" t="s">
        <v>37</v>
      </c>
    </row>
    <row r="656" spans="1:13" s="89" customFormat="1" ht="24.95" customHeight="1">
      <c r="A656" s="86" t="s">
        <v>3251</v>
      </c>
      <c r="B656" s="86" t="s">
        <v>3307</v>
      </c>
      <c r="C656" s="87" t="s">
        <v>108</v>
      </c>
      <c r="D656" s="79" t="s">
        <v>3308</v>
      </c>
      <c r="E656" s="88" t="s">
        <v>37</v>
      </c>
      <c r="F656" s="87" t="s">
        <v>18</v>
      </c>
      <c r="G656" s="114">
        <v>350000000</v>
      </c>
      <c r="H656" s="114">
        <v>150000000</v>
      </c>
      <c r="I656" s="114">
        <v>100000000</v>
      </c>
      <c r="J656" s="114">
        <f t="shared" si="23"/>
        <v>600000000</v>
      </c>
      <c r="K656" s="87" t="s">
        <v>3309</v>
      </c>
      <c r="L656" s="87" t="s">
        <v>3310</v>
      </c>
      <c r="M656" s="88" t="s">
        <v>37</v>
      </c>
    </row>
    <row r="657" spans="1:13" s="89" customFormat="1" ht="24.95" customHeight="1">
      <c r="A657" s="86" t="s">
        <v>3251</v>
      </c>
      <c r="B657" s="86" t="s">
        <v>3196</v>
      </c>
      <c r="C657" s="87" t="s">
        <v>108</v>
      </c>
      <c r="D657" s="79" t="s">
        <v>3311</v>
      </c>
      <c r="E657" s="99" t="s">
        <v>526</v>
      </c>
      <c r="F657" s="87" t="s">
        <v>18</v>
      </c>
      <c r="G657" s="114">
        <v>65189000</v>
      </c>
      <c r="H657" s="114">
        <v>42629000</v>
      </c>
      <c r="I657" s="114">
        <v>0</v>
      </c>
      <c r="J657" s="114">
        <f t="shared" si="23"/>
        <v>107818000</v>
      </c>
      <c r="K657" s="87" t="s">
        <v>3312</v>
      </c>
      <c r="L657" s="87" t="s">
        <v>3313</v>
      </c>
      <c r="M657" s="87" t="s">
        <v>715</v>
      </c>
    </row>
    <row r="658" spans="1:13" s="89" customFormat="1" ht="24.95" customHeight="1">
      <c r="A658" s="86" t="s">
        <v>3251</v>
      </c>
      <c r="B658" s="86" t="s">
        <v>3252</v>
      </c>
      <c r="C658" s="87" t="s">
        <v>42</v>
      </c>
      <c r="D658" s="25" t="s">
        <v>3314</v>
      </c>
      <c r="E658" s="88" t="s">
        <v>223</v>
      </c>
      <c r="F658" s="87" t="s">
        <v>18</v>
      </c>
      <c r="G658" s="114">
        <v>80000000</v>
      </c>
      <c r="H658" s="114">
        <v>10000000</v>
      </c>
      <c r="I658" s="114">
        <v>0</v>
      </c>
      <c r="J658" s="114">
        <f t="shared" si="23"/>
        <v>90000000</v>
      </c>
      <c r="K658" s="87" t="s">
        <v>3254</v>
      </c>
      <c r="L658" s="25" t="s">
        <v>3255</v>
      </c>
      <c r="M658" s="87" t="s">
        <v>223</v>
      </c>
    </row>
    <row r="659" spans="1:13" s="89" customFormat="1" ht="24.95" customHeight="1">
      <c r="A659" s="86" t="s">
        <v>3251</v>
      </c>
      <c r="B659" s="86" t="s">
        <v>3252</v>
      </c>
      <c r="C659" s="87" t="s">
        <v>42</v>
      </c>
      <c r="D659" s="25" t="s">
        <v>3315</v>
      </c>
      <c r="E659" s="88" t="s">
        <v>223</v>
      </c>
      <c r="F659" s="87" t="s">
        <v>18</v>
      </c>
      <c r="G659" s="114">
        <v>40000000</v>
      </c>
      <c r="H659" s="114">
        <v>5500000</v>
      </c>
      <c r="I659" s="114">
        <v>0</v>
      </c>
      <c r="J659" s="114">
        <f t="shared" si="23"/>
        <v>45500000</v>
      </c>
      <c r="K659" s="87" t="s">
        <v>3254</v>
      </c>
      <c r="L659" s="25" t="s">
        <v>3255</v>
      </c>
      <c r="M659" s="87" t="s">
        <v>223</v>
      </c>
    </row>
    <row r="660" spans="1:13" s="89" customFormat="1" ht="24.95" customHeight="1">
      <c r="A660" s="86" t="s">
        <v>3251</v>
      </c>
      <c r="B660" s="86" t="s">
        <v>3252</v>
      </c>
      <c r="C660" s="87" t="s">
        <v>42</v>
      </c>
      <c r="D660" s="25" t="s">
        <v>3316</v>
      </c>
      <c r="E660" s="88" t="s">
        <v>223</v>
      </c>
      <c r="F660" s="87" t="s">
        <v>18</v>
      </c>
      <c r="G660" s="114">
        <v>212000000</v>
      </c>
      <c r="H660" s="114">
        <v>21000000</v>
      </c>
      <c r="I660" s="114">
        <v>0</v>
      </c>
      <c r="J660" s="114">
        <f t="shared" si="23"/>
        <v>233000000</v>
      </c>
      <c r="K660" s="87" t="s">
        <v>3257</v>
      </c>
      <c r="L660" s="25" t="s">
        <v>3258</v>
      </c>
      <c r="M660" s="87" t="s">
        <v>223</v>
      </c>
    </row>
    <row r="661" spans="1:13" s="89" customFormat="1" ht="24.95" customHeight="1">
      <c r="A661" s="86" t="s">
        <v>3251</v>
      </c>
      <c r="B661" s="86" t="s">
        <v>3252</v>
      </c>
      <c r="C661" s="87" t="s">
        <v>42</v>
      </c>
      <c r="D661" s="25" t="s">
        <v>3317</v>
      </c>
      <c r="E661" s="88" t="s">
        <v>223</v>
      </c>
      <c r="F661" s="87" t="s">
        <v>18</v>
      </c>
      <c r="G661" s="114">
        <v>290000000</v>
      </c>
      <c r="H661" s="114">
        <v>95000000</v>
      </c>
      <c r="I661" s="114">
        <v>0</v>
      </c>
      <c r="J661" s="114">
        <f t="shared" si="23"/>
        <v>385000000</v>
      </c>
      <c r="K661" s="87" t="s">
        <v>3318</v>
      </c>
      <c r="L661" s="25" t="s">
        <v>3319</v>
      </c>
      <c r="M661" s="87" t="s">
        <v>223</v>
      </c>
    </row>
    <row r="662" spans="1:13" s="89" customFormat="1" ht="24.95" customHeight="1">
      <c r="A662" s="86" t="s">
        <v>3251</v>
      </c>
      <c r="B662" s="86" t="s">
        <v>3320</v>
      </c>
      <c r="C662" s="87" t="s">
        <v>42</v>
      </c>
      <c r="D662" s="79" t="s">
        <v>3321</v>
      </c>
      <c r="E662" s="88" t="s">
        <v>37</v>
      </c>
      <c r="F662" s="87" t="s">
        <v>18</v>
      </c>
      <c r="G662" s="114">
        <v>764543000</v>
      </c>
      <c r="H662" s="114">
        <v>356755000</v>
      </c>
      <c r="I662" s="114"/>
      <c r="J662" s="114">
        <f t="shared" si="23"/>
        <v>1121298000</v>
      </c>
      <c r="K662" s="87" t="s">
        <v>3322</v>
      </c>
      <c r="L662" s="87" t="s">
        <v>3323</v>
      </c>
      <c r="M662" s="87" t="s">
        <v>2160</v>
      </c>
    </row>
    <row r="663" spans="1:13" s="89" customFormat="1" ht="24.95" customHeight="1">
      <c r="A663" s="86" t="s">
        <v>3251</v>
      </c>
      <c r="B663" s="90" t="s">
        <v>3259</v>
      </c>
      <c r="C663" s="91" t="s">
        <v>42</v>
      </c>
      <c r="D663" s="80" t="s">
        <v>3324</v>
      </c>
      <c r="E663" s="92" t="s">
        <v>37</v>
      </c>
      <c r="F663" s="91" t="s">
        <v>119</v>
      </c>
      <c r="G663" s="94">
        <v>200000000</v>
      </c>
      <c r="H663" s="94">
        <v>200000000</v>
      </c>
      <c r="I663" s="94"/>
      <c r="J663" s="114">
        <f t="shared" si="23"/>
        <v>400000000</v>
      </c>
      <c r="K663" s="95" t="s">
        <v>3271</v>
      </c>
      <c r="L663" s="95" t="s">
        <v>3272</v>
      </c>
      <c r="M663" s="87" t="s">
        <v>2160</v>
      </c>
    </row>
    <row r="664" spans="1:13" s="89" customFormat="1" ht="24.95" customHeight="1">
      <c r="A664" s="86" t="s">
        <v>3251</v>
      </c>
      <c r="B664" s="90" t="s">
        <v>3259</v>
      </c>
      <c r="C664" s="91" t="s">
        <v>42</v>
      </c>
      <c r="D664" s="80" t="s">
        <v>3325</v>
      </c>
      <c r="E664" s="92" t="s">
        <v>37</v>
      </c>
      <c r="F664" s="91" t="s">
        <v>18</v>
      </c>
      <c r="G664" s="93">
        <v>5300000000</v>
      </c>
      <c r="H664" s="93">
        <v>600000000</v>
      </c>
      <c r="I664" s="93">
        <v>300000000</v>
      </c>
      <c r="J664" s="114">
        <f t="shared" si="23"/>
        <v>6200000000</v>
      </c>
      <c r="K664" s="91" t="s">
        <v>3326</v>
      </c>
      <c r="L664" s="91" t="s">
        <v>3327</v>
      </c>
      <c r="M664" s="87" t="s">
        <v>2160</v>
      </c>
    </row>
    <row r="665" spans="1:13" s="89" customFormat="1" ht="24.95" customHeight="1">
      <c r="A665" s="86" t="s">
        <v>3251</v>
      </c>
      <c r="B665" s="86" t="s">
        <v>3328</v>
      </c>
      <c r="C665" s="87" t="s">
        <v>42</v>
      </c>
      <c r="D665" s="79" t="s">
        <v>3329</v>
      </c>
      <c r="E665" s="88" t="s">
        <v>37</v>
      </c>
      <c r="F665" s="87" t="s">
        <v>18</v>
      </c>
      <c r="G665" s="114">
        <v>117082000</v>
      </c>
      <c r="H665" s="114">
        <v>73486000</v>
      </c>
      <c r="I665" s="114">
        <v>20000000</v>
      </c>
      <c r="J665" s="114">
        <f t="shared" si="23"/>
        <v>210568000</v>
      </c>
      <c r="K665" s="87" t="s">
        <v>3330</v>
      </c>
      <c r="L665" s="87" t="s">
        <v>3331</v>
      </c>
      <c r="M665" s="87" t="s">
        <v>37</v>
      </c>
    </row>
    <row r="666" spans="1:13" s="89" customFormat="1" ht="24.95" customHeight="1">
      <c r="A666" s="86" t="s">
        <v>3251</v>
      </c>
      <c r="B666" s="86" t="s">
        <v>3273</v>
      </c>
      <c r="C666" s="87" t="s">
        <v>42</v>
      </c>
      <c r="D666" s="79" t="s">
        <v>3332</v>
      </c>
      <c r="E666" s="88" t="s">
        <v>37</v>
      </c>
      <c r="F666" s="87" t="s">
        <v>18</v>
      </c>
      <c r="G666" s="114">
        <v>1041719000</v>
      </c>
      <c r="H666" s="114">
        <v>2473055000</v>
      </c>
      <c r="I666" s="114">
        <v>0</v>
      </c>
      <c r="J666" s="114">
        <f t="shared" si="23"/>
        <v>3514774000</v>
      </c>
      <c r="K666" s="87" t="s">
        <v>3333</v>
      </c>
      <c r="L666" s="87" t="s">
        <v>3334</v>
      </c>
      <c r="M666" s="88" t="s">
        <v>37</v>
      </c>
    </row>
    <row r="667" spans="1:13" s="89" customFormat="1" ht="24.95" customHeight="1">
      <c r="A667" s="86" t="s">
        <v>3251</v>
      </c>
      <c r="B667" s="86" t="s">
        <v>3273</v>
      </c>
      <c r="C667" s="87" t="s">
        <v>42</v>
      </c>
      <c r="D667" s="79" t="s">
        <v>3335</v>
      </c>
      <c r="E667" s="88" t="s">
        <v>133</v>
      </c>
      <c r="F667" s="87" t="s">
        <v>18</v>
      </c>
      <c r="G667" s="114">
        <v>135368000</v>
      </c>
      <c r="H667" s="114">
        <v>71442000</v>
      </c>
      <c r="I667" s="114">
        <v>0</v>
      </c>
      <c r="J667" s="114">
        <f t="shared" si="23"/>
        <v>206810000</v>
      </c>
      <c r="K667" s="87" t="s">
        <v>3336</v>
      </c>
      <c r="L667" s="87" t="s">
        <v>3337</v>
      </c>
      <c r="M667" s="88" t="s">
        <v>133</v>
      </c>
    </row>
    <row r="668" spans="1:13" s="89" customFormat="1" ht="24.95" customHeight="1">
      <c r="A668" s="86" t="s">
        <v>3251</v>
      </c>
      <c r="B668" s="86" t="s">
        <v>3338</v>
      </c>
      <c r="C668" s="87" t="s">
        <v>42</v>
      </c>
      <c r="D668" s="79" t="s">
        <v>3339</v>
      </c>
      <c r="E668" s="88" t="s">
        <v>115</v>
      </c>
      <c r="F668" s="87" t="s">
        <v>18</v>
      </c>
      <c r="G668" s="114">
        <v>100000000</v>
      </c>
      <c r="H668" s="114">
        <v>20000000</v>
      </c>
      <c r="I668" s="114">
        <v>5000000</v>
      </c>
      <c r="J668" s="114">
        <f t="shared" si="23"/>
        <v>125000000</v>
      </c>
      <c r="K668" s="87" t="s">
        <v>3340</v>
      </c>
      <c r="L668" s="87" t="s">
        <v>3341</v>
      </c>
      <c r="M668" s="88" t="s">
        <v>115</v>
      </c>
    </row>
    <row r="669" spans="1:13" s="89" customFormat="1" ht="24.95" customHeight="1">
      <c r="A669" s="86" t="s">
        <v>3251</v>
      </c>
      <c r="B669" s="86" t="s">
        <v>3338</v>
      </c>
      <c r="C669" s="87" t="s">
        <v>42</v>
      </c>
      <c r="D669" s="79" t="s">
        <v>3342</v>
      </c>
      <c r="E669" s="88" t="s">
        <v>115</v>
      </c>
      <c r="F669" s="87" t="s">
        <v>18</v>
      </c>
      <c r="G669" s="114">
        <v>130000000</v>
      </c>
      <c r="H669" s="114">
        <v>367800000</v>
      </c>
      <c r="I669" s="114">
        <v>5000000</v>
      </c>
      <c r="J669" s="114">
        <f t="shared" si="23"/>
        <v>502800000</v>
      </c>
      <c r="K669" s="87" t="s">
        <v>3343</v>
      </c>
      <c r="L669" s="87" t="s">
        <v>3344</v>
      </c>
      <c r="M669" s="88" t="s">
        <v>115</v>
      </c>
    </row>
    <row r="670" spans="1:13" s="89" customFormat="1" ht="24.95" customHeight="1">
      <c r="A670" s="86" t="s">
        <v>3251</v>
      </c>
      <c r="B670" s="86" t="s">
        <v>3338</v>
      </c>
      <c r="C670" s="87" t="s">
        <v>42</v>
      </c>
      <c r="D670" s="79" t="s">
        <v>3345</v>
      </c>
      <c r="E670" s="88" t="s">
        <v>133</v>
      </c>
      <c r="F670" s="87" t="s">
        <v>18</v>
      </c>
      <c r="G670" s="114">
        <v>150000000</v>
      </c>
      <c r="H670" s="114">
        <v>10000000</v>
      </c>
      <c r="I670" s="114">
        <v>0</v>
      </c>
      <c r="J670" s="114">
        <f t="shared" si="23"/>
        <v>160000000</v>
      </c>
      <c r="K670" s="87" t="s">
        <v>3346</v>
      </c>
      <c r="L670" s="87" t="s">
        <v>3347</v>
      </c>
      <c r="M670" s="88" t="s">
        <v>133</v>
      </c>
    </row>
    <row r="671" spans="1:13" s="89" customFormat="1" ht="24.95" customHeight="1">
      <c r="A671" s="86" t="s">
        <v>3251</v>
      </c>
      <c r="B671" s="86" t="s">
        <v>3348</v>
      </c>
      <c r="C671" s="87" t="s">
        <v>42</v>
      </c>
      <c r="D671" s="79" t="s">
        <v>3349</v>
      </c>
      <c r="E671" s="88" t="s">
        <v>115</v>
      </c>
      <c r="F671" s="87" t="s">
        <v>18</v>
      </c>
      <c r="G671" s="245">
        <v>270000000</v>
      </c>
      <c r="H671" s="245">
        <v>30000000</v>
      </c>
      <c r="I671" s="245">
        <v>0</v>
      </c>
      <c r="J671" s="114">
        <f t="shared" si="23"/>
        <v>300000000</v>
      </c>
      <c r="K671" s="87" t="s">
        <v>3350</v>
      </c>
      <c r="L671" s="87" t="s">
        <v>3351</v>
      </c>
      <c r="M671" s="88" t="s">
        <v>115</v>
      </c>
    </row>
    <row r="672" spans="1:13" s="89" customFormat="1" ht="24.95" customHeight="1">
      <c r="A672" s="86" t="s">
        <v>3251</v>
      </c>
      <c r="B672" s="86" t="s">
        <v>3303</v>
      </c>
      <c r="C672" s="87" t="s">
        <v>42</v>
      </c>
      <c r="D672" s="25" t="s">
        <v>3352</v>
      </c>
      <c r="E672" s="88" t="s">
        <v>37</v>
      </c>
      <c r="F672" s="87" t="s">
        <v>18</v>
      </c>
      <c r="G672" s="114">
        <v>566258000</v>
      </c>
      <c r="H672" s="114">
        <v>170000000</v>
      </c>
      <c r="I672" s="114">
        <v>9784000</v>
      </c>
      <c r="J672" s="114">
        <f t="shared" si="23"/>
        <v>746042000</v>
      </c>
      <c r="K672" s="87" t="s">
        <v>3353</v>
      </c>
      <c r="L672" s="25" t="s">
        <v>3354</v>
      </c>
      <c r="M672" s="88" t="s">
        <v>37</v>
      </c>
    </row>
    <row r="673" spans="1:13" s="89" customFormat="1" ht="24.95" customHeight="1">
      <c r="A673" s="86" t="s">
        <v>3251</v>
      </c>
      <c r="B673" s="86" t="s">
        <v>3355</v>
      </c>
      <c r="C673" s="87" t="s">
        <v>42</v>
      </c>
      <c r="D673" s="79" t="s">
        <v>3356</v>
      </c>
      <c r="E673" s="88" t="s">
        <v>37</v>
      </c>
      <c r="F673" s="87" t="s">
        <v>18</v>
      </c>
      <c r="G673" s="114">
        <v>2662000000</v>
      </c>
      <c r="H673" s="114">
        <v>1800000000</v>
      </c>
      <c r="I673" s="114">
        <v>53000000</v>
      </c>
      <c r="J673" s="114">
        <f t="shared" si="23"/>
        <v>4515000000</v>
      </c>
      <c r="K673" s="87" t="s">
        <v>3357</v>
      </c>
      <c r="L673" s="87" t="s">
        <v>3358</v>
      </c>
      <c r="M673" s="87" t="s">
        <v>37</v>
      </c>
    </row>
    <row r="674" spans="1:13" s="89" customFormat="1" ht="24.95" customHeight="1">
      <c r="A674" s="86" t="s">
        <v>3251</v>
      </c>
      <c r="B674" s="86" t="s">
        <v>3355</v>
      </c>
      <c r="C674" s="87" t="s">
        <v>42</v>
      </c>
      <c r="D674" s="79" t="s">
        <v>3359</v>
      </c>
      <c r="E674" s="88" t="s">
        <v>37</v>
      </c>
      <c r="F674" s="87" t="s">
        <v>18</v>
      </c>
      <c r="G674" s="114">
        <v>1321000000</v>
      </c>
      <c r="H674" s="114">
        <v>750000000</v>
      </c>
      <c r="I674" s="114">
        <v>57000000</v>
      </c>
      <c r="J674" s="114">
        <f t="shared" si="23"/>
        <v>2128000000</v>
      </c>
      <c r="K674" s="87" t="s">
        <v>3357</v>
      </c>
      <c r="L674" s="87" t="s">
        <v>3358</v>
      </c>
      <c r="M674" s="87" t="s">
        <v>37</v>
      </c>
    </row>
    <row r="675" spans="1:13" s="89" customFormat="1" ht="24.95" customHeight="1">
      <c r="A675" s="86" t="s">
        <v>3251</v>
      </c>
      <c r="B675" s="86" t="s">
        <v>3355</v>
      </c>
      <c r="C675" s="87" t="s">
        <v>42</v>
      </c>
      <c r="D675" s="79" t="s">
        <v>3360</v>
      </c>
      <c r="E675" s="88" t="s">
        <v>37</v>
      </c>
      <c r="F675" s="87" t="s">
        <v>18</v>
      </c>
      <c r="G675" s="114">
        <v>1456368000</v>
      </c>
      <c r="H675" s="114">
        <v>2474385000</v>
      </c>
      <c r="I675" s="114">
        <v>753000</v>
      </c>
      <c r="J675" s="114">
        <f t="shared" si="23"/>
        <v>3931506000</v>
      </c>
      <c r="K675" s="87" t="s">
        <v>3361</v>
      </c>
      <c r="L675" s="87" t="s">
        <v>3362</v>
      </c>
      <c r="M675" s="87" t="s">
        <v>37</v>
      </c>
    </row>
    <row r="676" spans="1:13" s="89" customFormat="1" ht="24.95" customHeight="1">
      <c r="A676" s="86" t="s">
        <v>3251</v>
      </c>
      <c r="B676" s="86" t="s">
        <v>3355</v>
      </c>
      <c r="C676" s="87" t="s">
        <v>42</v>
      </c>
      <c r="D676" s="79" t="s">
        <v>3363</v>
      </c>
      <c r="E676" s="88" t="s">
        <v>37</v>
      </c>
      <c r="F676" s="87" t="s">
        <v>18</v>
      </c>
      <c r="G676" s="114">
        <v>692080000</v>
      </c>
      <c r="H676" s="114">
        <v>1458000000</v>
      </c>
      <c r="I676" s="114">
        <v>776000</v>
      </c>
      <c r="J676" s="114">
        <f t="shared" si="23"/>
        <v>2150856000</v>
      </c>
      <c r="K676" s="87" t="s">
        <v>3361</v>
      </c>
      <c r="L676" s="87" t="s">
        <v>3362</v>
      </c>
      <c r="M676" s="87" t="s">
        <v>37</v>
      </c>
    </row>
    <row r="677" spans="1:13" s="89" customFormat="1" ht="24.95" customHeight="1">
      <c r="A677" s="86" t="s">
        <v>3251</v>
      </c>
      <c r="B677" s="86" t="s">
        <v>3364</v>
      </c>
      <c r="C677" s="87" t="s">
        <v>42</v>
      </c>
      <c r="D677" s="79" t="s">
        <v>3365</v>
      </c>
      <c r="E677" s="88" t="s">
        <v>37</v>
      </c>
      <c r="F677" s="87" t="s">
        <v>18</v>
      </c>
      <c r="G677" s="114">
        <v>450000000</v>
      </c>
      <c r="H677" s="114">
        <v>350000000</v>
      </c>
      <c r="I677" s="114"/>
      <c r="J677" s="114">
        <f t="shared" si="23"/>
        <v>800000000</v>
      </c>
      <c r="K677" s="87" t="s">
        <v>3366</v>
      </c>
      <c r="L677" s="87" t="s">
        <v>3367</v>
      </c>
      <c r="M677" s="87" t="s">
        <v>2574</v>
      </c>
    </row>
    <row r="678" spans="1:13" s="89" customFormat="1" ht="24.95" customHeight="1">
      <c r="A678" s="86" t="s">
        <v>3251</v>
      </c>
      <c r="B678" s="86" t="s">
        <v>3252</v>
      </c>
      <c r="C678" s="87" t="s">
        <v>180</v>
      </c>
      <c r="D678" s="87" t="s">
        <v>3368</v>
      </c>
      <c r="E678" s="88" t="s">
        <v>223</v>
      </c>
      <c r="F678" s="87" t="s">
        <v>18</v>
      </c>
      <c r="G678" s="114">
        <v>54700000</v>
      </c>
      <c r="H678" s="114">
        <v>8241000</v>
      </c>
      <c r="I678" s="114">
        <v>0</v>
      </c>
      <c r="J678" s="114">
        <f t="shared" si="23"/>
        <v>62941000</v>
      </c>
      <c r="K678" s="87" t="s">
        <v>3369</v>
      </c>
      <c r="L678" s="25" t="s">
        <v>3370</v>
      </c>
      <c r="M678" s="87" t="s">
        <v>223</v>
      </c>
    </row>
    <row r="679" spans="1:13" s="89" customFormat="1" ht="24.95" customHeight="1">
      <c r="A679" s="86" t="s">
        <v>3251</v>
      </c>
      <c r="B679" s="100" t="s">
        <v>3371</v>
      </c>
      <c r="C679" s="101" t="s">
        <v>180</v>
      </c>
      <c r="D679" s="102" t="s">
        <v>3372</v>
      </c>
      <c r="E679" s="97" t="s">
        <v>37</v>
      </c>
      <c r="F679" s="101" t="s">
        <v>18</v>
      </c>
      <c r="G679" s="103">
        <v>755000</v>
      </c>
      <c r="H679" s="103">
        <v>406000</v>
      </c>
      <c r="I679" s="103">
        <v>82583000</v>
      </c>
      <c r="J679" s="114">
        <f t="shared" si="23"/>
        <v>83744000</v>
      </c>
      <c r="K679" s="104" t="s">
        <v>3373</v>
      </c>
      <c r="L679" s="105" t="s">
        <v>3374</v>
      </c>
      <c r="M679" s="97" t="s">
        <v>37</v>
      </c>
    </row>
    <row r="680" spans="1:13" s="89" customFormat="1" ht="24.95" customHeight="1">
      <c r="A680" s="86" t="s">
        <v>3251</v>
      </c>
      <c r="B680" s="100" t="s">
        <v>3371</v>
      </c>
      <c r="C680" s="101" t="s">
        <v>180</v>
      </c>
      <c r="D680" s="102" t="s">
        <v>3375</v>
      </c>
      <c r="E680" s="97" t="s">
        <v>37</v>
      </c>
      <c r="F680" s="101" t="s">
        <v>18</v>
      </c>
      <c r="G680" s="106">
        <v>690000000</v>
      </c>
      <c r="H680" s="106">
        <v>220000000</v>
      </c>
      <c r="I680" s="106">
        <v>235000000</v>
      </c>
      <c r="J680" s="114">
        <f t="shared" si="23"/>
        <v>1145000000</v>
      </c>
      <c r="K680" s="107" t="s">
        <v>3373</v>
      </c>
      <c r="L680" s="105" t="s">
        <v>3374</v>
      </c>
      <c r="M680" s="97" t="s">
        <v>37</v>
      </c>
    </row>
    <row r="681" spans="1:13" s="89" customFormat="1" ht="24.95" customHeight="1">
      <c r="A681" s="86" t="s">
        <v>3251</v>
      </c>
      <c r="B681" s="86" t="s">
        <v>3376</v>
      </c>
      <c r="C681" s="87" t="s">
        <v>180</v>
      </c>
      <c r="D681" s="79" t="s">
        <v>3377</v>
      </c>
      <c r="E681" s="88" t="s">
        <v>37</v>
      </c>
      <c r="F681" s="87" t="s">
        <v>18</v>
      </c>
      <c r="G681" s="114">
        <v>900000000</v>
      </c>
      <c r="H681" s="114">
        <v>550000000</v>
      </c>
      <c r="I681" s="114">
        <v>50000000</v>
      </c>
      <c r="J681" s="114">
        <f t="shared" si="23"/>
        <v>1500000000</v>
      </c>
      <c r="K681" s="87" t="s">
        <v>3378</v>
      </c>
      <c r="L681" s="87" t="s">
        <v>3379</v>
      </c>
      <c r="M681" s="88" t="s">
        <v>37</v>
      </c>
    </row>
    <row r="682" spans="1:13" s="89" customFormat="1" ht="24.95" customHeight="1">
      <c r="A682" s="86" t="s">
        <v>3251</v>
      </c>
      <c r="B682" s="86" t="s">
        <v>3380</v>
      </c>
      <c r="C682" s="87" t="s">
        <v>180</v>
      </c>
      <c r="D682" s="79" t="s">
        <v>3381</v>
      </c>
      <c r="E682" s="88" t="s">
        <v>37</v>
      </c>
      <c r="F682" s="87" t="s">
        <v>18</v>
      </c>
      <c r="G682" s="114">
        <v>55733000</v>
      </c>
      <c r="H682" s="114">
        <v>4260000</v>
      </c>
      <c r="I682" s="114">
        <v>0</v>
      </c>
      <c r="J682" s="114">
        <f t="shared" si="23"/>
        <v>59993000</v>
      </c>
      <c r="K682" s="87" t="s">
        <v>3382</v>
      </c>
      <c r="L682" s="87" t="s">
        <v>3383</v>
      </c>
      <c r="M682" s="88" t="s">
        <v>37</v>
      </c>
    </row>
    <row r="683" spans="1:13" s="89" customFormat="1" ht="24.95" customHeight="1">
      <c r="A683" s="86" t="s">
        <v>3251</v>
      </c>
      <c r="B683" s="86" t="s">
        <v>3380</v>
      </c>
      <c r="C683" s="87" t="s">
        <v>180</v>
      </c>
      <c r="D683" s="79" t="s">
        <v>3384</v>
      </c>
      <c r="E683" s="88" t="s">
        <v>37</v>
      </c>
      <c r="F683" s="87" t="s">
        <v>18</v>
      </c>
      <c r="G683" s="114">
        <v>1271823000</v>
      </c>
      <c r="H683" s="114">
        <v>835314000</v>
      </c>
      <c r="I683" s="114">
        <v>0</v>
      </c>
      <c r="J683" s="114">
        <f t="shared" si="23"/>
        <v>2107137000</v>
      </c>
      <c r="K683" s="87" t="s">
        <v>3385</v>
      </c>
      <c r="L683" s="87" t="s">
        <v>3386</v>
      </c>
      <c r="M683" s="88" t="s">
        <v>37</v>
      </c>
    </row>
    <row r="684" spans="1:13" s="89" customFormat="1" ht="24.95" customHeight="1">
      <c r="A684" s="86" t="s">
        <v>3251</v>
      </c>
      <c r="B684" s="86" t="s">
        <v>3380</v>
      </c>
      <c r="C684" s="87" t="s">
        <v>180</v>
      </c>
      <c r="D684" s="79" t="s">
        <v>3387</v>
      </c>
      <c r="E684" s="88" t="s">
        <v>37</v>
      </c>
      <c r="F684" s="87" t="s">
        <v>18</v>
      </c>
      <c r="G684" s="114">
        <v>372217000</v>
      </c>
      <c r="H684" s="114">
        <v>248340000</v>
      </c>
      <c r="I684" s="114">
        <v>0</v>
      </c>
      <c r="J684" s="114">
        <f t="shared" si="23"/>
        <v>620557000</v>
      </c>
      <c r="K684" s="87" t="s">
        <v>3385</v>
      </c>
      <c r="L684" s="87" t="s">
        <v>3386</v>
      </c>
      <c r="M684" s="88" t="s">
        <v>37</v>
      </c>
    </row>
    <row r="685" spans="1:13" s="89" customFormat="1" ht="24.95" customHeight="1">
      <c r="A685" s="86" t="s">
        <v>3251</v>
      </c>
      <c r="B685" s="86" t="s">
        <v>3388</v>
      </c>
      <c r="C685" s="87" t="s">
        <v>180</v>
      </c>
      <c r="D685" s="79" t="s">
        <v>3389</v>
      </c>
      <c r="E685" s="88" t="s">
        <v>37</v>
      </c>
      <c r="F685" s="87" t="s">
        <v>18</v>
      </c>
      <c r="G685" s="114">
        <v>72879000</v>
      </c>
      <c r="H685" s="114"/>
      <c r="I685" s="114">
        <v>0</v>
      </c>
      <c r="J685" s="114">
        <f t="shared" si="23"/>
        <v>72879000</v>
      </c>
      <c r="K685" s="87" t="s">
        <v>3385</v>
      </c>
      <c r="L685" s="87" t="s">
        <v>3386</v>
      </c>
      <c r="M685" s="88" t="s">
        <v>37</v>
      </c>
    </row>
    <row r="686" spans="1:13" s="89" customFormat="1" ht="24.95" customHeight="1">
      <c r="A686" s="86" t="s">
        <v>3251</v>
      </c>
      <c r="B686" s="86" t="s">
        <v>3388</v>
      </c>
      <c r="C686" s="87" t="s">
        <v>180</v>
      </c>
      <c r="D686" s="79" t="s">
        <v>3390</v>
      </c>
      <c r="E686" s="88" t="s">
        <v>37</v>
      </c>
      <c r="F686" s="87" t="s">
        <v>18</v>
      </c>
      <c r="G686" s="114">
        <v>229712000</v>
      </c>
      <c r="H686" s="114"/>
      <c r="I686" s="114">
        <v>0</v>
      </c>
      <c r="J686" s="114">
        <f t="shared" si="23"/>
        <v>229712000</v>
      </c>
      <c r="K686" s="87" t="s">
        <v>3385</v>
      </c>
      <c r="L686" s="87" t="s">
        <v>3386</v>
      </c>
      <c r="M686" s="88" t="s">
        <v>37</v>
      </c>
    </row>
    <row r="687" spans="1:13" s="89" customFormat="1" ht="24.95" customHeight="1">
      <c r="A687" s="86" t="s">
        <v>3251</v>
      </c>
      <c r="B687" s="86" t="s">
        <v>3388</v>
      </c>
      <c r="C687" s="87" t="s">
        <v>180</v>
      </c>
      <c r="D687" s="79" t="s">
        <v>3391</v>
      </c>
      <c r="E687" s="88" t="s">
        <v>37</v>
      </c>
      <c r="F687" s="87" t="s">
        <v>18</v>
      </c>
      <c r="G687" s="114">
        <v>111467000</v>
      </c>
      <c r="H687" s="114">
        <v>8520000</v>
      </c>
      <c r="I687" s="114">
        <v>0</v>
      </c>
      <c r="J687" s="114">
        <f t="shared" si="23"/>
        <v>119987000</v>
      </c>
      <c r="K687" s="87" t="s">
        <v>3385</v>
      </c>
      <c r="L687" s="87" t="s">
        <v>3386</v>
      </c>
      <c r="M687" s="88" t="s">
        <v>37</v>
      </c>
    </row>
    <row r="688" spans="1:13" s="89" customFormat="1" ht="24.95" customHeight="1">
      <c r="A688" s="86" t="s">
        <v>3251</v>
      </c>
      <c r="B688" s="86" t="s">
        <v>3320</v>
      </c>
      <c r="C688" s="87" t="s">
        <v>180</v>
      </c>
      <c r="D688" s="79" t="s">
        <v>3392</v>
      </c>
      <c r="E688" s="88" t="s">
        <v>37</v>
      </c>
      <c r="F688" s="87" t="s">
        <v>18</v>
      </c>
      <c r="G688" s="114">
        <v>100000000</v>
      </c>
      <c r="H688" s="114">
        <v>50000000</v>
      </c>
      <c r="I688" s="114">
        <v>10000000</v>
      </c>
      <c r="J688" s="114">
        <f t="shared" si="23"/>
        <v>160000000</v>
      </c>
      <c r="K688" s="87" t="s">
        <v>3393</v>
      </c>
      <c r="L688" s="87" t="s">
        <v>3394</v>
      </c>
      <c r="M688" s="87" t="s">
        <v>2574</v>
      </c>
    </row>
    <row r="689" spans="1:13" s="89" customFormat="1" ht="24.95" customHeight="1">
      <c r="A689" s="86" t="s">
        <v>3251</v>
      </c>
      <c r="B689" s="86" t="s">
        <v>3320</v>
      </c>
      <c r="C689" s="87" t="s">
        <v>180</v>
      </c>
      <c r="D689" s="79" t="s">
        <v>3395</v>
      </c>
      <c r="E689" s="88" t="s">
        <v>149</v>
      </c>
      <c r="F689" s="87" t="s">
        <v>18</v>
      </c>
      <c r="G689" s="114">
        <v>40000000</v>
      </c>
      <c r="H689" s="114"/>
      <c r="I689" s="114">
        <v>2000000</v>
      </c>
      <c r="J689" s="114">
        <f t="shared" si="23"/>
        <v>42000000</v>
      </c>
      <c r="K689" s="87" t="s">
        <v>3396</v>
      </c>
      <c r="L689" s="87" t="s">
        <v>3397</v>
      </c>
      <c r="M689" s="87" t="s">
        <v>2574</v>
      </c>
    </row>
    <row r="690" spans="1:13" s="89" customFormat="1" ht="24.95" customHeight="1">
      <c r="A690" s="86" t="s">
        <v>3251</v>
      </c>
      <c r="B690" s="86" t="s">
        <v>3320</v>
      </c>
      <c r="C690" s="87" t="s">
        <v>180</v>
      </c>
      <c r="D690" s="79" t="s">
        <v>3398</v>
      </c>
      <c r="E690" s="88" t="s">
        <v>37</v>
      </c>
      <c r="F690" s="87" t="s">
        <v>18</v>
      </c>
      <c r="G690" s="114">
        <v>40000000</v>
      </c>
      <c r="H690" s="114">
        <v>60000000</v>
      </c>
      <c r="I690" s="114"/>
      <c r="J690" s="114">
        <f t="shared" si="23"/>
        <v>100000000</v>
      </c>
      <c r="K690" s="87" t="s">
        <v>3396</v>
      </c>
      <c r="L690" s="87" t="s">
        <v>3397</v>
      </c>
      <c r="M690" s="87" t="s">
        <v>2574</v>
      </c>
    </row>
    <row r="691" spans="1:13" s="89" customFormat="1" ht="24.95" customHeight="1">
      <c r="A691" s="86" t="s">
        <v>3251</v>
      </c>
      <c r="B691" s="86" t="s">
        <v>3320</v>
      </c>
      <c r="C691" s="87" t="s">
        <v>180</v>
      </c>
      <c r="D691" s="79" t="s">
        <v>3399</v>
      </c>
      <c r="E691" s="88" t="s">
        <v>37</v>
      </c>
      <c r="F691" s="87" t="s">
        <v>18</v>
      </c>
      <c r="G691" s="114">
        <v>802636000</v>
      </c>
      <c r="H691" s="114">
        <v>648514000</v>
      </c>
      <c r="I691" s="114">
        <v>0</v>
      </c>
      <c r="J691" s="114">
        <f t="shared" si="23"/>
        <v>1451150000</v>
      </c>
      <c r="K691" s="87" t="s">
        <v>3400</v>
      </c>
      <c r="L691" s="87" t="s">
        <v>3401</v>
      </c>
      <c r="M691" s="87" t="s">
        <v>2574</v>
      </c>
    </row>
    <row r="692" spans="1:13" s="89" customFormat="1" ht="24.95" customHeight="1">
      <c r="A692" s="86" t="s">
        <v>3251</v>
      </c>
      <c r="B692" s="86" t="s">
        <v>3402</v>
      </c>
      <c r="C692" s="87" t="s">
        <v>180</v>
      </c>
      <c r="D692" s="79" t="s">
        <v>3403</v>
      </c>
      <c r="E692" s="88" t="s">
        <v>133</v>
      </c>
      <c r="F692" s="87" t="s">
        <v>18</v>
      </c>
      <c r="G692" s="114">
        <v>280000000</v>
      </c>
      <c r="H692" s="114"/>
      <c r="I692" s="114"/>
      <c r="J692" s="114">
        <f t="shared" si="23"/>
        <v>280000000</v>
      </c>
      <c r="K692" s="87" t="s">
        <v>3404</v>
      </c>
      <c r="L692" s="87" t="s">
        <v>3405</v>
      </c>
      <c r="M692" s="87" t="s">
        <v>133</v>
      </c>
    </row>
    <row r="693" spans="1:13" s="89" customFormat="1" ht="24.95" customHeight="1">
      <c r="A693" s="86" t="s">
        <v>3251</v>
      </c>
      <c r="B693" s="86" t="s">
        <v>3402</v>
      </c>
      <c r="C693" s="87" t="s">
        <v>180</v>
      </c>
      <c r="D693" s="79" t="s">
        <v>3406</v>
      </c>
      <c r="E693" s="88" t="s">
        <v>133</v>
      </c>
      <c r="F693" s="87" t="s">
        <v>18</v>
      </c>
      <c r="G693" s="114">
        <v>300000000</v>
      </c>
      <c r="H693" s="114"/>
      <c r="I693" s="114"/>
      <c r="J693" s="114">
        <f t="shared" si="23"/>
        <v>300000000</v>
      </c>
      <c r="K693" s="87" t="s">
        <v>3407</v>
      </c>
      <c r="L693" s="87" t="s">
        <v>3408</v>
      </c>
      <c r="M693" s="87" t="s">
        <v>133</v>
      </c>
    </row>
    <row r="694" spans="1:13" s="89" customFormat="1" ht="24.95" customHeight="1">
      <c r="A694" s="86" t="s">
        <v>3251</v>
      </c>
      <c r="B694" s="86" t="s">
        <v>3402</v>
      </c>
      <c r="C694" s="87" t="s">
        <v>180</v>
      </c>
      <c r="D694" s="79" t="s">
        <v>3409</v>
      </c>
      <c r="E694" s="88" t="s">
        <v>223</v>
      </c>
      <c r="F694" s="87" t="s">
        <v>18</v>
      </c>
      <c r="G694" s="114">
        <v>65000000</v>
      </c>
      <c r="H694" s="114">
        <v>1080000000</v>
      </c>
      <c r="I694" s="114">
        <v>1000000</v>
      </c>
      <c r="J694" s="114">
        <f t="shared" si="23"/>
        <v>1146000000</v>
      </c>
      <c r="K694" s="87" t="s">
        <v>3410</v>
      </c>
      <c r="L694" s="87" t="s">
        <v>3411</v>
      </c>
      <c r="M694" s="87" t="s">
        <v>226</v>
      </c>
    </row>
    <row r="695" spans="1:13" s="89" customFormat="1" ht="24.95" customHeight="1">
      <c r="A695" s="86" t="s">
        <v>3251</v>
      </c>
      <c r="B695" s="86" t="s">
        <v>3402</v>
      </c>
      <c r="C695" s="87" t="s">
        <v>180</v>
      </c>
      <c r="D695" s="79" t="s">
        <v>3412</v>
      </c>
      <c r="E695" s="88" t="s">
        <v>223</v>
      </c>
      <c r="F695" s="87" t="s">
        <v>18</v>
      </c>
      <c r="G695" s="114">
        <v>18000000</v>
      </c>
      <c r="H695" s="114">
        <v>26000000</v>
      </c>
      <c r="I695" s="114">
        <v>1000000</v>
      </c>
      <c r="J695" s="114">
        <f t="shared" si="23"/>
        <v>45000000</v>
      </c>
      <c r="K695" s="87" t="s">
        <v>3413</v>
      </c>
      <c r="L695" s="87" t="s">
        <v>3414</v>
      </c>
      <c r="M695" s="87" t="s">
        <v>226</v>
      </c>
    </row>
    <row r="696" spans="1:13" s="89" customFormat="1" ht="24.95" customHeight="1">
      <c r="A696" s="86" t="s">
        <v>3251</v>
      </c>
      <c r="B696" s="90" t="s">
        <v>3259</v>
      </c>
      <c r="C696" s="91" t="s">
        <v>180</v>
      </c>
      <c r="D696" s="80" t="s">
        <v>3415</v>
      </c>
      <c r="E696" s="92" t="s">
        <v>37</v>
      </c>
      <c r="F696" s="91" t="s">
        <v>18</v>
      </c>
      <c r="G696" s="94">
        <v>897707000</v>
      </c>
      <c r="H696" s="94">
        <v>1928866000</v>
      </c>
      <c r="I696" s="94">
        <v>200921000</v>
      </c>
      <c r="J696" s="114">
        <f t="shared" si="23"/>
        <v>3027494000</v>
      </c>
      <c r="K696" s="91" t="s">
        <v>3416</v>
      </c>
      <c r="L696" s="91" t="s">
        <v>3417</v>
      </c>
      <c r="M696" s="87" t="s">
        <v>2574</v>
      </c>
    </row>
    <row r="697" spans="1:13" s="89" customFormat="1" ht="24.95" customHeight="1">
      <c r="A697" s="86" t="s">
        <v>3251</v>
      </c>
      <c r="B697" s="90" t="s">
        <v>3259</v>
      </c>
      <c r="C697" s="91" t="s">
        <v>180</v>
      </c>
      <c r="D697" s="80" t="s">
        <v>3418</v>
      </c>
      <c r="E697" s="92" t="s">
        <v>37</v>
      </c>
      <c r="F697" s="91" t="s">
        <v>18</v>
      </c>
      <c r="G697" s="94">
        <v>701937000</v>
      </c>
      <c r="H697" s="94">
        <v>406251000</v>
      </c>
      <c r="I697" s="94">
        <v>321995000</v>
      </c>
      <c r="J697" s="114">
        <f t="shared" si="23"/>
        <v>1430183000</v>
      </c>
      <c r="K697" s="91" t="s">
        <v>3416</v>
      </c>
      <c r="L697" s="91" t="s">
        <v>3417</v>
      </c>
      <c r="M697" s="87" t="s">
        <v>2574</v>
      </c>
    </row>
    <row r="698" spans="1:13" s="89" customFormat="1" ht="24.95" customHeight="1">
      <c r="A698" s="86" t="s">
        <v>3251</v>
      </c>
      <c r="B698" s="90" t="s">
        <v>3259</v>
      </c>
      <c r="C698" s="91" t="s">
        <v>180</v>
      </c>
      <c r="D698" s="80" t="s">
        <v>3419</v>
      </c>
      <c r="E698" s="92" t="s">
        <v>37</v>
      </c>
      <c r="F698" s="91" t="s">
        <v>18</v>
      </c>
      <c r="G698" s="93">
        <v>1172313000</v>
      </c>
      <c r="H698" s="93">
        <v>732813000</v>
      </c>
      <c r="I698" s="93">
        <v>5000000</v>
      </c>
      <c r="J698" s="114">
        <f t="shared" si="23"/>
        <v>1910126000</v>
      </c>
      <c r="K698" s="91" t="s">
        <v>3420</v>
      </c>
      <c r="L698" s="91" t="s">
        <v>3421</v>
      </c>
      <c r="M698" s="87" t="s">
        <v>2574</v>
      </c>
    </row>
    <row r="699" spans="1:13" s="89" customFormat="1" ht="24.95" customHeight="1">
      <c r="A699" s="86" t="s">
        <v>3251</v>
      </c>
      <c r="B699" s="90" t="s">
        <v>3259</v>
      </c>
      <c r="C699" s="91" t="s">
        <v>180</v>
      </c>
      <c r="D699" s="80" t="s">
        <v>3422</v>
      </c>
      <c r="E699" s="92" t="s">
        <v>37</v>
      </c>
      <c r="F699" s="91" t="s">
        <v>18</v>
      </c>
      <c r="G699" s="93">
        <v>1151263000</v>
      </c>
      <c r="H699" s="93">
        <v>1205315000</v>
      </c>
      <c r="I699" s="93">
        <v>108200000</v>
      </c>
      <c r="J699" s="114">
        <f t="shared" si="23"/>
        <v>2464778000</v>
      </c>
      <c r="K699" s="91" t="s">
        <v>3420</v>
      </c>
      <c r="L699" s="91" t="s">
        <v>3421</v>
      </c>
      <c r="M699" s="87" t="s">
        <v>2574</v>
      </c>
    </row>
    <row r="700" spans="1:13" s="89" customFormat="1" ht="24.95" customHeight="1">
      <c r="A700" s="86" t="s">
        <v>3251</v>
      </c>
      <c r="B700" s="90" t="s">
        <v>3259</v>
      </c>
      <c r="C700" s="91" t="s">
        <v>180</v>
      </c>
      <c r="D700" s="80" t="s">
        <v>3423</v>
      </c>
      <c r="E700" s="92" t="s">
        <v>37</v>
      </c>
      <c r="F700" s="91" t="s">
        <v>18</v>
      </c>
      <c r="G700" s="93">
        <v>137674000</v>
      </c>
      <c r="H700" s="93">
        <v>481914000</v>
      </c>
      <c r="I700" s="93">
        <v>5000000</v>
      </c>
      <c r="J700" s="114">
        <f t="shared" si="23"/>
        <v>624588000</v>
      </c>
      <c r="K700" s="91" t="s">
        <v>3420</v>
      </c>
      <c r="L700" s="91" t="s">
        <v>3421</v>
      </c>
      <c r="M700" s="87" t="s">
        <v>2574</v>
      </c>
    </row>
    <row r="701" spans="1:13" s="89" customFormat="1" ht="24.95" customHeight="1">
      <c r="A701" s="86" t="s">
        <v>3251</v>
      </c>
      <c r="B701" s="90" t="s">
        <v>3259</v>
      </c>
      <c r="C701" s="91" t="s">
        <v>180</v>
      </c>
      <c r="D701" s="80" t="s">
        <v>3424</v>
      </c>
      <c r="E701" s="92" t="s">
        <v>37</v>
      </c>
      <c r="F701" s="91" t="s">
        <v>18</v>
      </c>
      <c r="G701" s="93">
        <v>244000000</v>
      </c>
      <c r="H701" s="93">
        <v>184000000</v>
      </c>
      <c r="I701" s="93">
        <v>0</v>
      </c>
      <c r="J701" s="114">
        <f t="shared" si="23"/>
        <v>428000000</v>
      </c>
      <c r="K701" s="91" t="s">
        <v>3425</v>
      </c>
      <c r="L701" s="91" t="s">
        <v>3426</v>
      </c>
      <c r="M701" s="87" t="s">
        <v>2574</v>
      </c>
    </row>
    <row r="702" spans="1:13" s="89" customFormat="1" ht="24.95" customHeight="1">
      <c r="A702" s="86" t="s">
        <v>3251</v>
      </c>
      <c r="B702" s="90" t="s">
        <v>3259</v>
      </c>
      <c r="C702" s="91" t="s">
        <v>180</v>
      </c>
      <c r="D702" s="108" t="s">
        <v>3427</v>
      </c>
      <c r="E702" s="92" t="s">
        <v>37</v>
      </c>
      <c r="F702" s="91" t="s">
        <v>18</v>
      </c>
      <c r="G702" s="93">
        <v>621452000</v>
      </c>
      <c r="H702" s="93">
        <v>594665000</v>
      </c>
      <c r="I702" s="93">
        <v>5000000</v>
      </c>
      <c r="J702" s="114">
        <f t="shared" si="23"/>
        <v>1221117000</v>
      </c>
      <c r="K702" s="91" t="s">
        <v>3268</v>
      </c>
      <c r="L702" s="91" t="s">
        <v>3269</v>
      </c>
      <c r="M702" s="87" t="s">
        <v>2574</v>
      </c>
    </row>
    <row r="703" spans="1:13" s="89" customFormat="1" ht="24.95" customHeight="1">
      <c r="A703" s="86" t="s">
        <v>3251</v>
      </c>
      <c r="B703" s="90" t="s">
        <v>3259</v>
      </c>
      <c r="C703" s="91" t="s">
        <v>180</v>
      </c>
      <c r="D703" s="108" t="s">
        <v>3428</v>
      </c>
      <c r="E703" s="92" t="s">
        <v>37</v>
      </c>
      <c r="F703" s="91" t="s">
        <v>18</v>
      </c>
      <c r="G703" s="93">
        <v>598742000</v>
      </c>
      <c r="H703" s="93">
        <v>543665000</v>
      </c>
      <c r="I703" s="93">
        <v>5000000</v>
      </c>
      <c r="J703" s="114">
        <f t="shared" si="23"/>
        <v>1147407000</v>
      </c>
      <c r="K703" s="91" t="s">
        <v>3268</v>
      </c>
      <c r="L703" s="91" t="s">
        <v>3269</v>
      </c>
      <c r="M703" s="87" t="s">
        <v>2574</v>
      </c>
    </row>
    <row r="704" spans="1:13" s="89" customFormat="1" ht="24.95" customHeight="1">
      <c r="A704" s="86" t="s">
        <v>3251</v>
      </c>
      <c r="B704" s="90" t="s">
        <v>3259</v>
      </c>
      <c r="C704" s="91" t="s">
        <v>180</v>
      </c>
      <c r="D704" s="80" t="s">
        <v>3429</v>
      </c>
      <c r="E704" s="92" t="s">
        <v>37</v>
      </c>
      <c r="F704" s="91" t="s">
        <v>18</v>
      </c>
      <c r="G704" s="93">
        <v>2400000000</v>
      </c>
      <c r="H704" s="93">
        <v>4800000000</v>
      </c>
      <c r="I704" s="93">
        <v>30000000</v>
      </c>
      <c r="J704" s="114">
        <f t="shared" si="23"/>
        <v>7230000000</v>
      </c>
      <c r="K704" s="91" t="s">
        <v>3430</v>
      </c>
      <c r="L704" s="91" t="s">
        <v>3431</v>
      </c>
      <c r="M704" s="87" t="s">
        <v>2574</v>
      </c>
    </row>
    <row r="705" spans="1:13" s="89" customFormat="1" ht="24.95" customHeight="1">
      <c r="A705" s="86" t="s">
        <v>3251</v>
      </c>
      <c r="B705" s="90" t="s">
        <v>3259</v>
      </c>
      <c r="C705" s="91" t="s">
        <v>180</v>
      </c>
      <c r="D705" s="80" t="s">
        <v>3432</v>
      </c>
      <c r="E705" s="92" t="s">
        <v>37</v>
      </c>
      <c r="F705" s="91" t="s">
        <v>18</v>
      </c>
      <c r="G705" s="93">
        <v>500000000</v>
      </c>
      <c r="H705" s="93">
        <v>600000000</v>
      </c>
      <c r="I705" s="93">
        <v>200000000</v>
      </c>
      <c r="J705" s="114">
        <f t="shared" ref="J705:J768" si="24">SUM(G705:I705)</f>
        <v>1300000000</v>
      </c>
      <c r="K705" s="91" t="s">
        <v>3326</v>
      </c>
      <c r="L705" s="91" t="s">
        <v>3327</v>
      </c>
      <c r="M705" s="87" t="s">
        <v>2574</v>
      </c>
    </row>
    <row r="706" spans="1:13" s="89" customFormat="1" ht="24.95" customHeight="1">
      <c r="A706" s="86" t="s">
        <v>3251</v>
      </c>
      <c r="B706" s="86" t="s">
        <v>3328</v>
      </c>
      <c r="C706" s="87" t="s">
        <v>180</v>
      </c>
      <c r="D706" s="79" t="s">
        <v>3433</v>
      </c>
      <c r="E706" s="88" t="s">
        <v>37</v>
      </c>
      <c r="F706" s="87" t="s">
        <v>18</v>
      </c>
      <c r="G706" s="114">
        <v>982000000</v>
      </c>
      <c r="H706" s="114">
        <v>629000000</v>
      </c>
      <c r="I706" s="114">
        <v>376000000</v>
      </c>
      <c r="J706" s="114">
        <f t="shared" si="24"/>
        <v>1987000000</v>
      </c>
      <c r="K706" s="87" t="s">
        <v>3434</v>
      </c>
      <c r="L706" s="87" t="s">
        <v>3435</v>
      </c>
      <c r="M706" s="87" t="s">
        <v>37</v>
      </c>
    </row>
    <row r="707" spans="1:13" s="89" customFormat="1" ht="24.95" customHeight="1">
      <c r="A707" s="86" t="s">
        <v>3251</v>
      </c>
      <c r="B707" s="86" t="s">
        <v>3338</v>
      </c>
      <c r="C707" s="87" t="s">
        <v>180</v>
      </c>
      <c r="D707" s="79" t="s">
        <v>3436</v>
      </c>
      <c r="E707" s="88" t="s">
        <v>133</v>
      </c>
      <c r="F707" s="87" t="s">
        <v>18</v>
      </c>
      <c r="G707" s="114">
        <v>600000000</v>
      </c>
      <c r="H707" s="182">
        <v>0</v>
      </c>
      <c r="I707" s="120">
        <v>0</v>
      </c>
      <c r="J707" s="114">
        <f t="shared" si="24"/>
        <v>600000000</v>
      </c>
      <c r="K707" s="87" t="s">
        <v>3437</v>
      </c>
      <c r="L707" s="87" t="s">
        <v>3438</v>
      </c>
      <c r="M707" s="88" t="s">
        <v>133</v>
      </c>
    </row>
    <row r="708" spans="1:13" s="89" customFormat="1" ht="24.95" customHeight="1">
      <c r="A708" s="86" t="s">
        <v>3251</v>
      </c>
      <c r="B708" s="86" t="s">
        <v>3338</v>
      </c>
      <c r="C708" s="87" t="s">
        <v>180</v>
      </c>
      <c r="D708" s="79" t="s">
        <v>3439</v>
      </c>
      <c r="E708" s="88" t="s">
        <v>133</v>
      </c>
      <c r="F708" s="87" t="s">
        <v>18</v>
      </c>
      <c r="G708" s="114">
        <v>180000000</v>
      </c>
      <c r="H708" s="114">
        <v>20000000</v>
      </c>
      <c r="I708" s="114">
        <v>0</v>
      </c>
      <c r="J708" s="114">
        <f t="shared" si="24"/>
        <v>200000000</v>
      </c>
      <c r="K708" s="87" t="s">
        <v>3440</v>
      </c>
      <c r="L708" s="87" t="s">
        <v>3441</v>
      </c>
      <c r="M708" s="88" t="s">
        <v>133</v>
      </c>
    </row>
    <row r="709" spans="1:13" s="89" customFormat="1" ht="24.95" customHeight="1">
      <c r="A709" s="86" t="s">
        <v>3251</v>
      </c>
      <c r="B709" s="86" t="s">
        <v>3338</v>
      </c>
      <c r="C709" s="87" t="s">
        <v>180</v>
      </c>
      <c r="D709" s="79" t="s">
        <v>3442</v>
      </c>
      <c r="E709" s="88" t="s">
        <v>133</v>
      </c>
      <c r="F709" s="87" t="s">
        <v>18</v>
      </c>
      <c r="G709" s="114">
        <v>200000000</v>
      </c>
      <c r="H709" s="114">
        <v>40000000</v>
      </c>
      <c r="I709" s="114">
        <v>0</v>
      </c>
      <c r="J709" s="114">
        <f t="shared" si="24"/>
        <v>240000000</v>
      </c>
      <c r="K709" s="87" t="s">
        <v>3440</v>
      </c>
      <c r="L709" s="87" t="s">
        <v>3441</v>
      </c>
      <c r="M709" s="88" t="s">
        <v>133</v>
      </c>
    </row>
    <row r="710" spans="1:13" s="89" customFormat="1" ht="24.95" customHeight="1">
      <c r="A710" s="86" t="s">
        <v>3251</v>
      </c>
      <c r="B710" s="86" t="s">
        <v>3280</v>
      </c>
      <c r="C710" s="87" t="s">
        <v>180</v>
      </c>
      <c r="D710" s="25" t="s">
        <v>3443</v>
      </c>
      <c r="E710" s="88" t="s">
        <v>37</v>
      </c>
      <c r="F710" s="87" t="s">
        <v>18</v>
      </c>
      <c r="G710" s="114">
        <v>398223000</v>
      </c>
      <c r="H710" s="114">
        <v>125104000</v>
      </c>
      <c r="I710" s="114">
        <v>79573000</v>
      </c>
      <c r="J710" s="114">
        <f t="shared" si="24"/>
        <v>602900000</v>
      </c>
      <c r="K710" s="87" t="s">
        <v>3444</v>
      </c>
      <c r="L710" s="25" t="s">
        <v>3445</v>
      </c>
      <c r="M710" s="97" t="s">
        <v>37</v>
      </c>
    </row>
    <row r="711" spans="1:13" s="89" customFormat="1" ht="24.95" customHeight="1">
      <c r="A711" s="86" t="s">
        <v>3251</v>
      </c>
      <c r="B711" s="86" t="s">
        <v>3446</v>
      </c>
      <c r="C711" s="87" t="s">
        <v>180</v>
      </c>
      <c r="D711" s="79" t="s">
        <v>3447</v>
      </c>
      <c r="E711" s="88" t="s">
        <v>37</v>
      </c>
      <c r="F711" s="87" t="s">
        <v>18</v>
      </c>
      <c r="G711" s="114">
        <v>787195000</v>
      </c>
      <c r="H711" s="114">
        <v>378264000</v>
      </c>
      <c r="I711" s="114">
        <v>13000000</v>
      </c>
      <c r="J711" s="114">
        <f t="shared" si="24"/>
        <v>1178459000</v>
      </c>
      <c r="K711" s="87" t="s">
        <v>3448</v>
      </c>
      <c r="L711" s="87" t="s">
        <v>3449</v>
      </c>
      <c r="M711" s="87" t="s">
        <v>2574</v>
      </c>
    </row>
    <row r="712" spans="1:13" s="89" customFormat="1" ht="24.95" customHeight="1">
      <c r="A712" s="86" t="s">
        <v>3251</v>
      </c>
      <c r="B712" s="86" t="s">
        <v>3348</v>
      </c>
      <c r="C712" s="87" t="s">
        <v>180</v>
      </c>
      <c r="D712" s="79" t="s">
        <v>3450</v>
      </c>
      <c r="E712" s="88" t="s">
        <v>133</v>
      </c>
      <c r="F712" s="87" t="s">
        <v>18</v>
      </c>
      <c r="G712" s="114">
        <v>100000000</v>
      </c>
      <c r="H712" s="114">
        <v>12000000</v>
      </c>
      <c r="I712" s="114">
        <v>0</v>
      </c>
      <c r="J712" s="114">
        <f t="shared" si="24"/>
        <v>112000000</v>
      </c>
      <c r="K712" s="87" t="s">
        <v>3451</v>
      </c>
      <c r="L712" s="87" t="s">
        <v>3452</v>
      </c>
      <c r="M712" s="88" t="s">
        <v>133</v>
      </c>
    </row>
    <row r="713" spans="1:13" s="89" customFormat="1" ht="24.95" customHeight="1">
      <c r="A713" s="86" t="s">
        <v>3251</v>
      </c>
      <c r="B713" s="86" t="s">
        <v>3348</v>
      </c>
      <c r="C713" s="87" t="s">
        <v>180</v>
      </c>
      <c r="D713" s="79" t="s">
        <v>3453</v>
      </c>
      <c r="E713" s="88" t="s">
        <v>133</v>
      </c>
      <c r="F713" s="87" t="s">
        <v>18</v>
      </c>
      <c r="G713" s="114">
        <v>220000000</v>
      </c>
      <c r="H713" s="114">
        <v>10000000</v>
      </c>
      <c r="I713" s="114">
        <v>0</v>
      </c>
      <c r="J713" s="114">
        <f t="shared" si="24"/>
        <v>230000000</v>
      </c>
      <c r="K713" s="87" t="s">
        <v>3454</v>
      </c>
      <c r="L713" s="87" t="s">
        <v>3455</v>
      </c>
      <c r="M713" s="88" t="s">
        <v>133</v>
      </c>
    </row>
    <row r="714" spans="1:13" s="89" customFormat="1" ht="24.95" customHeight="1">
      <c r="A714" s="86" t="s">
        <v>3251</v>
      </c>
      <c r="B714" s="86" t="s">
        <v>3348</v>
      </c>
      <c r="C714" s="87" t="s">
        <v>180</v>
      </c>
      <c r="D714" s="79" t="s">
        <v>3456</v>
      </c>
      <c r="E714" s="88" t="s">
        <v>223</v>
      </c>
      <c r="F714" s="87" t="s">
        <v>119</v>
      </c>
      <c r="G714" s="220">
        <v>130000000</v>
      </c>
      <c r="H714" s="182">
        <v>0</v>
      </c>
      <c r="I714" s="220">
        <v>5000000</v>
      </c>
      <c r="J714" s="114">
        <f t="shared" si="24"/>
        <v>135000000</v>
      </c>
      <c r="K714" s="87" t="s">
        <v>3457</v>
      </c>
      <c r="L714" s="87" t="s">
        <v>3458</v>
      </c>
      <c r="M714" s="88" t="s">
        <v>223</v>
      </c>
    </row>
    <row r="715" spans="1:13" s="89" customFormat="1" ht="24.95" customHeight="1">
      <c r="A715" s="86" t="s">
        <v>3251</v>
      </c>
      <c r="B715" s="86" t="s">
        <v>3288</v>
      </c>
      <c r="C715" s="87" t="s">
        <v>180</v>
      </c>
      <c r="D715" s="79" t="s">
        <v>3459</v>
      </c>
      <c r="E715" s="88" t="s">
        <v>115</v>
      </c>
      <c r="F715" s="87" t="s">
        <v>18</v>
      </c>
      <c r="G715" s="114">
        <v>2000000000</v>
      </c>
      <c r="H715" s="114">
        <v>700000000</v>
      </c>
      <c r="I715" s="221" t="s">
        <v>3290</v>
      </c>
      <c r="J715" s="114">
        <f t="shared" si="24"/>
        <v>2700000000</v>
      </c>
      <c r="K715" s="87" t="s">
        <v>3460</v>
      </c>
      <c r="L715" s="87" t="s">
        <v>3461</v>
      </c>
      <c r="M715" s="88" t="s">
        <v>115</v>
      </c>
    </row>
    <row r="716" spans="1:13" s="89" customFormat="1" ht="24.95" customHeight="1">
      <c r="A716" s="86" t="s">
        <v>3251</v>
      </c>
      <c r="B716" s="86" t="s">
        <v>3296</v>
      </c>
      <c r="C716" s="87" t="s">
        <v>180</v>
      </c>
      <c r="D716" s="109" t="s">
        <v>3462</v>
      </c>
      <c r="E716" s="88" t="s">
        <v>115</v>
      </c>
      <c r="F716" s="87" t="s">
        <v>18</v>
      </c>
      <c r="G716" s="114">
        <v>170000000</v>
      </c>
      <c r="H716" s="114">
        <v>160000000</v>
      </c>
      <c r="I716" s="114">
        <v>0</v>
      </c>
      <c r="J716" s="114">
        <f t="shared" si="24"/>
        <v>330000000</v>
      </c>
      <c r="K716" s="87" t="s">
        <v>3463</v>
      </c>
      <c r="L716" s="25" t="s">
        <v>3464</v>
      </c>
      <c r="M716" s="88" t="s">
        <v>115</v>
      </c>
    </row>
    <row r="717" spans="1:13" s="89" customFormat="1" ht="24.95" customHeight="1">
      <c r="A717" s="86" t="s">
        <v>3251</v>
      </c>
      <c r="B717" s="86" t="s">
        <v>3296</v>
      </c>
      <c r="C717" s="87" t="s">
        <v>180</v>
      </c>
      <c r="D717" s="25" t="s">
        <v>3465</v>
      </c>
      <c r="E717" s="88" t="s">
        <v>133</v>
      </c>
      <c r="F717" s="87" t="s">
        <v>18</v>
      </c>
      <c r="G717" s="220">
        <v>195000000</v>
      </c>
      <c r="H717" s="220">
        <v>10000000</v>
      </c>
      <c r="I717" s="220">
        <v>5000000</v>
      </c>
      <c r="J717" s="114">
        <f t="shared" si="24"/>
        <v>210000000</v>
      </c>
      <c r="K717" s="87" t="s">
        <v>3466</v>
      </c>
      <c r="L717" s="25" t="s">
        <v>3467</v>
      </c>
      <c r="M717" s="88" t="s">
        <v>133</v>
      </c>
    </row>
    <row r="718" spans="1:13" s="89" customFormat="1" ht="24.95" customHeight="1">
      <c r="A718" s="86" t="s">
        <v>3251</v>
      </c>
      <c r="B718" s="86" t="s">
        <v>3296</v>
      </c>
      <c r="C718" s="87" t="s">
        <v>180</v>
      </c>
      <c r="D718" s="25" t="s">
        <v>3468</v>
      </c>
      <c r="E718" s="88" t="s">
        <v>133</v>
      </c>
      <c r="F718" s="87" t="s">
        <v>18</v>
      </c>
      <c r="G718" s="220">
        <v>145000000</v>
      </c>
      <c r="H718" s="220">
        <v>8000000</v>
      </c>
      <c r="I718" s="220">
        <v>6000000</v>
      </c>
      <c r="J718" s="114">
        <f t="shared" si="24"/>
        <v>159000000</v>
      </c>
      <c r="K718" s="87" t="s">
        <v>3469</v>
      </c>
      <c r="L718" s="25" t="s">
        <v>3470</v>
      </c>
      <c r="M718" s="88" t="s">
        <v>133</v>
      </c>
    </row>
    <row r="719" spans="1:13" s="89" customFormat="1" ht="24.95" customHeight="1">
      <c r="A719" s="86" t="s">
        <v>3251</v>
      </c>
      <c r="B719" s="86" t="s">
        <v>3296</v>
      </c>
      <c r="C719" s="87" t="s">
        <v>180</v>
      </c>
      <c r="D719" s="25" t="s">
        <v>3471</v>
      </c>
      <c r="E719" s="88" t="s">
        <v>223</v>
      </c>
      <c r="F719" s="87" t="s">
        <v>119</v>
      </c>
      <c r="G719" s="220">
        <v>20000000</v>
      </c>
      <c r="H719" s="182">
        <v>0</v>
      </c>
      <c r="I719" s="220"/>
      <c r="J719" s="114">
        <f t="shared" si="24"/>
        <v>20000000</v>
      </c>
      <c r="K719" s="87" t="s">
        <v>3472</v>
      </c>
      <c r="L719" s="25" t="s">
        <v>3473</v>
      </c>
      <c r="M719" s="88" t="s">
        <v>223</v>
      </c>
    </row>
    <row r="720" spans="1:13" s="89" customFormat="1" ht="24.95" customHeight="1">
      <c r="A720" s="86" t="s">
        <v>3251</v>
      </c>
      <c r="B720" s="86" t="s">
        <v>3474</v>
      </c>
      <c r="C720" s="87" t="s">
        <v>180</v>
      </c>
      <c r="D720" s="79" t="s">
        <v>3475</v>
      </c>
      <c r="E720" s="88" t="s">
        <v>37</v>
      </c>
      <c r="F720" s="87" t="s">
        <v>18</v>
      </c>
      <c r="G720" s="114">
        <v>99000000</v>
      </c>
      <c r="H720" s="114">
        <v>50000000</v>
      </c>
      <c r="I720" s="114">
        <v>34000000</v>
      </c>
      <c r="J720" s="114">
        <f t="shared" si="24"/>
        <v>183000000</v>
      </c>
      <c r="K720" s="87" t="s">
        <v>3476</v>
      </c>
      <c r="L720" s="87" t="s">
        <v>3477</v>
      </c>
      <c r="M720" s="87" t="s">
        <v>37</v>
      </c>
    </row>
    <row r="721" spans="1:13" s="89" customFormat="1" ht="24.95" customHeight="1">
      <c r="A721" s="86" t="s">
        <v>3251</v>
      </c>
      <c r="B721" s="86" t="s">
        <v>3303</v>
      </c>
      <c r="C721" s="87" t="s">
        <v>180</v>
      </c>
      <c r="D721" s="25" t="s">
        <v>3478</v>
      </c>
      <c r="E721" s="88" t="s">
        <v>37</v>
      </c>
      <c r="F721" s="87" t="s">
        <v>18</v>
      </c>
      <c r="G721" s="114">
        <v>1000000000</v>
      </c>
      <c r="H721" s="182">
        <v>0</v>
      </c>
      <c r="I721" s="114"/>
      <c r="J721" s="114">
        <f t="shared" si="24"/>
        <v>1000000000</v>
      </c>
      <c r="K721" s="87" t="s">
        <v>3305</v>
      </c>
      <c r="L721" s="25" t="s">
        <v>3306</v>
      </c>
      <c r="M721" s="88" t="s">
        <v>37</v>
      </c>
    </row>
    <row r="722" spans="1:13" s="89" customFormat="1" ht="24.95" customHeight="1">
      <c r="A722" s="86" t="s">
        <v>3251</v>
      </c>
      <c r="B722" s="86" t="s">
        <v>3303</v>
      </c>
      <c r="C722" s="87" t="s">
        <v>180</v>
      </c>
      <c r="D722" s="25" t="s">
        <v>3479</v>
      </c>
      <c r="E722" s="88" t="s">
        <v>37</v>
      </c>
      <c r="F722" s="87" t="s">
        <v>18</v>
      </c>
      <c r="G722" s="114">
        <v>924530000</v>
      </c>
      <c r="H722" s="114">
        <v>354342000</v>
      </c>
      <c r="I722" s="114">
        <v>0</v>
      </c>
      <c r="J722" s="114">
        <f t="shared" si="24"/>
        <v>1278872000</v>
      </c>
      <c r="K722" s="87" t="s">
        <v>3480</v>
      </c>
      <c r="L722" s="25" t="s">
        <v>3481</v>
      </c>
      <c r="M722" s="88" t="s">
        <v>37</v>
      </c>
    </row>
    <row r="723" spans="1:13" s="89" customFormat="1" ht="24.95" customHeight="1">
      <c r="A723" s="86" t="s">
        <v>3251</v>
      </c>
      <c r="B723" s="110" t="s">
        <v>3158</v>
      </c>
      <c r="C723" s="111" t="s">
        <v>180</v>
      </c>
      <c r="D723" s="98" t="s">
        <v>3482</v>
      </c>
      <c r="E723" s="112" t="s">
        <v>223</v>
      </c>
      <c r="F723" s="113" t="s">
        <v>18</v>
      </c>
      <c r="G723" s="246">
        <v>150000000</v>
      </c>
      <c r="H723" s="246">
        <v>10000000</v>
      </c>
      <c r="I723" s="246">
        <v>50000000</v>
      </c>
      <c r="J723" s="114">
        <f t="shared" si="24"/>
        <v>210000000</v>
      </c>
      <c r="K723" s="111" t="s">
        <v>3483</v>
      </c>
      <c r="L723" s="111" t="s">
        <v>3484</v>
      </c>
      <c r="M723" s="112" t="s">
        <v>223</v>
      </c>
    </row>
    <row r="724" spans="1:13" s="89" customFormat="1" ht="24.95" customHeight="1">
      <c r="A724" s="86" t="s">
        <v>3251</v>
      </c>
      <c r="B724" s="86" t="s">
        <v>3196</v>
      </c>
      <c r="C724" s="87" t="s">
        <v>180</v>
      </c>
      <c r="D724" s="79" t="s">
        <v>3485</v>
      </c>
      <c r="E724" s="99" t="s">
        <v>526</v>
      </c>
      <c r="F724" s="87" t="s">
        <v>18</v>
      </c>
      <c r="G724" s="114">
        <v>100000000</v>
      </c>
      <c r="H724" s="182">
        <v>0</v>
      </c>
      <c r="I724" s="120">
        <v>0</v>
      </c>
      <c r="J724" s="114">
        <f t="shared" si="24"/>
        <v>100000000</v>
      </c>
      <c r="K724" s="87" t="s">
        <v>3486</v>
      </c>
      <c r="L724" s="87" t="s">
        <v>3487</v>
      </c>
      <c r="M724" s="87" t="s">
        <v>715</v>
      </c>
    </row>
    <row r="725" spans="1:13" s="89" customFormat="1" ht="24.95" customHeight="1">
      <c r="A725" s="86" t="s">
        <v>3251</v>
      </c>
      <c r="B725" s="86" t="s">
        <v>3196</v>
      </c>
      <c r="C725" s="87" t="s">
        <v>180</v>
      </c>
      <c r="D725" s="79" t="s">
        <v>3488</v>
      </c>
      <c r="E725" s="99" t="s">
        <v>526</v>
      </c>
      <c r="F725" s="87" t="s">
        <v>18</v>
      </c>
      <c r="G725" s="114">
        <v>200000000</v>
      </c>
      <c r="H725" s="182">
        <v>0</v>
      </c>
      <c r="I725" s="120">
        <v>0</v>
      </c>
      <c r="J725" s="114">
        <f t="shared" si="24"/>
        <v>200000000</v>
      </c>
      <c r="K725" s="87" t="s">
        <v>3489</v>
      </c>
      <c r="L725" s="87" t="s">
        <v>3490</v>
      </c>
      <c r="M725" s="87" t="s">
        <v>715</v>
      </c>
    </row>
    <row r="726" spans="1:13" s="89" customFormat="1" ht="24.95" customHeight="1">
      <c r="A726" s="86" t="s">
        <v>3251</v>
      </c>
      <c r="B726" s="86" t="s">
        <v>3196</v>
      </c>
      <c r="C726" s="87" t="s">
        <v>180</v>
      </c>
      <c r="D726" s="79" t="s">
        <v>3491</v>
      </c>
      <c r="E726" s="99" t="s">
        <v>526</v>
      </c>
      <c r="F726" s="87" t="s">
        <v>18</v>
      </c>
      <c r="G726" s="114">
        <v>150000000</v>
      </c>
      <c r="H726" s="182">
        <v>0</v>
      </c>
      <c r="I726" s="120">
        <v>0</v>
      </c>
      <c r="J726" s="114">
        <f t="shared" si="24"/>
        <v>150000000</v>
      </c>
      <c r="K726" s="87" t="s">
        <v>3489</v>
      </c>
      <c r="L726" s="87" t="s">
        <v>3490</v>
      </c>
      <c r="M726" s="87" t="s">
        <v>715</v>
      </c>
    </row>
    <row r="727" spans="1:13" s="89" customFormat="1" ht="24.95" customHeight="1">
      <c r="A727" s="86" t="s">
        <v>3251</v>
      </c>
      <c r="B727" s="86" t="s">
        <v>3196</v>
      </c>
      <c r="C727" s="87" t="s">
        <v>180</v>
      </c>
      <c r="D727" s="79" t="s">
        <v>3492</v>
      </c>
      <c r="E727" s="99" t="s">
        <v>526</v>
      </c>
      <c r="F727" s="87" t="s">
        <v>18</v>
      </c>
      <c r="G727" s="114">
        <v>200000000</v>
      </c>
      <c r="H727" s="182">
        <v>0</v>
      </c>
      <c r="I727" s="120">
        <v>0</v>
      </c>
      <c r="J727" s="114">
        <f t="shared" si="24"/>
        <v>200000000</v>
      </c>
      <c r="K727" s="87" t="s">
        <v>3493</v>
      </c>
      <c r="L727" s="87" t="s">
        <v>3494</v>
      </c>
      <c r="M727" s="87" t="s">
        <v>715</v>
      </c>
    </row>
    <row r="728" spans="1:13" s="89" customFormat="1" ht="24.95" customHeight="1">
      <c r="A728" s="86" t="s">
        <v>3251</v>
      </c>
      <c r="B728" s="86" t="s">
        <v>3196</v>
      </c>
      <c r="C728" s="87" t="s">
        <v>180</v>
      </c>
      <c r="D728" s="79" t="s">
        <v>3495</v>
      </c>
      <c r="E728" s="79" t="s">
        <v>526</v>
      </c>
      <c r="F728" s="87" t="s">
        <v>18</v>
      </c>
      <c r="G728" s="114">
        <v>0</v>
      </c>
      <c r="H728" s="114">
        <v>160000000</v>
      </c>
      <c r="I728" s="114">
        <v>0</v>
      </c>
      <c r="J728" s="114">
        <f t="shared" si="24"/>
        <v>160000000</v>
      </c>
      <c r="K728" s="87" t="s">
        <v>3496</v>
      </c>
      <c r="L728" s="87" t="s">
        <v>3497</v>
      </c>
      <c r="M728" s="87" t="s">
        <v>715</v>
      </c>
    </row>
    <row r="729" spans="1:13" s="89" customFormat="1" ht="24.95" customHeight="1">
      <c r="A729" s="86" t="s">
        <v>3251</v>
      </c>
      <c r="B729" s="86" t="s">
        <v>3364</v>
      </c>
      <c r="C729" s="87" t="s">
        <v>180</v>
      </c>
      <c r="D729" s="79" t="s">
        <v>3498</v>
      </c>
      <c r="E729" s="88" t="s">
        <v>37</v>
      </c>
      <c r="F729" s="87" t="s">
        <v>18</v>
      </c>
      <c r="G729" s="114">
        <v>130000000</v>
      </c>
      <c r="H729" s="114">
        <v>50000000</v>
      </c>
      <c r="I729" s="114">
        <v>50000000</v>
      </c>
      <c r="J729" s="114">
        <f t="shared" si="24"/>
        <v>230000000</v>
      </c>
      <c r="K729" s="87" t="s">
        <v>3499</v>
      </c>
      <c r="L729" s="87" t="s">
        <v>3500</v>
      </c>
      <c r="M729" s="87" t="s">
        <v>2160</v>
      </c>
    </row>
    <row r="730" spans="1:13" s="89" customFormat="1" ht="24.95" customHeight="1">
      <c r="A730" s="86" t="s">
        <v>3251</v>
      </c>
      <c r="B730" s="86" t="s">
        <v>3501</v>
      </c>
      <c r="C730" s="87" t="s">
        <v>29</v>
      </c>
      <c r="D730" s="79" t="s">
        <v>3502</v>
      </c>
      <c r="E730" s="88" t="s">
        <v>133</v>
      </c>
      <c r="F730" s="87" t="s">
        <v>18</v>
      </c>
      <c r="G730" s="114">
        <v>400000000</v>
      </c>
      <c r="H730" s="114">
        <v>50000000</v>
      </c>
      <c r="I730" s="114">
        <v>50000000</v>
      </c>
      <c r="J730" s="114">
        <f t="shared" si="24"/>
        <v>500000000</v>
      </c>
      <c r="K730" s="87" t="s">
        <v>3503</v>
      </c>
      <c r="L730" s="87" t="s">
        <v>3504</v>
      </c>
      <c r="M730" s="87" t="s">
        <v>2694</v>
      </c>
    </row>
    <row r="731" spans="1:13" s="89" customFormat="1" ht="24.95" customHeight="1">
      <c r="A731" s="86" t="s">
        <v>3251</v>
      </c>
      <c r="B731" s="86" t="s">
        <v>3501</v>
      </c>
      <c r="C731" s="87" t="s">
        <v>29</v>
      </c>
      <c r="D731" s="79" t="s">
        <v>3505</v>
      </c>
      <c r="E731" s="88" t="s">
        <v>133</v>
      </c>
      <c r="F731" s="87" t="s">
        <v>18</v>
      </c>
      <c r="G731" s="114">
        <v>450000000</v>
      </c>
      <c r="H731" s="182">
        <v>0</v>
      </c>
      <c r="I731" s="114">
        <v>50000000</v>
      </c>
      <c r="J731" s="114">
        <f t="shared" si="24"/>
        <v>500000000</v>
      </c>
      <c r="K731" s="87" t="s">
        <v>3506</v>
      </c>
      <c r="L731" s="87" t="s">
        <v>3507</v>
      </c>
      <c r="M731" s="87" t="s">
        <v>2694</v>
      </c>
    </row>
    <row r="732" spans="1:13" s="89" customFormat="1" ht="24.95" customHeight="1">
      <c r="A732" s="86" t="s">
        <v>3251</v>
      </c>
      <c r="B732" s="86" t="s">
        <v>3338</v>
      </c>
      <c r="C732" s="87" t="s">
        <v>29</v>
      </c>
      <c r="D732" s="79" t="s">
        <v>3508</v>
      </c>
      <c r="E732" s="88" t="s">
        <v>133</v>
      </c>
      <c r="F732" s="87" t="s">
        <v>18</v>
      </c>
      <c r="G732" s="114">
        <v>170000000</v>
      </c>
      <c r="H732" s="114">
        <v>10000000</v>
      </c>
      <c r="I732" s="114">
        <v>0</v>
      </c>
      <c r="J732" s="114">
        <f t="shared" si="24"/>
        <v>180000000</v>
      </c>
      <c r="K732" s="87" t="s">
        <v>3437</v>
      </c>
      <c r="L732" s="87" t="s">
        <v>3509</v>
      </c>
      <c r="M732" s="88" t="s">
        <v>133</v>
      </c>
    </row>
    <row r="733" spans="1:13" s="89" customFormat="1" ht="24.95" customHeight="1">
      <c r="A733" s="86" t="s">
        <v>3251</v>
      </c>
      <c r="B733" s="86" t="s">
        <v>3338</v>
      </c>
      <c r="C733" s="87" t="s">
        <v>29</v>
      </c>
      <c r="D733" s="79" t="s">
        <v>3510</v>
      </c>
      <c r="E733" s="88" t="s">
        <v>133</v>
      </c>
      <c r="F733" s="87" t="s">
        <v>18</v>
      </c>
      <c r="G733" s="114">
        <v>40000000</v>
      </c>
      <c r="H733" s="182">
        <v>0</v>
      </c>
      <c r="I733" s="120">
        <v>0</v>
      </c>
      <c r="J733" s="114">
        <f t="shared" si="24"/>
        <v>40000000</v>
      </c>
      <c r="K733" s="87" t="s">
        <v>3511</v>
      </c>
      <c r="L733" s="87" t="s">
        <v>3512</v>
      </c>
      <c r="M733" s="88" t="s">
        <v>133</v>
      </c>
    </row>
    <row r="734" spans="1:13" s="89" customFormat="1" ht="24.95" customHeight="1">
      <c r="A734" s="86" t="s">
        <v>3251</v>
      </c>
      <c r="B734" s="86" t="s">
        <v>3348</v>
      </c>
      <c r="C734" s="87" t="s">
        <v>29</v>
      </c>
      <c r="D734" s="79" t="s">
        <v>3513</v>
      </c>
      <c r="E734" s="88" t="s">
        <v>133</v>
      </c>
      <c r="F734" s="87" t="s">
        <v>18</v>
      </c>
      <c r="G734" s="114">
        <v>200000000</v>
      </c>
      <c r="H734" s="114">
        <v>150000000</v>
      </c>
      <c r="I734" s="114">
        <v>10000000</v>
      </c>
      <c r="J734" s="114">
        <f t="shared" si="24"/>
        <v>360000000</v>
      </c>
      <c r="K734" s="87" t="s">
        <v>3514</v>
      </c>
      <c r="L734" s="87" t="s">
        <v>3515</v>
      </c>
      <c r="M734" s="88" t="s">
        <v>133</v>
      </c>
    </row>
    <row r="735" spans="1:13" s="89" customFormat="1" ht="24.95" customHeight="1">
      <c r="A735" s="86" t="s">
        <v>3251</v>
      </c>
      <c r="B735" s="86" t="s">
        <v>3348</v>
      </c>
      <c r="C735" s="87" t="s">
        <v>29</v>
      </c>
      <c r="D735" s="79" t="s">
        <v>3516</v>
      </c>
      <c r="E735" s="88" t="s">
        <v>223</v>
      </c>
      <c r="F735" s="87" t="s">
        <v>18</v>
      </c>
      <c r="G735" s="220">
        <v>65000000</v>
      </c>
      <c r="H735" s="182">
        <v>0</v>
      </c>
      <c r="I735" s="220">
        <v>2000000</v>
      </c>
      <c r="J735" s="114">
        <f t="shared" si="24"/>
        <v>67000000</v>
      </c>
      <c r="K735" s="87" t="s">
        <v>3457</v>
      </c>
      <c r="L735" s="87" t="s">
        <v>3458</v>
      </c>
      <c r="M735" s="88" t="s">
        <v>223</v>
      </c>
    </row>
    <row r="736" spans="1:13" s="89" customFormat="1" ht="24.95" customHeight="1">
      <c r="A736" s="86" t="s">
        <v>3251</v>
      </c>
      <c r="B736" s="86" t="s">
        <v>3348</v>
      </c>
      <c r="C736" s="87" t="s">
        <v>29</v>
      </c>
      <c r="D736" s="79" t="s">
        <v>3517</v>
      </c>
      <c r="E736" s="88" t="s">
        <v>223</v>
      </c>
      <c r="F736" s="87" t="s">
        <v>18</v>
      </c>
      <c r="G736" s="114">
        <v>120000000</v>
      </c>
      <c r="H736" s="114">
        <v>130000000</v>
      </c>
      <c r="I736" s="114">
        <v>2000000</v>
      </c>
      <c r="J736" s="114">
        <f t="shared" si="24"/>
        <v>252000000</v>
      </c>
      <c r="K736" s="87" t="s">
        <v>3518</v>
      </c>
      <c r="L736" s="87" t="s">
        <v>3519</v>
      </c>
      <c r="M736" s="88" t="s">
        <v>223</v>
      </c>
    </row>
    <row r="737" spans="1:13" s="89" customFormat="1" ht="24.95" customHeight="1">
      <c r="A737" s="86" t="s">
        <v>3251</v>
      </c>
      <c r="B737" s="86" t="s">
        <v>3348</v>
      </c>
      <c r="C737" s="87" t="s">
        <v>29</v>
      </c>
      <c r="D737" s="79" t="s">
        <v>3520</v>
      </c>
      <c r="E737" s="88" t="s">
        <v>223</v>
      </c>
      <c r="F737" s="87" t="s">
        <v>18</v>
      </c>
      <c r="G737" s="114">
        <v>42000000</v>
      </c>
      <c r="H737" s="114">
        <v>292821000</v>
      </c>
      <c r="I737" s="114">
        <v>2000000</v>
      </c>
      <c r="J737" s="114">
        <f t="shared" si="24"/>
        <v>336821000</v>
      </c>
      <c r="K737" s="87" t="s">
        <v>3521</v>
      </c>
      <c r="L737" s="87" t="s">
        <v>3522</v>
      </c>
      <c r="M737" s="88" t="s">
        <v>223</v>
      </c>
    </row>
    <row r="738" spans="1:13" s="89" customFormat="1" ht="24.95" customHeight="1">
      <c r="A738" s="86" t="s">
        <v>3251</v>
      </c>
      <c r="B738" s="86" t="s">
        <v>3288</v>
      </c>
      <c r="C738" s="87" t="s">
        <v>29</v>
      </c>
      <c r="D738" s="79" t="s">
        <v>3523</v>
      </c>
      <c r="E738" s="88" t="s">
        <v>115</v>
      </c>
      <c r="F738" s="87" t="s">
        <v>18</v>
      </c>
      <c r="G738" s="114">
        <v>464000000</v>
      </c>
      <c r="H738" s="182">
        <v>0</v>
      </c>
      <c r="I738" s="120">
        <v>0</v>
      </c>
      <c r="J738" s="114">
        <f t="shared" si="24"/>
        <v>464000000</v>
      </c>
      <c r="K738" s="87" t="s">
        <v>3524</v>
      </c>
      <c r="L738" s="87" t="s">
        <v>3525</v>
      </c>
      <c r="M738" s="88" t="s">
        <v>115</v>
      </c>
    </row>
    <row r="739" spans="1:13" s="89" customFormat="1" ht="24.95" customHeight="1">
      <c r="A739" s="86" t="s">
        <v>3251</v>
      </c>
      <c r="B739" s="86" t="s">
        <v>3296</v>
      </c>
      <c r="C739" s="87" t="s">
        <v>29</v>
      </c>
      <c r="D739" s="25" t="s">
        <v>3468</v>
      </c>
      <c r="E739" s="88" t="s">
        <v>133</v>
      </c>
      <c r="F739" s="87" t="s">
        <v>18</v>
      </c>
      <c r="G739" s="220">
        <v>175000000</v>
      </c>
      <c r="H739" s="220">
        <v>12000000</v>
      </c>
      <c r="I739" s="220">
        <v>8000000</v>
      </c>
      <c r="J739" s="114">
        <f t="shared" si="24"/>
        <v>195000000</v>
      </c>
      <c r="K739" s="87" t="s">
        <v>3526</v>
      </c>
      <c r="L739" s="25" t="s">
        <v>3527</v>
      </c>
      <c r="M739" s="88" t="s">
        <v>133</v>
      </c>
    </row>
    <row r="740" spans="1:13" s="89" customFormat="1" ht="24.95" customHeight="1">
      <c r="A740" s="86" t="s">
        <v>3251</v>
      </c>
      <c r="B740" s="86" t="s">
        <v>3296</v>
      </c>
      <c r="C740" s="87" t="s">
        <v>29</v>
      </c>
      <c r="D740" s="25" t="s">
        <v>3528</v>
      </c>
      <c r="E740" s="88" t="s">
        <v>133</v>
      </c>
      <c r="F740" s="87" t="s">
        <v>18</v>
      </c>
      <c r="G740" s="220">
        <v>220000000</v>
      </c>
      <c r="H740" s="220">
        <v>560000000</v>
      </c>
      <c r="I740" s="220">
        <v>20000000</v>
      </c>
      <c r="J740" s="114">
        <f t="shared" si="24"/>
        <v>800000000</v>
      </c>
      <c r="K740" s="87" t="s">
        <v>3529</v>
      </c>
      <c r="L740" s="25" t="s">
        <v>3530</v>
      </c>
      <c r="M740" s="88" t="s">
        <v>133</v>
      </c>
    </row>
    <row r="741" spans="1:13" s="89" customFormat="1" ht="24.95" customHeight="1">
      <c r="A741" s="86" t="s">
        <v>3251</v>
      </c>
      <c r="B741" s="86" t="s">
        <v>3296</v>
      </c>
      <c r="C741" s="87" t="s">
        <v>29</v>
      </c>
      <c r="D741" s="25" t="s">
        <v>3531</v>
      </c>
      <c r="E741" s="88" t="s">
        <v>223</v>
      </c>
      <c r="F741" s="87" t="s">
        <v>18</v>
      </c>
      <c r="G741" s="220">
        <v>10000000</v>
      </c>
      <c r="H741" s="220">
        <v>40000000</v>
      </c>
      <c r="I741" s="220"/>
      <c r="J741" s="114">
        <f t="shared" si="24"/>
        <v>50000000</v>
      </c>
      <c r="K741" s="87" t="s">
        <v>3532</v>
      </c>
      <c r="L741" s="25" t="s">
        <v>3533</v>
      </c>
      <c r="M741" s="88" t="s">
        <v>223</v>
      </c>
    </row>
    <row r="742" spans="1:13" s="89" customFormat="1" ht="24.95" customHeight="1">
      <c r="A742" s="86" t="s">
        <v>3251</v>
      </c>
      <c r="B742" s="86" t="s">
        <v>3296</v>
      </c>
      <c r="C742" s="87" t="s">
        <v>29</v>
      </c>
      <c r="D742" s="25" t="s">
        <v>3534</v>
      </c>
      <c r="E742" s="88" t="s">
        <v>223</v>
      </c>
      <c r="F742" s="87" t="s">
        <v>18</v>
      </c>
      <c r="G742" s="220">
        <v>10000000</v>
      </c>
      <c r="H742" s="220">
        <v>40000000</v>
      </c>
      <c r="I742" s="220">
        <v>0</v>
      </c>
      <c r="J742" s="114">
        <f t="shared" si="24"/>
        <v>50000000</v>
      </c>
      <c r="K742" s="87" t="s">
        <v>3472</v>
      </c>
      <c r="L742" s="25" t="s">
        <v>3473</v>
      </c>
      <c r="M742" s="88" t="s">
        <v>223</v>
      </c>
    </row>
    <row r="743" spans="1:13" s="89" customFormat="1" ht="24.95" customHeight="1">
      <c r="A743" s="86" t="s">
        <v>3251</v>
      </c>
      <c r="B743" s="86" t="s">
        <v>3252</v>
      </c>
      <c r="C743" s="87" t="s">
        <v>136</v>
      </c>
      <c r="D743" s="25" t="s">
        <v>3535</v>
      </c>
      <c r="E743" s="88" t="s">
        <v>223</v>
      </c>
      <c r="F743" s="87" t="s">
        <v>119</v>
      </c>
      <c r="G743" s="114">
        <v>85000000</v>
      </c>
      <c r="H743" s="114">
        <v>10000000</v>
      </c>
      <c r="I743" s="114">
        <v>0</v>
      </c>
      <c r="J743" s="114">
        <f t="shared" si="24"/>
        <v>95000000</v>
      </c>
      <c r="K743" s="87" t="s">
        <v>3536</v>
      </c>
      <c r="L743" s="25" t="s">
        <v>3537</v>
      </c>
      <c r="M743" s="87" t="s">
        <v>223</v>
      </c>
    </row>
    <row r="744" spans="1:13" s="89" customFormat="1" ht="24.95" customHeight="1">
      <c r="A744" s="86" t="s">
        <v>3251</v>
      </c>
      <c r="B744" s="86" t="s">
        <v>3376</v>
      </c>
      <c r="C744" s="87" t="s">
        <v>136</v>
      </c>
      <c r="D744" s="79" t="s">
        <v>3538</v>
      </c>
      <c r="E744" s="88" t="s">
        <v>37</v>
      </c>
      <c r="F744" s="87" t="s">
        <v>18</v>
      </c>
      <c r="G744" s="114">
        <v>700000000</v>
      </c>
      <c r="H744" s="114">
        <v>400000000</v>
      </c>
      <c r="I744" s="114">
        <v>10000000</v>
      </c>
      <c r="J744" s="114">
        <f t="shared" si="24"/>
        <v>1110000000</v>
      </c>
      <c r="K744" s="87" t="s">
        <v>3539</v>
      </c>
      <c r="L744" s="87" t="s">
        <v>3540</v>
      </c>
      <c r="M744" s="88" t="s">
        <v>37</v>
      </c>
    </row>
    <row r="745" spans="1:13" s="89" customFormat="1" ht="24.95" customHeight="1">
      <c r="A745" s="86" t="s">
        <v>3251</v>
      </c>
      <c r="B745" s="86" t="s">
        <v>3376</v>
      </c>
      <c r="C745" s="87" t="s">
        <v>136</v>
      </c>
      <c r="D745" s="79" t="s">
        <v>3541</v>
      </c>
      <c r="E745" s="88" t="s">
        <v>37</v>
      </c>
      <c r="F745" s="87" t="s">
        <v>18</v>
      </c>
      <c r="G745" s="114">
        <v>700000000</v>
      </c>
      <c r="H745" s="114">
        <v>420000000</v>
      </c>
      <c r="I745" s="114">
        <v>10000000</v>
      </c>
      <c r="J745" s="114">
        <f t="shared" si="24"/>
        <v>1130000000</v>
      </c>
      <c r="K745" s="87" t="s">
        <v>3378</v>
      </c>
      <c r="L745" s="87" t="s">
        <v>3379</v>
      </c>
      <c r="M745" s="88" t="s">
        <v>37</v>
      </c>
    </row>
    <row r="746" spans="1:13" s="89" customFormat="1" ht="24.95" customHeight="1">
      <c r="A746" s="86" t="s">
        <v>3251</v>
      </c>
      <c r="B746" s="86" t="s">
        <v>3402</v>
      </c>
      <c r="C746" s="87" t="s">
        <v>136</v>
      </c>
      <c r="D746" s="79" t="s">
        <v>3542</v>
      </c>
      <c r="E746" s="88" t="s">
        <v>133</v>
      </c>
      <c r="F746" s="87" t="s">
        <v>18</v>
      </c>
      <c r="G746" s="114">
        <v>300000000</v>
      </c>
      <c r="H746" s="114">
        <v>20000000</v>
      </c>
      <c r="I746" s="114">
        <v>30000000</v>
      </c>
      <c r="J746" s="114">
        <f t="shared" si="24"/>
        <v>350000000</v>
      </c>
      <c r="K746" s="87" t="s">
        <v>3404</v>
      </c>
      <c r="L746" s="87" t="s">
        <v>3405</v>
      </c>
      <c r="M746" s="87" t="s">
        <v>133</v>
      </c>
    </row>
    <row r="747" spans="1:13" s="89" customFormat="1" ht="24.95" customHeight="1">
      <c r="A747" s="86" t="s">
        <v>3251</v>
      </c>
      <c r="B747" s="90" t="s">
        <v>3259</v>
      </c>
      <c r="C747" s="91" t="s">
        <v>136</v>
      </c>
      <c r="D747" s="80" t="s">
        <v>3543</v>
      </c>
      <c r="E747" s="92" t="s">
        <v>37</v>
      </c>
      <c r="F747" s="91" t="s">
        <v>18</v>
      </c>
      <c r="G747" s="93">
        <v>1200000000</v>
      </c>
      <c r="H747" s="93">
        <v>550000000</v>
      </c>
      <c r="I747" s="93">
        <v>0</v>
      </c>
      <c r="J747" s="114">
        <f t="shared" si="24"/>
        <v>1750000000</v>
      </c>
      <c r="K747" s="91" t="s">
        <v>3261</v>
      </c>
      <c r="L747" s="91" t="s">
        <v>3262</v>
      </c>
      <c r="M747" s="87" t="s">
        <v>292</v>
      </c>
    </row>
    <row r="748" spans="1:13" s="89" customFormat="1" ht="24.95" customHeight="1">
      <c r="A748" s="86" t="s">
        <v>3251</v>
      </c>
      <c r="B748" s="90" t="s">
        <v>3259</v>
      </c>
      <c r="C748" s="91" t="s">
        <v>136</v>
      </c>
      <c r="D748" s="80" t="s">
        <v>3544</v>
      </c>
      <c r="E748" s="92" t="s">
        <v>37</v>
      </c>
      <c r="F748" s="91" t="s">
        <v>18</v>
      </c>
      <c r="G748" s="93">
        <v>880000000</v>
      </c>
      <c r="H748" s="93">
        <v>760000000</v>
      </c>
      <c r="I748" s="93">
        <v>0</v>
      </c>
      <c r="J748" s="114">
        <f t="shared" si="24"/>
        <v>1640000000</v>
      </c>
      <c r="K748" s="91" t="s">
        <v>3261</v>
      </c>
      <c r="L748" s="91" t="s">
        <v>3262</v>
      </c>
      <c r="M748" s="87" t="s">
        <v>292</v>
      </c>
    </row>
    <row r="749" spans="1:13" s="89" customFormat="1" ht="24.95" customHeight="1">
      <c r="A749" s="86" t="s">
        <v>3251</v>
      </c>
      <c r="B749" s="90" t="s">
        <v>3259</v>
      </c>
      <c r="C749" s="91" t="s">
        <v>136</v>
      </c>
      <c r="D749" s="80" t="s">
        <v>3545</v>
      </c>
      <c r="E749" s="92" t="s">
        <v>37</v>
      </c>
      <c r="F749" s="91" t="s">
        <v>18</v>
      </c>
      <c r="G749" s="94">
        <v>773867000</v>
      </c>
      <c r="H749" s="94">
        <v>1778684000</v>
      </c>
      <c r="I749" s="94">
        <v>198617000</v>
      </c>
      <c r="J749" s="114">
        <f t="shared" si="24"/>
        <v>2751168000</v>
      </c>
      <c r="K749" s="91" t="s">
        <v>3416</v>
      </c>
      <c r="L749" s="91" t="s">
        <v>3417</v>
      </c>
      <c r="M749" s="87" t="s">
        <v>292</v>
      </c>
    </row>
    <row r="750" spans="1:13" s="89" customFormat="1" ht="24.95" customHeight="1">
      <c r="A750" s="86" t="s">
        <v>3251</v>
      </c>
      <c r="B750" s="90" t="s">
        <v>3259</v>
      </c>
      <c r="C750" s="91" t="s">
        <v>136</v>
      </c>
      <c r="D750" s="80" t="s">
        <v>3546</v>
      </c>
      <c r="E750" s="92" t="s">
        <v>37</v>
      </c>
      <c r="F750" s="91" t="s">
        <v>18</v>
      </c>
      <c r="G750" s="93">
        <v>500000000</v>
      </c>
      <c r="H750" s="93">
        <v>500000000</v>
      </c>
      <c r="I750" s="93">
        <v>100000000</v>
      </c>
      <c r="J750" s="114">
        <f t="shared" si="24"/>
        <v>1100000000</v>
      </c>
      <c r="K750" s="91" t="s">
        <v>3326</v>
      </c>
      <c r="L750" s="91" t="s">
        <v>3327</v>
      </c>
      <c r="M750" s="87" t="s">
        <v>292</v>
      </c>
    </row>
    <row r="751" spans="1:13" s="89" customFormat="1" ht="24.95" customHeight="1">
      <c r="A751" s="86" t="s">
        <v>3251</v>
      </c>
      <c r="B751" s="86" t="s">
        <v>3338</v>
      </c>
      <c r="C751" s="87" t="s">
        <v>136</v>
      </c>
      <c r="D751" s="79" t="s">
        <v>3547</v>
      </c>
      <c r="E751" s="88" t="s">
        <v>133</v>
      </c>
      <c r="F751" s="87" t="s">
        <v>18</v>
      </c>
      <c r="G751" s="114">
        <v>150000000</v>
      </c>
      <c r="H751" s="114">
        <v>10000000</v>
      </c>
      <c r="I751" s="114">
        <v>0</v>
      </c>
      <c r="J751" s="114">
        <f t="shared" si="24"/>
        <v>160000000</v>
      </c>
      <c r="K751" s="87" t="s">
        <v>3548</v>
      </c>
      <c r="L751" s="87" t="s">
        <v>3549</v>
      </c>
      <c r="M751" s="88" t="s">
        <v>133</v>
      </c>
    </row>
    <row r="752" spans="1:13" s="89" customFormat="1" ht="24.95" customHeight="1">
      <c r="A752" s="86" t="s">
        <v>3251</v>
      </c>
      <c r="B752" s="86" t="s">
        <v>3338</v>
      </c>
      <c r="C752" s="87" t="s">
        <v>136</v>
      </c>
      <c r="D752" s="79" t="s">
        <v>3550</v>
      </c>
      <c r="E752" s="88" t="s">
        <v>133</v>
      </c>
      <c r="F752" s="87" t="s">
        <v>18</v>
      </c>
      <c r="G752" s="114">
        <v>400000000</v>
      </c>
      <c r="H752" s="114">
        <v>50000000</v>
      </c>
      <c r="I752" s="114">
        <v>0</v>
      </c>
      <c r="J752" s="114">
        <f t="shared" si="24"/>
        <v>450000000</v>
      </c>
      <c r="K752" s="87" t="s">
        <v>3548</v>
      </c>
      <c r="L752" s="87" t="s">
        <v>3549</v>
      </c>
      <c r="M752" s="88" t="s">
        <v>133</v>
      </c>
    </row>
    <row r="753" spans="1:13" s="89" customFormat="1" ht="24.95" customHeight="1">
      <c r="A753" s="86" t="s">
        <v>3251</v>
      </c>
      <c r="B753" s="86" t="s">
        <v>3288</v>
      </c>
      <c r="C753" s="87" t="s">
        <v>136</v>
      </c>
      <c r="D753" s="79" t="s">
        <v>3551</v>
      </c>
      <c r="E753" s="88" t="s">
        <v>115</v>
      </c>
      <c r="F753" s="87" t="s">
        <v>18</v>
      </c>
      <c r="G753" s="114">
        <v>16000000</v>
      </c>
      <c r="H753" s="114">
        <v>24000000</v>
      </c>
      <c r="I753" s="221" t="s">
        <v>3290</v>
      </c>
      <c r="J753" s="114">
        <f t="shared" si="24"/>
        <v>40000000</v>
      </c>
      <c r="K753" s="87" t="s">
        <v>3552</v>
      </c>
      <c r="L753" s="87" t="s">
        <v>3553</v>
      </c>
      <c r="M753" s="88" t="s">
        <v>115</v>
      </c>
    </row>
    <row r="754" spans="1:13" s="89" customFormat="1" ht="24.95" customHeight="1">
      <c r="A754" s="86" t="s">
        <v>3251</v>
      </c>
      <c r="B754" s="86" t="s">
        <v>3296</v>
      </c>
      <c r="C754" s="87" t="s">
        <v>136</v>
      </c>
      <c r="D754" s="25" t="s">
        <v>3554</v>
      </c>
      <c r="E754" s="88" t="s">
        <v>223</v>
      </c>
      <c r="F754" s="87" t="s">
        <v>18</v>
      </c>
      <c r="G754" s="220">
        <v>21000000</v>
      </c>
      <c r="H754" s="220">
        <v>316000000</v>
      </c>
      <c r="I754" s="220"/>
      <c r="J754" s="114">
        <f t="shared" si="24"/>
        <v>337000000</v>
      </c>
      <c r="K754" s="87" t="s">
        <v>3472</v>
      </c>
      <c r="L754" s="25" t="s">
        <v>3473</v>
      </c>
      <c r="M754" s="88" t="s">
        <v>223</v>
      </c>
    </row>
    <row r="755" spans="1:13" s="89" customFormat="1" ht="24.95" customHeight="1">
      <c r="A755" s="86" t="s">
        <v>3251</v>
      </c>
      <c r="B755" s="110" t="s">
        <v>3158</v>
      </c>
      <c r="C755" s="111" t="s">
        <v>136</v>
      </c>
      <c r="D755" s="98" t="s">
        <v>3555</v>
      </c>
      <c r="E755" s="112" t="s">
        <v>223</v>
      </c>
      <c r="F755" s="113" t="s">
        <v>18</v>
      </c>
      <c r="G755" s="246">
        <v>150000000</v>
      </c>
      <c r="H755" s="246">
        <v>10000000</v>
      </c>
      <c r="I755" s="246">
        <v>50000000</v>
      </c>
      <c r="J755" s="114">
        <f t="shared" si="24"/>
        <v>210000000</v>
      </c>
      <c r="K755" s="111" t="s">
        <v>3483</v>
      </c>
      <c r="L755" s="111" t="s">
        <v>3484</v>
      </c>
      <c r="M755" s="112" t="s">
        <v>223</v>
      </c>
    </row>
    <row r="756" spans="1:13" s="89" customFormat="1" ht="24.95" customHeight="1">
      <c r="A756" s="86" t="s">
        <v>3251</v>
      </c>
      <c r="B756" s="110" t="s">
        <v>3158</v>
      </c>
      <c r="C756" s="111" t="s">
        <v>136</v>
      </c>
      <c r="D756" s="98" t="s">
        <v>3556</v>
      </c>
      <c r="E756" s="112" t="s">
        <v>223</v>
      </c>
      <c r="F756" s="113" t="s">
        <v>18</v>
      </c>
      <c r="G756" s="246">
        <v>150000000</v>
      </c>
      <c r="H756" s="246">
        <v>10000000</v>
      </c>
      <c r="I756" s="246">
        <v>30000000</v>
      </c>
      <c r="J756" s="114">
        <f t="shared" si="24"/>
        <v>190000000</v>
      </c>
      <c r="K756" s="111" t="s">
        <v>3483</v>
      </c>
      <c r="L756" s="111" t="s">
        <v>3484</v>
      </c>
      <c r="M756" s="112" t="s">
        <v>223</v>
      </c>
    </row>
    <row r="757" spans="1:13" s="89" customFormat="1" ht="24.95" customHeight="1">
      <c r="A757" s="86" t="s">
        <v>3251</v>
      </c>
      <c r="B757" s="110" t="s">
        <v>3158</v>
      </c>
      <c r="C757" s="111" t="s">
        <v>136</v>
      </c>
      <c r="D757" s="98" t="s">
        <v>3557</v>
      </c>
      <c r="E757" s="112" t="s">
        <v>223</v>
      </c>
      <c r="F757" s="113" t="s">
        <v>18</v>
      </c>
      <c r="G757" s="246">
        <v>150000000</v>
      </c>
      <c r="H757" s="246">
        <v>10000000</v>
      </c>
      <c r="I757" s="246">
        <v>50000000</v>
      </c>
      <c r="J757" s="114">
        <f t="shared" si="24"/>
        <v>210000000</v>
      </c>
      <c r="K757" s="111" t="s">
        <v>3483</v>
      </c>
      <c r="L757" s="111" t="s">
        <v>3484</v>
      </c>
      <c r="M757" s="112" t="s">
        <v>223</v>
      </c>
    </row>
    <row r="758" spans="1:13" s="89" customFormat="1" ht="24.95" customHeight="1">
      <c r="A758" s="86" t="s">
        <v>3251</v>
      </c>
      <c r="B758" s="110" t="s">
        <v>3158</v>
      </c>
      <c r="C758" s="111" t="s">
        <v>136</v>
      </c>
      <c r="D758" s="98" t="s">
        <v>3558</v>
      </c>
      <c r="E758" s="112" t="s">
        <v>223</v>
      </c>
      <c r="F758" s="113" t="s">
        <v>18</v>
      </c>
      <c r="G758" s="246">
        <v>100000000</v>
      </c>
      <c r="H758" s="246">
        <v>10000000</v>
      </c>
      <c r="I758" s="246">
        <v>40000000</v>
      </c>
      <c r="J758" s="114">
        <f t="shared" si="24"/>
        <v>150000000</v>
      </c>
      <c r="K758" s="111" t="s">
        <v>3483</v>
      </c>
      <c r="L758" s="111" t="s">
        <v>3484</v>
      </c>
      <c r="M758" s="112" t="s">
        <v>223</v>
      </c>
    </row>
    <row r="759" spans="1:13" s="89" customFormat="1" ht="24.95" customHeight="1">
      <c r="A759" s="86" t="s">
        <v>3251</v>
      </c>
      <c r="B759" s="86" t="s">
        <v>3196</v>
      </c>
      <c r="C759" s="87" t="s">
        <v>136</v>
      </c>
      <c r="D759" s="79" t="s">
        <v>3559</v>
      </c>
      <c r="E759" s="99" t="s">
        <v>526</v>
      </c>
      <c r="F759" s="87" t="s">
        <v>18</v>
      </c>
      <c r="G759" s="114">
        <v>3000000000</v>
      </c>
      <c r="H759" s="114">
        <v>1400000000</v>
      </c>
      <c r="I759" s="114">
        <v>0</v>
      </c>
      <c r="J759" s="114">
        <f t="shared" si="24"/>
        <v>4400000000</v>
      </c>
      <c r="K759" s="87" t="s">
        <v>3486</v>
      </c>
      <c r="L759" s="87" t="s">
        <v>3487</v>
      </c>
      <c r="M759" s="87" t="s">
        <v>3560</v>
      </c>
    </row>
    <row r="760" spans="1:13" s="89" customFormat="1" ht="24.95" customHeight="1">
      <c r="A760" s="86" t="s">
        <v>3251</v>
      </c>
      <c r="B760" s="86" t="s">
        <v>3376</v>
      </c>
      <c r="C760" s="87" t="s">
        <v>124</v>
      </c>
      <c r="D760" s="79" t="s">
        <v>3561</v>
      </c>
      <c r="E760" s="88" t="s">
        <v>37</v>
      </c>
      <c r="F760" s="87" t="s">
        <v>18</v>
      </c>
      <c r="G760" s="114">
        <v>1000000000</v>
      </c>
      <c r="H760" s="114">
        <v>650000000</v>
      </c>
      <c r="I760" s="114">
        <v>70000000</v>
      </c>
      <c r="J760" s="114">
        <f t="shared" si="24"/>
        <v>1720000000</v>
      </c>
      <c r="K760" s="87" t="s">
        <v>3562</v>
      </c>
      <c r="L760" s="87" t="s">
        <v>3563</v>
      </c>
      <c r="M760" s="88" t="s">
        <v>37</v>
      </c>
    </row>
    <row r="761" spans="1:13" s="89" customFormat="1" ht="24.95" customHeight="1">
      <c r="A761" s="86" t="s">
        <v>3251</v>
      </c>
      <c r="B761" s="90" t="s">
        <v>3259</v>
      </c>
      <c r="C761" s="91" t="s">
        <v>124</v>
      </c>
      <c r="D761" s="80" t="s">
        <v>3564</v>
      </c>
      <c r="E761" s="92" t="s">
        <v>37</v>
      </c>
      <c r="F761" s="91" t="s">
        <v>18</v>
      </c>
      <c r="G761" s="94">
        <v>371414000</v>
      </c>
      <c r="H761" s="94">
        <v>946957000</v>
      </c>
      <c r="I761" s="94">
        <v>275926000</v>
      </c>
      <c r="J761" s="114">
        <f t="shared" si="24"/>
        <v>1594297000</v>
      </c>
      <c r="K761" s="91" t="s">
        <v>3416</v>
      </c>
      <c r="L761" s="91" t="s">
        <v>3417</v>
      </c>
      <c r="M761" s="87" t="s">
        <v>2574</v>
      </c>
    </row>
    <row r="762" spans="1:13" s="89" customFormat="1" ht="24.95" customHeight="1">
      <c r="A762" s="86" t="s">
        <v>3251</v>
      </c>
      <c r="B762" s="90" t="s">
        <v>3259</v>
      </c>
      <c r="C762" s="91" t="s">
        <v>124</v>
      </c>
      <c r="D762" s="80" t="s">
        <v>3565</v>
      </c>
      <c r="E762" s="92" t="s">
        <v>37</v>
      </c>
      <c r="F762" s="91" t="s">
        <v>119</v>
      </c>
      <c r="G762" s="93">
        <v>1646000000</v>
      </c>
      <c r="H762" s="93">
        <v>922000000</v>
      </c>
      <c r="I762" s="93">
        <v>0</v>
      </c>
      <c r="J762" s="114">
        <f t="shared" si="24"/>
        <v>2568000000</v>
      </c>
      <c r="K762" s="91" t="s">
        <v>3566</v>
      </c>
      <c r="L762" s="91" t="s">
        <v>3567</v>
      </c>
      <c r="M762" s="87" t="s">
        <v>2574</v>
      </c>
    </row>
    <row r="763" spans="1:13" s="89" customFormat="1" ht="24.95" customHeight="1">
      <c r="A763" s="86" t="s">
        <v>3251</v>
      </c>
      <c r="B763" s="90" t="s">
        <v>3259</v>
      </c>
      <c r="C763" s="91" t="s">
        <v>124</v>
      </c>
      <c r="D763" s="80" t="s">
        <v>3568</v>
      </c>
      <c r="E763" s="92" t="s">
        <v>149</v>
      </c>
      <c r="F763" s="91" t="s">
        <v>18</v>
      </c>
      <c r="G763" s="93">
        <v>102500000</v>
      </c>
      <c r="H763" s="93"/>
      <c r="I763" s="93"/>
      <c r="J763" s="114">
        <f t="shared" si="24"/>
        <v>102500000</v>
      </c>
      <c r="K763" s="91" t="s">
        <v>3566</v>
      </c>
      <c r="L763" s="91" t="s">
        <v>3567</v>
      </c>
      <c r="M763" s="87" t="s">
        <v>2574</v>
      </c>
    </row>
    <row r="764" spans="1:13" s="89" customFormat="1" ht="24.95" customHeight="1">
      <c r="A764" s="86" t="s">
        <v>3251</v>
      </c>
      <c r="B764" s="90" t="s">
        <v>3259</v>
      </c>
      <c r="C764" s="91" t="s">
        <v>124</v>
      </c>
      <c r="D764" s="80" t="s">
        <v>3569</v>
      </c>
      <c r="E764" s="92" t="s">
        <v>37</v>
      </c>
      <c r="F764" s="91" t="s">
        <v>18</v>
      </c>
      <c r="G764" s="93">
        <v>900000000</v>
      </c>
      <c r="H764" s="93">
        <v>700000000</v>
      </c>
      <c r="I764" s="93">
        <v>10000000</v>
      </c>
      <c r="J764" s="114">
        <f t="shared" si="24"/>
        <v>1610000000</v>
      </c>
      <c r="K764" s="91" t="s">
        <v>3326</v>
      </c>
      <c r="L764" s="91" t="s">
        <v>3327</v>
      </c>
      <c r="M764" s="87" t="s">
        <v>2574</v>
      </c>
    </row>
    <row r="765" spans="1:13" s="89" customFormat="1" ht="24.95" customHeight="1">
      <c r="A765" s="86" t="s">
        <v>3251</v>
      </c>
      <c r="B765" s="86" t="s">
        <v>3288</v>
      </c>
      <c r="C765" s="87" t="s">
        <v>124</v>
      </c>
      <c r="D765" s="79" t="s">
        <v>3570</v>
      </c>
      <c r="E765" s="88" t="s">
        <v>837</v>
      </c>
      <c r="F765" s="87" t="s">
        <v>18</v>
      </c>
      <c r="G765" s="114">
        <v>150000000</v>
      </c>
      <c r="H765" s="182">
        <v>0</v>
      </c>
      <c r="I765" s="120">
        <v>0</v>
      </c>
      <c r="J765" s="114">
        <f t="shared" si="24"/>
        <v>150000000</v>
      </c>
      <c r="K765" s="87" t="s">
        <v>3571</v>
      </c>
      <c r="L765" s="87" t="s">
        <v>3572</v>
      </c>
      <c r="M765" s="88" t="s">
        <v>837</v>
      </c>
    </row>
    <row r="766" spans="1:13" s="89" customFormat="1" ht="24.95" customHeight="1">
      <c r="A766" s="86" t="s">
        <v>3251</v>
      </c>
      <c r="B766" s="110" t="s">
        <v>3158</v>
      </c>
      <c r="C766" s="111" t="s">
        <v>124</v>
      </c>
      <c r="D766" s="98" t="s">
        <v>3520</v>
      </c>
      <c r="E766" s="112" t="s">
        <v>223</v>
      </c>
      <c r="F766" s="113" t="s">
        <v>18</v>
      </c>
      <c r="G766" s="246">
        <v>60000000</v>
      </c>
      <c r="H766" s="246">
        <v>700000000</v>
      </c>
      <c r="I766" s="246">
        <v>5000000</v>
      </c>
      <c r="J766" s="114">
        <f t="shared" si="24"/>
        <v>765000000</v>
      </c>
      <c r="K766" s="111" t="s">
        <v>3483</v>
      </c>
      <c r="L766" s="111" t="s">
        <v>3484</v>
      </c>
      <c r="M766" s="112" t="s">
        <v>223</v>
      </c>
    </row>
    <row r="767" spans="1:13" s="89" customFormat="1" ht="24.95" customHeight="1">
      <c r="A767" s="86" t="s">
        <v>3251</v>
      </c>
      <c r="B767" s="86" t="s">
        <v>3320</v>
      </c>
      <c r="C767" s="87" t="s">
        <v>213</v>
      </c>
      <c r="D767" s="79" t="s">
        <v>3573</v>
      </c>
      <c r="E767" s="88" t="s">
        <v>37</v>
      </c>
      <c r="F767" s="87" t="s">
        <v>18</v>
      </c>
      <c r="G767" s="114">
        <v>80000000</v>
      </c>
      <c r="H767" s="114"/>
      <c r="I767" s="114"/>
      <c r="J767" s="114">
        <f t="shared" si="24"/>
        <v>80000000</v>
      </c>
      <c r="K767" s="87" t="s">
        <v>3396</v>
      </c>
      <c r="L767" s="87" t="s">
        <v>3397</v>
      </c>
      <c r="M767" s="87" t="s">
        <v>2574</v>
      </c>
    </row>
    <row r="768" spans="1:13" s="89" customFormat="1" ht="24.95" customHeight="1">
      <c r="A768" s="86" t="s">
        <v>3251</v>
      </c>
      <c r="B768" s="90" t="s">
        <v>3259</v>
      </c>
      <c r="C768" s="91" t="s">
        <v>213</v>
      </c>
      <c r="D768" s="80" t="s">
        <v>3574</v>
      </c>
      <c r="E768" s="92" t="s">
        <v>37</v>
      </c>
      <c r="F768" s="91" t="s">
        <v>18</v>
      </c>
      <c r="G768" s="93">
        <v>458777000</v>
      </c>
      <c r="H768" s="93">
        <v>1032366000</v>
      </c>
      <c r="I768" s="93">
        <v>28905000</v>
      </c>
      <c r="J768" s="114">
        <f t="shared" si="24"/>
        <v>1520048000</v>
      </c>
      <c r="K768" s="91" t="s">
        <v>3566</v>
      </c>
      <c r="L768" s="91" t="s">
        <v>3567</v>
      </c>
      <c r="M768" s="87" t="s">
        <v>2574</v>
      </c>
    </row>
    <row r="769" spans="1:13" s="89" customFormat="1" ht="24.95" customHeight="1">
      <c r="A769" s="86" t="s">
        <v>3251</v>
      </c>
      <c r="B769" s="90" t="s">
        <v>3259</v>
      </c>
      <c r="C769" s="91" t="s">
        <v>213</v>
      </c>
      <c r="D769" s="80" t="s">
        <v>3575</v>
      </c>
      <c r="E769" s="92" t="s">
        <v>37</v>
      </c>
      <c r="F769" s="91" t="s">
        <v>18</v>
      </c>
      <c r="G769" s="93">
        <v>4000000000</v>
      </c>
      <c r="H769" s="93">
        <v>3000000000</v>
      </c>
      <c r="I769" s="93">
        <v>300000000</v>
      </c>
      <c r="J769" s="114">
        <f t="shared" ref="J769:J784" si="25">SUM(G769:I769)</f>
        <v>7300000000</v>
      </c>
      <c r="K769" s="91" t="s">
        <v>3576</v>
      </c>
      <c r="L769" s="91" t="s">
        <v>3577</v>
      </c>
      <c r="M769" s="87" t="s">
        <v>2574</v>
      </c>
    </row>
    <row r="770" spans="1:13" s="89" customFormat="1" ht="24.95" customHeight="1">
      <c r="A770" s="86" t="s">
        <v>3251</v>
      </c>
      <c r="B770" s="90" t="s">
        <v>3259</v>
      </c>
      <c r="C770" s="91" t="s">
        <v>213</v>
      </c>
      <c r="D770" s="80" t="s">
        <v>3578</v>
      </c>
      <c r="E770" s="92" t="s">
        <v>37</v>
      </c>
      <c r="F770" s="91" t="s">
        <v>119</v>
      </c>
      <c r="G770" s="93">
        <v>1200000000</v>
      </c>
      <c r="H770" s="93">
        <v>600000000</v>
      </c>
      <c r="I770" s="93">
        <v>20000000</v>
      </c>
      <c r="J770" s="114">
        <f t="shared" si="25"/>
        <v>1820000000</v>
      </c>
      <c r="K770" s="91" t="s">
        <v>3430</v>
      </c>
      <c r="L770" s="91" t="s">
        <v>3431</v>
      </c>
      <c r="M770" s="87" t="s">
        <v>2574</v>
      </c>
    </row>
    <row r="771" spans="1:13" s="89" customFormat="1" ht="24.95" customHeight="1">
      <c r="A771" s="86" t="s">
        <v>3251</v>
      </c>
      <c r="B771" s="86" t="s">
        <v>3288</v>
      </c>
      <c r="C771" s="87" t="s">
        <v>213</v>
      </c>
      <c r="D771" s="79" t="s">
        <v>3579</v>
      </c>
      <c r="E771" s="88" t="s">
        <v>837</v>
      </c>
      <c r="F771" s="87" t="s">
        <v>18</v>
      </c>
      <c r="G771" s="114">
        <v>30000000</v>
      </c>
      <c r="H771" s="182">
        <v>0</v>
      </c>
      <c r="I771" s="120">
        <v>0</v>
      </c>
      <c r="J771" s="114">
        <f t="shared" si="25"/>
        <v>30000000</v>
      </c>
      <c r="K771" s="87" t="s">
        <v>3571</v>
      </c>
      <c r="L771" s="87" t="s">
        <v>3572</v>
      </c>
      <c r="M771" s="88" t="s">
        <v>837</v>
      </c>
    </row>
    <row r="772" spans="1:13" s="89" customFormat="1" ht="24.95" customHeight="1">
      <c r="A772" s="86" t="s">
        <v>3251</v>
      </c>
      <c r="B772" s="86" t="s">
        <v>3288</v>
      </c>
      <c r="C772" s="87" t="s">
        <v>213</v>
      </c>
      <c r="D772" s="79" t="s">
        <v>3580</v>
      </c>
      <c r="E772" s="88" t="s">
        <v>837</v>
      </c>
      <c r="F772" s="87" t="s">
        <v>18</v>
      </c>
      <c r="G772" s="114">
        <v>40000000</v>
      </c>
      <c r="H772" s="182">
        <v>0</v>
      </c>
      <c r="I772" s="120">
        <v>0</v>
      </c>
      <c r="J772" s="114">
        <f t="shared" si="25"/>
        <v>40000000</v>
      </c>
      <c r="K772" s="87" t="s">
        <v>3294</v>
      </c>
      <c r="L772" s="87" t="s">
        <v>3295</v>
      </c>
      <c r="M772" s="88" t="s">
        <v>837</v>
      </c>
    </row>
    <row r="773" spans="1:13" s="89" customFormat="1" ht="24.95" customHeight="1">
      <c r="A773" s="86" t="s">
        <v>3251</v>
      </c>
      <c r="B773" s="110" t="s">
        <v>3158</v>
      </c>
      <c r="C773" s="111" t="s">
        <v>213</v>
      </c>
      <c r="D773" s="98" t="s">
        <v>3581</v>
      </c>
      <c r="E773" s="112" t="s">
        <v>223</v>
      </c>
      <c r="F773" s="113" t="s">
        <v>18</v>
      </c>
      <c r="G773" s="247">
        <v>200000000</v>
      </c>
      <c r="H773" s="247">
        <v>100000000</v>
      </c>
      <c r="I773" s="247">
        <v>50000000</v>
      </c>
      <c r="J773" s="114">
        <f t="shared" si="25"/>
        <v>350000000</v>
      </c>
      <c r="K773" s="111" t="s">
        <v>3582</v>
      </c>
      <c r="L773" s="111" t="s">
        <v>3583</v>
      </c>
      <c r="M773" s="112" t="s">
        <v>223</v>
      </c>
    </row>
    <row r="774" spans="1:13" s="89" customFormat="1" ht="24.95" customHeight="1">
      <c r="A774" s="86" t="s">
        <v>3251</v>
      </c>
      <c r="B774" s="86" t="s">
        <v>3402</v>
      </c>
      <c r="C774" s="87" t="s">
        <v>575</v>
      </c>
      <c r="D774" s="79" t="s">
        <v>3584</v>
      </c>
      <c r="E774" s="88" t="s">
        <v>133</v>
      </c>
      <c r="F774" s="87" t="s">
        <v>18</v>
      </c>
      <c r="G774" s="114">
        <v>300000000</v>
      </c>
      <c r="H774" s="114">
        <v>670000000</v>
      </c>
      <c r="I774" s="114">
        <v>20000000</v>
      </c>
      <c r="J774" s="114">
        <f t="shared" si="25"/>
        <v>990000000</v>
      </c>
      <c r="K774" s="87" t="s">
        <v>3585</v>
      </c>
      <c r="L774" s="87" t="s">
        <v>3586</v>
      </c>
      <c r="M774" s="87" t="s">
        <v>133</v>
      </c>
    </row>
    <row r="775" spans="1:13" s="89" customFormat="1" ht="24.95" customHeight="1">
      <c r="A775" s="86" t="s">
        <v>3251</v>
      </c>
      <c r="B775" s="86" t="s">
        <v>3402</v>
      </c>
      <c r="C775" s="87" t="s">
        <v>575</v>
      </c>
      <c r="D775" s="79" t="s">
        <v>3587</v>
      </c>
      <c r="E775" s="88" t="s">
        <v>133</v>
      </c>
      <c r="F775" s="87" t="s">
        <v>18</v>
      </c>
      <c r="G775" s="114">
        <v>60000000</v>
      </c>
      <c r="H775" s="114"/>
      <c r="I775" s="114"/>
      <c r="J775" s="114">
        <f t="shared" si="25"/>
        <v>60000000</v>
      </c>
      <c r="K775" s="87" t="s">
        <v>3585</v>
      </c>
      <c r="L775" s="87" t="s">
        <v>3586</v>
      </c>
      <c r="M775" s="87" t="s">
        <v>133</v>
      </c>
    </row>
    <row r="776" spans="1:13" s="89" customFormat="1" ht="24.95" customHeight="1">
      <c r="A776" s="86" t="s">
        <v>3251</v>
      </c>
      <c r="B776" s="86" t="s">
        <v>3402</v>
      </c>
      <c r="C776" s="87" t="s">
        <v>575</v>
      </c>
      <c r="D776" s="79" t="s">
        <v>3588</v>
      </c>
      <c r="E776" s="88" t="s">
        <v>223</v>
      </c>
      <c r="F776" s="87" t="s">
        <v>119</v>
      </c>
      <c r="G776" s="114">
        <v>80000000</v>
      </c>
      <c r="H776" s="114">
        <v>4000000</v>
      </c>
      <c r="I776" s="114">
        <v>10000000</v>
      </c>
      <c r="J776" s="114">
        <f t="shared" si="25"/>
        <v>94000000</v>
      </c>
      <c r="K776" s="87" t="s">
        <v>3589</v>
      </c>
      <c r="L776" s="87" t="s">
        <v>3590</v>
      </c>
      <c r="M776" s="87" t="s">
        <v>226</v>
      </c>
    </row>
    <row r="777" spans="1:13" s="89" customFormat="1" ht="24.95" customHeight="1">
      <c r="A777" s="86" t="s">
        <v>3251</v>
      </c>
      <c r="B777" s="86" t="s">
        <v>3402</v>
      </c>
      <c r="C777" s="87" t="s">
        <v>139</v>
      </c>
      <c r="D777" s="79" t="s">
        <v>3591</v>
      </c>
      <c r="E777" s="88" t="s">
        <v>115</v>
      </c>
      <c r="F777" s="87" t="s">
        <v>18</v>
      </c>
      <c r="G777" s="114">
        <v>300000000</v>
      </c>
      <c r="H777" s="114">
        <v>80000000</v>
      </c>
      <c r="I777" s="114">
        <v>20000000</v>
      </c>
      <c r="J777" s="114">
        <f t="shared" si="25"/>
        <v>400000000</v>
      </c>
      <c r="K777" s="87" t="s">
        <v>3592</v>
      </c>
      <c r="L777" s="87" t="s">
        <v>3593</v>
      </c>
      <c r="M777" s="87" t="s">
        <v>115</v>
      </c>
    </row>
    <row r="778" spans="1:13" s="89" customFormat="1" ht="24.95" customHeight="1">
      <c r="A778" s="86" t="s">
        <v>3251</v>
      </c>
      <c r="B778" s="86" t="s">
        <v>3402</v>
      </c>
      <c r="C778" s="87" t="s">
        <v>139</v>
      </c>
      <c r="D778" s="96" t="s">
        <v>3594</v>
      </c>
      <c r="E778" s="88" t="s">
        <v>133</v>
      </c>
      <c r="F778" s="87" t="s">
        <v>18</v>
      </c>
      <c r="G778" s="114">
        <v>200000000</v>
      </c>
      <c r="H778" s="114"/>
      <c r="I778" s="114"/>
      <c r="J778" s="114">
        <f t="shared" si="25"/>
        <v>200000000</v>
      </c>
      <c r="K778" s="87" t="s">
        <v>3595</v>
      </c>
      <c r="L778" s="87" t="s">
        <v>3596</v>
      </c>
      <c r="M778" s="87" t="s">
        <v>133</v>
      </c>
    </row>
    <row r="779" spans="1:13" s="89" customFormat="1" ht="24.95" customHeight="1">
      <c r="A779" s="86" t="s">
        <v>3251</v>
      </c>
      <c r="B779" s="86" t="s">
        <v>3402</v>
      </c>
      <c r="C779" s="87" t="s">
        <v>139</v>
      </c>
      <c r="D779" s="79" t="s">
        <v>3597</v>
      </c>
      <c r="E779" s="88" t="s">
        <v>133</v>
      </c>
      <c r="F779" s="87" t="s">
        <v>18</v>
      </c>
      <c r="G779" s="114">
        <v>150000000</v>
      </c>
      <c r="H779" s="114"/>
      <c r="I779" s="114"/>
      <c r="J779" s="114">
        <f t="shared" si="25"/>
        <v>150000000</v>
      </c>
      <c r="K779" s="87" t="s">
        <v>3595</v>
      </c>
      <c r="L779" s="87" t="s">
        <v>3596</v>
      </c>
      <c r="M779" s="87" t="s">
        <v>133</v>
      </c>
    </row>
    <row r="780" spans="1:13" s="89" customFormat="1" ht="24.95" customHeight="1">
      <c r="A780" s="86" t="s">
        <v>3251</v>
      </c>
      <c r="B780" s="90" t="s">
        <v>3259</v>
      </c>
      <c r="C780" s="91" t="s">
        <v>139</v>
      </c>
      <c r="D780" s="80" t="s">
        <v>3598</v>
      </c>
      <c r="E780" s="92" t="s">
        <v>37</v>
      </c>
      <c r="F780" s="91" t="s">
        <v>18</v>
      </c>
      <c r="G780" s="93">
        <v>500000000</v>
      </c>
      <c r="H780" s="93">
        <v>1000000000</v>
      </c>
      <c r="I780" s="93">
        <v>40000000</v>
      </c>
      <c r="J780" s="114">
        <f t="shared" si="25"/>
        <v>1540000000</v>
      </c>
      <c r="K780" s="91" t="s">
        <v>3430</v>
      </c>
      <c r="L780" s="91" t="s">
        <v>3431</v>
      </c>
      <c r="M780" s="87" t="s">
        <v>2574</v>
      </c>
    </row>
    <row r="781" spans="1:13" s="89" customFormat="1" ht="24.95" customHeight="1">
      <c r="A781" s="86" t="s">
        <v>3251</v>
      </c>
      <c r="B781" s="86" t="s">
        <v>3296</v>
      </c>
      <c r="C781" s="87" t="s">
        <v>139</v>
      </c>
      <c r="D781" s="25" t="s">
        <v>3599</v>
      </c>
      <c r="E781" s="88" t="s">
        <v>223</v>
      </c>
      <c r="F781" s="87" t="s">
        <v>18</v>
      </c>
      <c r="G781" s="220">
        <v>10000000</v>
      </c>
      <c r="H781" s="220">
        <v>70000000</v>
      </c>
      <c r="I781" s="220"/>
      <c r="J781" s="114">
        <f t="shared" si="25"/>
        <v>80000000</v>
      </c>
      <c r="K781" s="87" t="s">
        <v>3472</v>
      </c>
      <c r="L781" s="25" t="s">
        <v>3473</v>
      </c>
      <c r="M781" s="88" t="s">
        <v>223</v>
      </c>
    </row>
    <row r="782" spans="1:13" s="89" customFormat="1" ht="24.95" customHeight="1">
      <c r="A782" s="86" t="s">
        <v>3251</v>
      </c>
      <c r="B782" s="86" t="s">
        <v>3348</v>
      </c>
      <c r="C782" s="87" t="s">
        <v>126</v>
      </c>
      <c r="D782" s="96" t="s">
        <v>3600</v>
      </c>
      <c r="E782" s="88" t="s">
        <v>133</v>
      </c>
      <c r="F782" s="87" t="s">
        <v>18</v>
      </c>
      <c r="G782" s="246">
        <v>1500000000</v>
      </c>
      <c r="H782" s="246">
        <v>800000000</v>
      </c>
      <c r="I782" s="246">
        <v>50000000</v>
      </c>
      <c r="J782" s="114">
        <f t="shared" si="25"/>
        <v>2350000000</v>
      </c>
      <c r="K782" s="87" t="s">
        <v>3601</v>
      </c>
      <c r="L782" s="87" t="s">
        <v>3602</v>
      </c>
      <c r="M782" s="88" t="s">
        <v>133</v>
      </c>
    </row>
    <row r="783" spans="1:13" s="89" customFormat="1" ht="24.95" customHeight="1">
      <c r="A783" s="86" t="s">
        <v>3251</v>
      </c>
      <c r="B783" s="110" t="s">
        <v>3158</v>
      </c>
      <c r="C783" s="111" t="s">
        <v>126</v>
      </c>
      <c r="D783" s="98" t="s">
        <v>3603</v>
      </c>
      <c r="E783" s="112" t="s">
        <v>223</v>
      </c>
      <c r="F783" s="113" t="s">
        <v>18</v>
      </c>
      <c r="G783" s="246">
        <v>600000000</v>
      </c>
      <c r="H783" s="246">
        <v>50000000</v>
      </c>
      <c r="I783" s="246">
        <v>50000000</v>
      </c>
      <c r="J783" s="114">
        <f t="shared" si="25"/>
        <v>700000000</v>
      </c>
      <c r="K783" s="111" t="s">
        <v>3483</v>
      </c>
      <c r="L783" s="111" t="s">
        <v>3484</v>
      </c>
      <c r="M783" s="112" t="s">
        <v>223</v>
      </c>
    </row>
    <row r="784" spans="1:13" s="89" customFormat="1" ht="24.95" customHeight="1">
      <c r="A784" s="86" t="s">
        <v>3251</v>
      </c>
      <c r="B784" s="110" t="s">
        <v>3158</v>
      </c>
      <c r="C784" s="111" t="s">
        <v>126</v>
      </c>
      <c r="D784" s="98" t="s">
        <v>3604</v>
      </c>
      <c r="E784" s="112" t="s">
        <v>223</v>
      </c>
      <c r="F784" s="113" t="s">
        <v>18</v>
      </c>
      <c r="G784" s="246">
        <v>600000000</v>
      </c>
      <c r="H784" s="246">
        <v>50000000</v>
      </c>
      <c r="I784" s="246">
        <v>50000000</v>
      </c>
      <c r="J784" s="114">
        <f t="shared" si="25"/>
        <v>700000000</v>
      </c>
      <c r="K784" s="111" t="s">
        <v>3483</v>
      </c>
      <c r="L784" s="111" t="s">
        <v>3484</v>
      </c>
      <c r="M784" s="112" t="s">
        <v>223</v>
      </c>
    </row>
    <row r="785" spans="1:13" ht="24.95" customHeight="1">
      <c r="A785" s="10" t="s">
        <v>2517</v>
      </c>
      <c r="B785" s="69" t="s">
        <v>2518</v>
      </c>
      <c r="C785" s="20" t="s">
        <v>2110</v>
      </c>
      <c r="D785" s="47" t="s">
        <v>2519</v>
      </c>
      <c r="E785" s="30" t="s">
        <v>115</v>
      </c>
      <c r="F785" s="20" t="s">
        <v>2520</v>
      </c>
      <c r="G785" s="194">
        <v>700000000</v>
      </c>
      <c r="H785" s="194">
        <v>50000000</v>
      </c>
      <c r="I785" s="194">
        <v>250000000</v>
      </c>
      <c r="J785" s="194">
        <f>SUM(G785:I785)</f>
        <v>1000000000</v>
      </c>
      <c r="K785" s="20" t="s">
        <v>2521</v>
      </c>
      <c r="L785" s="47" t="s">
        <v>2522</v>
      </c>
      <c r="M785" s="20" t="s">
        <v>115</v>
      </c>
    </row>
    <row r="786" spans="1:13" ht="24.95" customHeight="1">
      <c r="A786" s="10" t="s">
        <v>2523</v>
      </c>
      <c r="B786" s="10" t="s">
        <v>2524</v>
      </c>
      <c r="C786" s="6" t="s">
        <v>51</v>
      </c>
      <c r="D786" s="5" t="s">
        <v>2525</v>
      </c>
      <c r="E786" s="7" t="s">
        <v>292</v>
      </c>
      <c r="F786" s="6" t="s">
        <v>86</v>
      </c>
      <c r="G786" s="134">
        <v>116289011</v>
      </c>
      <c r="H786" s="134">
        <v>59687838</v>
      </c>
      <c r="I786" s="134">
        <v>1026552</v>
      </c>
      <c r="J786" s="134">
        <f>SUM(G786:I786)</f>
        <v>177003401</v>
      </c>
      <c r="K786" s="6" t="s">
        <v>2526</v>
      </c>
      <c r="L786" s="6" t="s">
        <v>2527</v>
      </c>
      <c r="M786" s="6" t="s">
        <v>292</v>
      </c>
    </row>
    <row r="787" spans="1:13" ht="24.95" customHeight="1">
      <c r="A787" s="10" t="s">
        <v>2523</v>
      </c>
      <c r="B787" s="10" t="s">
        <v>2524</v>
      </c>
      <c r="C787" s="6" t="s">
        <v>108</v>
      </c>
      <c r="D787" s="5" t="s">
        <v>2528</v>
      </c>
      <c r="E787" s="7" t="s">
        <v>37</v>
      </c>
      <c r="F787" s="6" t="s">
        <v>18</v>
      </c>
      <c r="G787" s="134">
        <v>97409874</v>
      </c>
      <c r="H787" s="134">
        <v>29216981</v>
      </c>
      <c r="I787" s="134">
        <v>755243</v>
      </c>
      <c r="J787" s="134">
        <f>SUM(G787:I787)</f>
        <v>127382098</v>
      </c>
      <c r="K787" s="6" t="s">
        <v>2529</v>
      </c>
      <c r="L787" s="6" t="s">
        <v>2530</v>
      </c>
      <c r="M787" s="6" t="s">
        <v>292</v>
      </c>
    </row>
    <row r="788" spans="1:13" ht="24.95" customHeight="1">
      <c r="A788" s="10" t="s">
        <v>2523</v>
      </c>
      <c r="B788" s="10" t="s">
        <v>2524</v>
      </c>
      <c r="C788" s="6" t="s">
        <v>108</v>
      </c>
      <c r="D788" s="5" t="s">
        <v>2531</v>
      </c>
      <c r="E788" s="7" t="s">
        <v>37</v>
      </c>
      <c r="F788" s="6" t="s">
        <v>18</v>
      </c>
      <c r="G788" s="134">
        <v>378545401</v>
      </c>
      <c r="H788" s="134">
        <v>274862122</v>
      </c>
      <c r="I788" s="134">
        <v>1753254</v>
      </c>
      <c r="J788" s="134">
        <v>655160777</v>
      </c>
      <c r="K788" s="6" t="s">
        <v>2529</v>
      </c>
      <c r="L788" s="6" t="s">
        <v>2530</v>
      </c>
      <c r="M788" s="6" t="s">
        <v>292</v>
      </c>
    </row>
    <row r="789" spans="1:13" ht="24.95" customHeight="1">
      <c r="A789" s="10" t="s">
        <v>2523</v>
      </c>
      <c r="B789" s="10" t="s">
        <v>857</v>
      </c>
      <c r="C789" s="6" t="s">
        <v>51</v>
      </c>
      <c r="D789" s="5" t="s">
        <v>2532</v>
      </c>
      <c r="E789" s="7" t="s">
        <v>115</v>
      </c>
      <c r="F789" s="6" t="s">
        <v>86</v>
      </c>
      <c r="G789" s="120">
        <v>400000000</v>
      </c>
      <c r="H789" s="120">
        <v>700000000</v>
      </c>
      <c r="I789" s="120">
        <v>50000000</v>
      </c>
      <c r="J789" s="120">
        <f>SUM(G789:I789)</f>
        <v>1150000000</v>
      </c>
      <c r="K789" s="6" t="s">
        <v>2533</v>
      </c>
      <c r="L789" s="5" t="s">
        <v>2534</v>
      </c>
      <c r="M789" s="6" t="s">
        <v>115</v>
      </c>
    </row>
    <row r="790" spans="1:13" ht="24.95" customHeight="1">
      <c r="A790" s="10" t="s">
        <v>2523</v>
      </c>
      <c r="B790" s="10" t="s">
        <v>2535</v>
      </c>
      <c r="C790" s="6" t="s">
        <v>51</v>
      </c>
      <c r="D790" s="5" t="s">
        <v>2536</v>
      </c>
      <c r="E790" s="7" t="s">
        <v>292</v>
      </c>
      <c r="F790" s="6" t="s">
        <v>86</v>
      </c>
      <c r="G790" s="120">
        <v>146034232</v>
      </c>
      <c r="H790" s="120">
        <v>24209331</v>
      </c>
      <c r="I790" s="120">
        <v>1117297</v>
      </c>
      <c r="J790" s="120">
        <f>SUM(G790:I790)</f>
        <v>171360860</v>
      </c>
      <c r="K790" s="6" t="s">
        <v>2537</v>
      </c>
      <c r="L790" s="5" t="s">
        <v>2538</v>
      </c>
      <c r="M790" s="6" t="s">
        <v>292</v>
      </c>
    </row>
    <row r="791" spans="1:13" ht="24.95" customHeight="1">
      <c r="A791" s="10" t="s">
        <v>2523</v>
      </c>
      <c r="B791" s="10" t="s">
        <v>2539</v>
      </c>
      <c r="C791" s="6" t="s">
        <v>51</v>
      </c>
      <c r="D791" s="5" t="s">
        <v>2540</v>
      </c>
      <c r="E791" s="7" t="s">
        <v>292</v>
      </c>
      <c r="F791" s="6" t="s">
        <v>86</v>
      </c>
      <c r="G791" s="134">
        <v>174270359</v>
      </c>
      <c r="H791" s="134">
        <v>84931691</v>
      </c>
      <c r="I791" s="134">
        <v>2412036</v>
      </c>
      <c r="J791" s="134">
        <f t="shared" ref="J791:J801" si="26">G791+H791+I791</f>
        <v>261614086</v>
      </c>
      <c r="K791" s="20" t="s">
        <v>2541</v>
      </c>
      <c r="L791" s="47" t="s">
        <v>2542</v>
      </c>
      <c r="M791" s="6" t="s">
        <v>292</v>
      </c>
    </row>
    <row r="792" spans="1:13" ht="24.95" customHeight="1">
      <c r="A792" s="10" t="s">
        <v>2523</v>
      </c>
      <c r="B792" s="10" t="s">
        <v>2539</v>
      </c>
      <c r="C792" s="6" t="s">
        <v>51</v>
      </c>
      <c r="D792" s="5" t="s">
        <v>2543</v>
      </c>
      <c r="E792" s="7" t="s">
        <v>292</v>
      </c>
      <c r="F792" s="6" t="s">
        <v>86</v>
      </c>
      <c r="G792" s="134">
        <v>993283527</v>
      </c>
      <c r="H792" s="134">
        <v>857312325</v>
      </c>
      <c r="I792" s="134">
        <v>7702013</v>
      </c>
      <c r="J792" s="134">
        <f t="shared" si="26"/>
        <v>1858297865</v>
      </c>
      <c r="K792" s="20" t="s">
        <v>2544</v>
      </c>
      <c r="L792" s="47" t="s">
        <v>2545</v>
      </c>
      <c r="M792" s="6" t="s">
        <v>292</v>
      </c>
    </row>
    <row r="793" spans="1:13" ht="24.95" customHeight="1">
      <c r="A793" s="10" t="s">
        <v>2523</v>
      </c>
      <c r="B793" s="10" t="s">
        <v>2539</v>
      </c>
      <c r="C793" s="6" t="s">
        <v>51</v>
      </c>
      <c r="D793" s="5" t="s">
        <v>2546</v>
      </c>
      <c r="E793" s="7" t="s">
        <v>292</v>
      </c>
      <c r="F793" s="6" t="s">
        <v>86</v>
      </c>
      <c r="G793" s="134">
        <v>215440648</v>
      </c>
      <c r="H793" s="134">
        <v>159160824</v>
      </c>
      <c r="I793" s="134">
        <v>1229896</v>
      </c>
      <c r="J793" s="134">
        <f t="shared" si="26"/>
        <v>375831368</v>
      </c>
      <c r="K793" s="20" t="s">
        <v>2541</v>
      </c>
      <c r="L793" s="47" t="s">
        <v>2542</v>
      </c>
      <c r="M793" s="6" t="s">
        <v>292</v>
      </c>
    </row>
    <row r="794" spans="1:13" ht="24.95" customHeight="1">
      <c r="A794" s="10" t="s">
        <v>2523</v>
      </c>
      <c r="B794" s="10" t="s">
        <v>2539</v>
      </c>
      <c r="C794" s="6" t="s">
        <v>51</v>
      </c>
      <c r="D794" s="5" t="s">
        <v>2547</v>
      </c>
      <c r="E794" s="7" t="s">
        <v>292</v>
      </c>
      <c r="F794" s="6" t="s">
        <v>86</v>
      </c>
      <c r="G794" s="134">
        <v>909918339</v>
      </c>
      <c r="H794" s="134">
        <v>546046192</v>
      </c>
      <c r="I794" s="134">
        <v>7429325</v>
      </c>
      <c r="J794" s="134">
        <f t="shared" si="26"/>
        <v>1463393856</v>
      </c>
      <c r="K794" s="20" t="s">
        <v>2548</v>
      </c>
      <c r="L794" s="47" t="s">
        <v>2549</v>
      </c>
      <c r="M794" s="6" t="s">
        <v>292</v>
      </c>
    </row>
    <row r="795" spans="1:13" ht="24.95" customHeight="1">
      <c r="A795" s="10" t="s">
        <v>2523</v>
      </c>
      <c r="B795" s="10" t="s">
        <v>2539</v>
      </c>
      <c r="C795" s="6" t="s">
        <v>51</v>
      </c>
      <c r="D795" s="5" t="s">
        <v>2550</v>
      </c>
      <c r="E795" s="7" t="s">
        <v>292</v>
      </c>
      <c r="F795" s="6" t="s">
        <v>86</v>
      </c>
      <c r="G795" s="134">
        <v>190458835</v>
      </c>
      <c r="H795" s="134">
        <v>26992112</v>
      </c>
      <c r="I795" s="134">
        <v>1197996</v>
      </c>
      <c r="J795" s="134">
        <f t="shared" si="26"/>
        <v>218648943</v>
      </c>
      <c r="K795" s="20" t="s">
        <v>2551</v>
      </c>
      <c r="L795" s="47" t="s">
        <v>2552</v>
      </c>
      <c r="M795" s="6" t="s">
        <v>292</v>
      </c>
    </row>
    <row r="796" spans="1:13" ht="24.95" customHeight="1">
      <c r="A796" s="10" t="s">
        <v>2523</v>
      </c>
      <c r="B796" s="10" t="s">
        <v>2539</v>
      </c>
      <c r="C796" s="6" t="s">
        <v>51</v>
      </c>
      <c r="D796" s="5" t="s">
        <v>2553</v>
      </c>
      <c r="E796" s="7" t="s">
        <v>292</v>
      </c>
      <c r="F796" s="6" t="s">
        <v>86</v>
      </c>
      <c r="G796" s="134">
        <v>152949256</v>
      </c>
      <c r="H796" s="134">
        <v>27886444</v>
      </c>
      <c r="I796" s="134">
        <v>1434032</v>
      </c>
      <c r="J796" s="134">
        <f t="shared" si="26"/>
        <v>182269732</v>
      </c>
      <c r="K796" s="20" t="s">
        <v>2551</v>
      </c>
      <c r="L796" s="47" t="s">
        <v>2552</v>
      </c>
      <c r="M796" s="6" t="s">
        <v>292</v>
      </c>
    </row>
    <row r="797" spans="1:13" ht="24.95" customHeight="1">
      <c r="A797" s="10" t="s">
        <v>2523</v>
      </c>
      <c r="B797" s="10" t="s">
        <v>2554</v>
      </c>
      <c r="C797" s="6" t="s">
        <v>51</v>
      </c>
      <c r="D797" s="5" t="s">
        <v>2555</v>
      </c>
      <c r="E797" s="7" t="s">
        <v>292</v>
      </c>
      <c r="F797" s="6" t="s">
        <v>86</v>
      </c>
      <c r="G797" s="120">
        <v>529000000</v>
      </c>
      <c r="H797" s="120">
        <v>395000000</v>
      </c>
      <c r="I797" s="120">
        <v>103000000</v>
      </c>
      <c r="J797" s="120">
        <f t="shared" si="26"/>
        <v>1027000000</v>
      </c>
      <c r="K797" s="6" t="s">
        <v>2556</v>
      </c>
      <c r="L797" s="5" t="s">
        <v>2557</v>
      </c>
      <c r="M797" s="6" t="s">
        <v>292</v>
      </c>
    </row>
    <row r="798" spans="1:13" ht="24.95" customHeight="1">
      <c r="A798" s="10" t="s">
        <v>2523</v>
      </c>
      <c r="B798" s="10" t="s">
        <v>2554</v>
      </c>
      <c r="C798" s="6" t="s">
        <v>51</v>
      </c>
      <c r="D798" s="5" t="s">
        <v>2558</v>
      </c>
      <c r="E798" s="7" t="s">
        <v>292</v>
      </c>
      <c r="F798" s="6" t="s">
        <v>86</v>
      </c>
      <c r="G798" s="120">
        <v>530000000</v>
      </c>
      <c r="H798" s="120">
        <v>469000000</v>
      </c>
      <c r="I798" s="120"/>
      <c r="J798" s="120">
        <f t="shared" si="26"/>
        <v>999000000</v>
      </c>
      <c r="K798" s="6" t="s">
        <v>2556</v>
      </c>
      <c r="L798" s="5" t="s">
        <v>2557</v>
      </c>
      <c r="M798" s="6" t="s">
        <v>292</v>
      </c>
    </row>
    <row r="799" spans="1:13" ht="24.95" customHeight="1">
      <c r="A799" s="10" t="s">
        <v>2523</v>
      </c>
      <c r="B799" s="10" t="s">
        <v>2554</v>
      </c>
      <c r="C799" s="6" t="s">
        <v>51</v>
      </c>
      <c r="D799" s="5" t="s">
        <v>2559</v>
      </c>
      <c r="E799" s="7" t="s">
        <v>292</v>
      </c>
      <c r="F799" s="6" t="s">
        <v>86</v>
      </c>
      <c r="G799" s="120">
        <v>859000000</v>
      </c>
      <c r="H799" s="120">
        <v>1026000000</v>
      </c>
      <c r="I799" s="120"/>
      <c r="J799" s="120">
        <f t="shared" si="26"/>
        <v>1885000000</v>
      </c>
      <c r="K799" s="6" t="s">
        <v>2556</v>
      </c>
      <c r="L799" s="5" t="s">
        <v>2557</v>
      </c>
      <c r="M799" s="6" t="s">
        <v>292</v>
      </c>
    </row>
    <row r="800" spans="1:13" ht="24.95" customHeight="1">
      <c r="A800" s="10" t="s">
        <v>2523</v>
      </c>
      <c r="B800" s="10" t="s">
        <v>2554</v>
      </c>
      <c r="C800" s="6" t="s">
        <v>51</v>
      </c>
      <c r="D800" s="5" t="s">
        <v>2560</v>
      </c>
      <c r="E800" s="7" t="s">
        <v>292</v>
      </c>
      <c r="F800" s="6" t="s">
        <v>86</v>
      </c>
      <c r="G800" s="120">
        <v>979000000</v>
      </c>
      <c r="H800" s="120">
        <v>697000000</v>
      </c>
      <c r="I800" s="120">
        <v>170000000</v>
      </c>
      <c r="J800" s="120">
        <f t="shared" si="26"/>
        <v>1846000000</v>
      </c>
      <c r="K800" s="6" t="s">
        <v>2556</v>
      </c>
      <c r="L800" s="5" t="s">
        <v>2557</v>
      </c>
      <c r="M800" s="6" t="s">
        <v>292</v>
      </c>
    </row>
    <row r="801" spans="1:16" s="71" customFormat="1" ht="24.95" customHeight="1">
      <c r="A801" s="10" t="s">
        <v>2523</v>
      </c>
      <c r="B801" s="10" t="s">
        <v>2554</v>
      </c>
      <c r="C801" s="6" t="s">
        <v>51</v>
      </c>
      <c r="D801" s="5" t="s">
        <v>2561</v>
      </c>
      <c r="E801" s="7" t="s">
        <v>292</v>
      </c>
      <c r="F801" s="6" t="s">
        <v>86</v>
      </c>
      <c r="G801" s="120">
        <v>727000000</v>
      </c>
      <c r="H801" s="120">
        <v>520000000</v>
      </c>
      <c r="I801" s="120"/>
      <c r="J801" s="120">
        <f t="shared" si="26"/>
        <v>1247000000</v>
      </c>
      <c r="K801" s="6" t="s">
        <v>2556</v>
      </c>
      <c r="L801" s="5" t="s">
        <v>2557</v>
      </c>
      <c r="M801" s="6" t="s">
        <v>292</v>
      </c>
      <c r="N801"/>
      <c r="O801"/>
      <c r="P801"/>
    </row>
    <row r="802" spans="1:16" s="71" customFormat="1" ht="24.95" customHeight="1">
      <c r="A802" s="10" t="s">
        <v>2523</v>
      </c>
      <c r="B802" s="10" t="s">
        <v>784</v>
      </c>
      <c r="C802" s="6" t="s">
        <v>108</v>
      </c>
      <c r="D802" s="5" t="s">
        <v>2562</v>
      </c>
      <c r="E802" s="7" t="s">
        <v>292</v>
      </c>
      <c r="F802" s="6" t="s">
        <v>119</v>
      </c>
      <c r="G802" s="120">
        <v>374506431</v>
      </c>
      <c r="H802" s="120">
        <v>228397380</v>
      </c>
      <c r="I802" s="216">
        <v>0</v>
      </c>
      <c r="J802" s="120">
        <f>SUM(G802:I802)</f>
        <v>602903811</v>
      </c>
      <c r="K802" s="6" t="s">
        <v>2563</v>
      </c>
      <c r="L802" s="6" t="s">
        <v>2564</v>
      </c>
      <c r="M802" s="6" t="s">
        <v>292</v>
      </c>
      <c r="N802"/>
      <c r="O802"/>
      <c r="P802"/>
    </row>
    <row r="803" spans="1:16" s="71" customFormat="1" ht="24.95" customHeight="1">
      <c r="A803" s="10" t="s">
        <v>2523</v>
      </c>
      <c r="B803" s="10" t="s">
        <v>784</v>
      </c>
      <c r="C803" s="6" t="s">
        <v>108</v>
      </c>
      <c r="D803" s="5" t="s">
        <v>2565</v>
      </c>
      <c r="E803" s="7" t="s">
        <v>292</v>
      </c>
      <c r="F803" s="6" t="s">
        <v>18</v>
      </c>
      <c r="G803" s="120">
        <v>140149059</v>
      </c>
      <c r="H803" s="120">
        <v>276470397</v>
      </c>
      <c r="I803" s="216">
        <v>0</v>
      </c>
      <c r="J803" s="120">
        <f>SUM(G803:I803)</f>
        <v>416619456</v>
      </c>
      <c r="K803" s="6" t="s">
        <v>2563</v>
      </c>
      <c r="L803" s="6" t="s">
        <v>2564</v>
      </c>
      <c r="M803" s="6" t="s">
        <v>292</v>
      </c>
      <c r="N803"/>
      <c r="O803"/>
      <c r="P803"/>
    </row>
    <row r="804" spans="1:16" s="71" customFormat="1" ht="24.95" customHeight="1">
      <c r="A804" s="10" t="s">
        <v>2523</v>
      </c>
      <c r="B804" s="10" t="s">
        <v>784</v>
      </c>
      <c r="C804" s="6" t="s">
        <v>108</v>
      </c>
      <c r="D804" s="5" t="s">
        <v>2566</v>
      </c>
      <c r="E804" s="7" t="s">
        <v>37</v>
      </c>
      <c r="F804" s="6" t="s">
        <v>18</v>
      </c>
      <c r="G804" s="120">
        <v>85000000</v>
      </c>
      <c r="H804" s="120">
        <v>145000000</v>
      </c>
      <c r="I804" s="85">
        <v>0</v>
      </c>
      <c r="J804" s="120">
        <f>SUM(G804:I804)</f>
        <v>230000000</v>
      </c>
      <c r="K804" s="6" t="s">
        <v>2567</v>
      </c>
      <c r="L804" s="6" t="s">
        <v>2568</v>
      </c>
      <c r="M804" s="6" t="s">
        <v>2172</v>
      </c>
      <c r="N804"/>
      <c r="O804"/>
      <c r="P804"/>
    </row>
    <row r="805" spans="1:16" ht="24.95" customHeight="1">
      <c r="A805" s="10" t="s">
        <v>2569</v>
      </c>
      <c r="B805" s="10" t="s">
        <v>2570</v>
      </c>
      <c r="C805" s="6" t="s">
        <v>108</v>
      </c>
      <c r="D805" s="5" t="s">
        <v>2571</v>
      </c>
      <c r="E805" s="7" t="s">
        <v>37</v>
      </c>
      <c r="F805" s="6" t="s">
        <v>18</v>
      </c>
      <c r="G805" s="120">
        <v>85000000</v>
      </c>
      <c r="H805" s="120">
        <v>100000000</v>
      </c>
      <c r="I805" s="120">
        <v>5000000</v>
      </c>
      <c r="J805" s="120">
        <f>SUM(G805:I805)</f>
        <v>190000000</v>
      </c>
      <c r="K805" s="6" t="s">
        <v>2572</v>
      </c>
      <c r="L805" s="6" t="s">
        <v>2573</v>
      </c>
      <c r="M805" s="6" t="s">
        <v>2574</v>
      </c>
    </row>
    <row r="806" spans="1:16" ht="24.95" customHeight="1">
      <c r="A806" s="10" t="s">
        <v>2575</v>
      </c>
      <c r="B806" s="10" t="s">
        <v>2576</v>
      </c>
      <c r="C806" s="6" t="s">
        <v>2577</v>
      </c>
      <c r="D806" s="5" t="s">
        <v>2578</v>
      </c>
      <c r="E806" s="7" t="s">
        <v>223</v>
      </c>
      <c r="F806" s="6" t="s">
        <v>119</v>
      </c>
      <c r="G806" s="236">
        <v>100000000</v>
      </c>
      <c r="H806" s="236">
        <v>15000000</v>
      </c>
      <c r="I806" s="236">
        <v>500000</v>
      </c>
      <c r="J806" s="131">
        <f>G806+H806+I806</f>
        <v>115500000</v>
      </c>
      <c r="K806" s="20" t="s">
        <v>2579</v>
      </c>
      <c r="L806" s="47" t="s">
        <v>2580</v>
      </c>
      <c r="M806" s="6" t="s">
        <v>226</v>
      </c>
    </row>
    <row r="807" spans="1:16" ht="24.95" customHeight="1">
      <c r="A807" s="10" t="s">
        <v>2575</v>
      </c>
      <c r="B807" s="10" t="s">
        <v>2576</v>
      </c>
      <c r="C807" s="6" t="s">
        <v>108</v>
      </c>
      <c r="D807" s="5" t="s">
        <v>2581</v>
      </c>
      <c r="E807" s="7" t="s">
        <v>2582</v>
      </c>
      <c r="F807" s="6" t="s">
        <v>18</v>
      </c>
      <c r="G807" s="120">
        <v>50000000</v>
      </c>
      <c r="H807" s="120">
        <v>143350000</v>
      </c>
      <c r="I807" s="120">
        <v>1000000</v>
      </c>
      <c r="J807" s="120">
        <f t="shared" ref="J807:J814" si="27">SUM(G807:I807)</f>
        <v>194350000</v>
      </c>
      <c r="K807" s="50" t="s">
        <v>2583</v>
      </c>
      <c r="L807" s="5" t="s">
        <v>2584</v>
      </c>
      <c r="M807" s="6" t="s">
        <v>226</v>
      </c>
    </row>
    <row r="808" spans="1:16" ht="24.95" customHeight="1">
      <c r="A808" s="10" t="s">
        <v>2569</v>
      </c>
      <c r="B808" s="10" t="s">
        <v>2585</v>
      </c>
      <c r="C808" s="6" t="s">
        <v>2586</v>
      </c>
      <c r="D808" s="72" t="s">
        <v>2587</v>
      </c>
      <c r="E808" s="7" t="s">
        <v>37</v>
      </c>
      <c r="F808" s="6" t="s">
        <v>2173</v>
      </c>
      <c r="G808" s="134">
        <v>1525278635</v>
      </c>
      <c r="H808" s="134">
        <v>1392290492</v>
      </c>
      <c r="I808" s="134">
        <v>347459618</v>
      </c>
      <c r="J808" s="134">
        <f t="shared" si="27"/>
        <v>3265028745</v>
      </c>
      <c r="K808" s="73" t="s">
        <v>2588</v>
      </c>
      <c r="L808" s="6" t="s">
        <v>2589</v>
      </c>
      <c r="M808" s="6" t="s">
        <v>2172</v>
      </c>
    </row>
    <row r="809" spans="1:16" ht="24.95" customHeight="1">
      <c r="A809" s="10" t="s">
        <v>2569</v>
      </c>
      <c r="B809" s="10" t="s">
        <v>2585</v>
      </c>
      <c r="C809" s="6" t="s">
        <v>2586</v>
      </c>
      <c r="D809" s="72" t="s">
        <v>2590</v>
      </c>
      <c r="E809" s="7" t="s">
        <v>37</v>
      </c>
      <c r="F809" s="6" t="s">
        <v>18</v>
      </c>
      <c r="G809" s="134">
        <v>1067545019</v>
      </c>
      <c r="H809" s="134">
        <v>1000343578</v>
      </c>
      <c r="I809" s="134">
        <v>265549150</v>
      </c>
      <c r="J809" s="134">
        <f t="shared" si="27"/>
        <v>2333437747</v>
      </c>
      <c r="K809" s="73" t="s">
        <v>2588</v>
      </c>
      <c r="L809" s="6" t="s">
        <v>2589</v>
      </c>
      <c r="M809" s="6" t="s">
        <v>2172</v>
      </c>
    </row>
    <row r="810" spans="1:16" ht="24.95" customHeight="1">
      <c r="A810" s="10" t="s">
        <v>2569</v>
      </c>
      <c r="B810" s="10" t="s">
        <v>2585</v>
      </c>
      <c r="C810" s="6" t="s">
        <v>2586</v>
      </c>
      <c r="D810" s="74" t="s">
        <v>2591</v>
      </c>
      <c r="E810" s="7" t="s">
        <v>37</v>
      </c>
      <c r="F810" s="6" t="s">
        <v>18</v>
      </c>
      <c r="G810" s="134">
        <v>1227022257</v>
      </c>
      <c r="H810" s="134">
        <v>990053113</v>
      </c>
      <c r="I810" s="134">
        <v>276350185</v>
      </c>
      <c r="J810" s="134">
        <f t="shared" si="27"/>
        <v>2493425555</v>
      </c>
      <c r="K810" s="73" t="s">
        <v>2592</v>
      </c>
      <c r="L810" s="6" t="s">
        <v>2593</v>
      </c>
      <c r="M810" s="6" t="s">
        <v>2172</v>
      </c>
    </row>
    <row r="811" spans="1:16" ht="24.95" customHeight="1">
      <c r="A811" s="10" t="s">
        <v>2569</v>
      </c>
      <c r="B811" s="10" t="s">
        <v>2585</v>
      </c>
      <c r="C811" s="6" t="s">
        <v>2586</v>
      </c>
      <c r="D811" s="74" t="s">
        <v>2594</v>
      </c>
      <c r="E811" s="7" t="s">
        <v>37</v>
      </c>
      <c r="F811" s="6" t="s">
        <v>18</v>
      </c>
      <c r="G811" s="134">
        <v>980996081</v>
      </c>
      <c r="H811" s="134">
        <v>699583461</v>
      </c>
      <c r="I811" s="134">
        <v>225893316</v>
      </c>
      <c r="J811" s="134">
        <f t="shared" si="27"/>
        <v>1906472858</v>
      </c>
      <c r="K811" s="73" t="s">
        <v>2592</v>
      </c>
      <c r="L811" s="6" t="s">
        <v>2593</v>
      </c>
      <c r="M811" s="6" t="s">
        <v>2172</v>
      </c>
    </row>
    <row r="812" spans="1:16" ht="24.95" customHeight="1">
      <c r="A812" s="10" t="s">
        <v>2569</v>
      </c>
      <c r="B812" s="10" t="s">
        <v>2585</v>
      </c>
      <c r="C812" s="6" t="s">
        <v>2586</v>
      </c>
      <c r="D812" s="72" t="s">
        <v>2595</v>
      </c>
      <c r="E812" s="7" t="s">
        <v>37</v>
      </c>
      <c r="F812" s="6" t="s">
        <v>18</v>
      </c>
      <c r="G812" s="134">
        <v>1120524221</v>
      </c>
      <c r="H812" s="134">
        <v>996646539</v>
      </c>
      <c r="I812" s="134">
        <v>224287598</v>
      </c>
      <c r="J812" s="134">
        <f t="shared" si="27"/>
        <v>2341458358</v>
      </c>
      <c r="K812" s="75" t="s">
        <v>2596</v>
      </c>
      <c r="L812" s="6" t="s">
        <v>2597</v>
      </c>
      <c r="M812" s="6" t="s">
        <v>2172</v>
      </c>
    </row>
    <row r="813" spans="1:16" ht="24.95" customHeight="1">
      <c r="A813" s="10" t="s">
        <v>2569</v>
      </c>
      <c r="B813" s="10" t="s">
        <v>2585</v>
      </c>
      <c r="C813" s="6" t="s">
        <v>2586</v>
      </c>
      <c r="D813" s="74" t="s">
        <v>2598</v>
      </c>
      <c r="E813" s="7" t="s">
        <v>37</v>
      </c>
      <c r="F813" s="6" t="s">
        <v>18</v>
      </c>
      <c r="G813" s="134">
        <v>1857816282</v>
      </c>
      <c r="H813" s="134">
        <v>1497736753</v>
      </c>
      <c r="I813" s="134">
        <v>429665753</v>
      </c>
      <c r="J813" s="134">
        <f t="shared" si="27"/>
        <v>3785218788</v>
      </c>
      <c r="K813" s="73" t="s">
        <v>2599</v>
      </c>
      <c r="L813" s="6" t="s">
        <v>2600</v>
      </c>
      <c r="M813" s="6" t="s">
        <v>2172</v>
      </c>
    </row>
    <row r="814" spans="1:16" ht="24.95" customHeight="1">
      <c r="A814" s="10" t="s">
        <v>2569</v>
      </c>
      <c r="B814" s="10" t="s">
        <v>2601</v>
      </c>
      <c r="C814" s="6" t="s">
        <v>2586</v>
      </c>
      <c r="D814" s="5" t="s">
        <v>2602</v>
      </c>
      <c r="E814" s="7" t="s">
        <v>2172</v>
      </c>
      <c r="F814" s="6" t="s">
        <v>2173</v>
      </c>
      <c r="G814" s="120">
        <v>801770508</v>
      </c>
      <c r="H814" s="120">
        <v>771891974</v>
      </c>
      <c r="I814" s="120">
        <v>573632751</v>
      </c>
      <c r="J814" s="120">
        <f t="shared" si="27"/>
        <v>2147295233</v>
      </c>
      <c r="K814" s="6" t="s">
        <v>2603</v>
      </c>
      <c r="L814" s="5" t="s">
        <v>2604</v>
      </c>
      <c r="M814" s="6" t="s">
        <v>2172</v>
      </c>
    </row>
    <row r="815" spans="1:16" ht="24.95" customHeight="1">
      <c r="A815" s="10" t="s">
        <v>2569</v>
      </c>
      <c r="B815" s="10" t="s">
        <v>2606</v>
      </c>
      <c r="C815" s="6" t="s">
        <v>2170</v>
      </c>
      <c r="D815" s="5" t="s">
        <v>2607</v>
      </c>
      <c r="E815" s="7" t="s">
        <v>2608</v>
      </c>
      <c r="F815" s="6" t="s">
        <v>2173</v>
      </c>
      <c r="G815" s="120">
        <v>390000000</v>
      </c>
      <c r="H815" s="120">
        <v>60000000</v>
      </c>
      <c r="I815" s="120"/>
      <c r="J815" s="120">
        <f t="shared" ref="J815:J839" si="28">SUM(G815:I815)</f>
        <v>450000000</v>
      </c>
      <c r="K815" s="6" t="s">
        <v>2609</v>
      </c>
      <c r="L815" s="5" t="s">
        <v>2610</v>
      </c>
      <c r="M815" s="6" t="s">
        <v>2608</v>
      </c>
    </row>
    <row r="816" spans="1:16" ht="24.95" customHeight="1">
      <c r="A816" s="10" t="s">
        <v>2569</v>
      </c>
      <c r="B816" s="10" t="s">
        <v>2606</v>
      </c>
      <c r="C816" s="6" t="s">
        <v>2170</v>
      </c>
      <c r="D816" s="5" t="s">
        <v>2611</v>
      </c>
      <c r="E816" s="7" t="s">
        <v>2608</v>
      </c>
      <c r="F816" s="6" t="s">
        <v>2173</v>
      </c>
      <c r="G816" s="120">
        <v>430000000</v>
      </c>
      <c r="H816" s="120">
        <v>30000000</v>
      </c>
      <c r="I816" s="120"/>
      <c r="J816" s="120">
        <f t="shared" si="28"/>
        <v>460000000</v>
      </c>
      <c r="K816" s="6" t="s">
        <v>2612</v>
      </c>
      <c r="L816" s="5" t="s">
        <v>2613</v>
      </c>
      <c r="M816" s="6" t="s">
        <v>2608</v>
      </c>
    </row>
    <row r="817" spans="1:16" ht="24.95" customHeight="1">
      <c r="A817" s="10" t="s">
        <v>2569</v>
      </c>
      <c r="B817" s="10" t="s">
        <v>2614</v>
      </c>
      <c r="C817" s="6" t="s">
        <v>42</v>
      </c>
      <c r="D817" s="47" t="s">
        <v>2615</v>
      </c>
      <c r="E817" s="7" t="s">
        <v>2172</v>
      </c>
      <c r="F817" s="6" t="s">
        <v>2173</v>
      </c>
      <c r="G817" s="120">
        <v>120000000</v>
      </c>
      <c r="H817" s="194">
        <v>30000000</v>
      </c>
      <c r="I817" s="120">
        <v>5000000</v>
      </c>
      <c r="J817" s="194">
        <f t="shared" si="28"/>
        <v>155000000</v>
      </c>
      <c r="K817" s="6" t="s">
        <v>2616</v>
      </c>
      <c r="L817" s="5" t="s">
        <v>2617</v>
      </c>
      <c r="M817" s="6" t="s">
        <v>2172</v>
      </c>
    </row>
    <row r="818" spans="1:16" ht="24.95" customHeight="1">
      <c r="A818" s="10" t="s">
        <v>2569</v>
      </c>
      <c r="B818" s="10" t="s">
        <v>2618</v>
      </c>
      <c r="C818" s="6" t="s">
        <v>2170</v>
      </c>
      <c r="D818" s="5" t="s">
        <v>2619</v>
      </c>
      <c r="E818" s="7" t="s">
        <v>2172</v>
      </c>
      <c r="F818" s="6" t="s">
        <v>2173</v>
      </c>
      <c r="G818" s="120">
        <v>2776000000</v>
      </c>
      <c r="H818" s="120">
        <v>992000000</v>
      </c>
      <c r="I818" s="120">
        <v>199000000</v>
      </c>
      <c r="J818" s="120">
        <f t="shared" si="28"/>
        <v>3967000000</v>
      </c>
      <c r="K818" s="6" t="s">
        <v>2620</v>
      </c>
      <c r="L818" s="5" t="s">
        <v>2621</v>
      </c>
      <c r="M818" s="6" t="s">
        <v>2172</v>
      </c>
    </row>
    <row r="819" spans="1:16" ht="24.95" customHeight="1">
      <c r="A819" s="10" t="s">
        <v>2569</v>
      </c>
      <c r="B819" s="10" t="s">
        <v>2618</v>
      </c>
      <c r="C819" s="6" t="s">
        <v>2170</v>
      </c>
      <c r="D819" s="5" t="s">
        <v>2622</v>
      </c>
      <c r="E819" s="7" t="s">
        <v>2172</v>
      </c>
      <c r="F819" s="6" t="s">
        <v>2173</v>
      </c>
      <c r="G819" s="120">
        <v>1712000000</v>
      </c>
      <c r="H819" s="120">
        <v>611000000</v>
      </c>
      <c r="I819" s="120">
        <v>124000000</v>
      </c>
      <c r="J819" s="120">
        <f t="shared" si="28"/>
        <v>2447000000</v>
      </c>
      <c r="K819" s="6" t="s">
        <v>2623</v>
      </c>
      <c r="L819" s="5" t="s">
        <v>2624</v>
      </c>
      <c r="M819" s="6" t="s">
        <v>2172</v>
      </c>
    </row>
    <row r="820" spans="1:16" ht="24.95" customHeight="1">
      <c r="A820" s="10" t="s">
        <v>2569</v>
      </c>
      <c r="B820" s="10" t="s">
        <v>2618</v>
      </c>
      <c r="C820" s="6" t="s">
        <v>2170</v>
      </c>
      <c r="D820" s="5" t="s">
        <v>2625</v>
      </c>
      <c r="E820" s="7" t="s">
        <v>2172</v>
      </c>
      <c r="F820" s="6" t="s">
        <v>2173</v>
      </c>
      <c r="G820" s="120">
        <v>1728000000</v>
      </c>
      <c r="H820" s="120">
        <v>617000000</v>
      </c>
      <c r="I820" s="120">
        <v>124000000</v>
      </c>
      <c r="J820" s="120">
        <f t="shared" si="28"/>
        <v>2469000000</v>
      </c>
      <c r="K820" s="6" t="s">
        <v>2626</v>
      </c>
      <c r="L820" s="5" t="s">
        <v>2627</v>
      </c>
      <c r="M820" s="6" t="s">
        <v>292</v>
      </c>
    </row>
    <row r="821" spans="1:16" ht="24.95" customHeight="1">
      <c r="A821" s="10" t="s">
        <v>2523</v>
      </c>
      <c r="B821" s="10" t="s">
        <v>2628</v>
      </c>
      <c r="C821" s="6" t="s">
        <v>188</v>
      </c>
      <c r="D821" s="5" t="s">
        <v>2629</v>
      </c>
      <c r="E821" s="7" t="s">
        <v>292</v>
      </c>
      <c r="F821" s="6" t="s">
        <v>86</v>
      </c>
      <c r="G821" s="120">
        <v>1048000000</v>
      </c>
      <c r="H821" s="120">
        <v>374000000</v>
      </c>
      <c r="I821" s="120">
        <v>75000000</v>
      </c>
      <c r="J821" s="120">
        <f t="shared" si="28"/>
        <v>1497000000</v>
      </c>
      <c r="K821" s="6" t="s">
        <v>2630</v>
      </c>
      <c r="L821" s="5" t="s">
        <v>2631</v>
      </c>
      <c r="M821" s="6" t="s">
        <v>292</v>
      </c>
    </row>
    <row r="822" spans="1:16" ht="24.95" customHeight="1">
      <c r="A822" s="10" t="s">
        <v>2523</v>
      </c>
      <c r="B822" s="10" t="s">
        <v>2628</v>
      </c>
      <c r="C822" s="6" t="s">
        <v>188</v>
      </c>
      <c r="D822" s="5" t="s">
        <v>2632</v>
      </c>
      <c r="E822" s="7" t="s">
        <v>292</v>
      </c>
      <c r="F822" s="6" t="s">
        <v>86</v>
      </c>
      <c r="G822" s="120">
        <v>3031000000</v>
      </c>
      <c r="H822" s="120">
        <v>1082000000</v>
      </c>
      <c r="I822" s="120">
        <v>217000000</v>
      </c>
      <c r="J822" s="120">
        <f t="shared" si="28"/>
        <v>4330000000</v>
      </c>
      <c r="K822" s="6" t="s">
        <v>2633</v>
      </c>
      <c r="L822" s="5" t="s">
        <v>2634</v>
      </c>
      <c r="M822" s="6" t="s">
        <v>292</v>
      </c>
    </row>
    <row r="823" spans="1:16" ht="24.95" customHeight="1">
      <c r="A823" s="10" t="s">
        <v>2523</v>
      </c>
      <c r="B823" s="10" t="s">
        <v>2635</v>
      </c>
      <c r="C823" s="6" t="s">
        <v>188</v>
      </c>
      <c r="D823" s="5" t="s">
        <v>2636</v>
      </c>
      <c r="E823" s="7" t="s">
        <v>292</v>
      </c>
      <c r="F823" s="6" t="s">
        <v>86</v>
      </c>
      <c r="G823" s="134">
        <v>122000000</v>
      </c>
      <c r="H823" s="134">
        <v>66000000</v>
      </c>
      <c r="I823" s="134">
        <v>47000000</v>
      </c>
      <c r="J823" s="134">
        <f t="shared" si="28"/>
        <v>235000000</v>
      </c>
      <c r="K823" s="6" t="s">
        <v>2637</v>
      </c>
      <c r="L823" s="6" t="s">
        <v>2638</v>
      </c>
      <c r="M823" s="6" t="s">
        <v>292</v>
      </c>
    </row>
    <row r="824" spans="1:16" ht="24.95" customHeight="1">
      <c r="A824" s="10" t="s">
        <v>2523</v>
      </c>
      <c r="B824" s="10" t="s">
        <v>857</v>
      </c>
      <c r="C824" s="6" t="s">
        <v>42</v>
      </c>
      <c r="D824" s="5" t="s">
        <v>2639</v>
      </c>
      <c r="E824" s="7" t="s">
        <v>115</v>
      </c>
      <c r="F824" s="6" t="s">
        <v>18</v>
      </c>
      <c r="G824" s="120">
        <v>2500000000</v>
      </c>
      <c r="H824" s="120">
        <v>1000000000</v>
      </c>
      <c r="I824" s="120">
        <v>100000000</v>
      </c>
      <c r="J824" s="120">
        <f t="shared" si="28"/>
        <v>3600000000</v>
      </c>
      <c r="K824" s="6" t="s">
        <v>1926</v>
      </c>
      <c r="L824" s="5" t="s">
        <v>2640</v>
      </c>
      <c r="M824" s="6" t="s">
        <v>115</v>
      </c>
    </row>
    <row r="825" spans="1:16" ht="24.95" customHeight="1">
      <c r="A825" s="10" t="s">
        <v>2523</v>
      </c>
      <c r="B825" s="10" t="s">
        <v>857</v>
      </c>
      <c r="C825" s="6" t="s">
        <v>42</v>
      </c>
      <c r="D825" s="5" t="s">
        <v>2641</v>
      </c>
      <c r="E825" s="7" t="s">
        <v>115</v>
      </c>
      <c r="F825" s="6" t="s">
        <v>86</v>
      </c>
      <c r="G825" s="120">
        <v>120000000</v>
      </c>
      <c r="H825" s="120">
        <v>100000000</v>
      </c>
      <c r="I825" s="120">
        <v>10000000</v>
      </c>
      <c r="J825" s="120">
        <f t="shared" si="28"/>
        <v>230000000</v>
      </c>
      <c r="K825" s="6" t="s">
        <v>2642</v>
      </c>
      <c r="L825" s="5" t="s">
        <v>2643</v>
      </c>
      <c r="M825" s="6" t="s">
        <v>115</v>
      </c>
    </row>
    <row r="826" spans="1:16" ht="24.95" customHeight="1">
      <c r="A826" s="10" t="s">
        <v>2523</v>
      </c>
      <c r="B826" s="10" t="s">
        <v>784</v>
      </c>
      <c r="C826" s="6" t="s">
        <v>42</v>
      </c>
      <c r="D826" s="5" t="s">
        <v>2644</v>
      </c>
      <c r="E826" s="7" t="s">
        <v>292</v>
      </c>
      <c r="F826" s="6" t="s">
        <v>86</v>
      </c>
      <c r="G826" s="120">
        <v>489728154</v>
      </c>
      <c r="H826" s="120">
        <v>251038551</v>
      </c>
      <c r="I826" s="120">
        <v>4664650</v>
      </c>
      <c r="J826" s="120">
        <f t="shared" si="28"/>
        <v>745431355</v>
      </c>
      <c r="K826" s="6" t="s">
        <v>2645</v>
      </c>
      <c r="L826" s="6" t="s">
        <v>2646</v>
      </c>
      <c r="M826" s="6" t="s">
        <v>37</v>
      </c>
    </row>
    <row r="827" spans="1:16" ht="24.95" customHeight="1">
      <c r="A827" s="10" t="s">
        <v>2523</v>
      </c>
      <c r="B827" s="10" t="s">
        <v>784</v>
      </c>
      <c r="C827" s="6" t="s">
        <v>42</v>
      </c>
      <c r="D827" s="5" t="s">
        <v>2647</v>
      </c>
      <c r="E827" s="7" t="s">
        <v>292</v>
      </c>
      <c r="F827" s="6" t="s">
        <v>86</v>
      </c>
      <c r="G827" s="120">
        <v>624880027</v>
      </c>
      <c r="H827" s="120">
        <v>499071205</v>
      </c>
      <c r="I827" s="120">
        <v>39221359</v>
      </c>
      <c r="J827" s="134">
        <f t="shared" si="28"/>
        <v>1163172591</v>
      </c>
      <c r="K827" s="6" t="s">
        <v>2648</v>
      </c>
      <c r="L827" s="6" t="s">
        <v>2649</v>
      </c>
      <c r="M827" s="6" t="s">
        <v>37</v>
      </c>
    </row>
    <row r="828" spans="1:16" ht="24.95" customHeight="1">
      <c r="A828" s="10" t="s">
        <v>2523</v>
      </c>
      <c r="B828" s="10" t="s">
        <v>792</v>
      </c>
      <c r="C828" s="6" t="s">
        <v>188</v>
      </c>
      <c r="D828" s="5" t="s">
        <v>2650</v>
      </c>
      <c r="E828" s="7" t="s">
        <v>526</v>
      </c>
      <c r="F828" s="6" t="s">
        <v>86</v>
      </c>
      <c r="G828" s="120">
        <v>205000000</v>
      </c>
      <c r="H828" s="182">
        <v>0</v>
      </c>
      <c r="I828" s="120">
        <v>0</v>
      </c>
      <c r="J828" s="120">
        <f t="shared" si="28"/>
        <v>205000000</v>
      </c>
      <c r="K828" s="6" t="s">
        <v>2651</v>
      </c>
      <c r="L828" s="6" t="s">
        <v>2652</v>
      </c>
      <c r="M828" s="6" t="s">
        <v>715</v>
      </c>
    </row>
    <row r="829" spans="1:16" ht="24.95" customHeight="1">
      <c r="A829" s="10" t="s">
        <v>2523</v>
      </c>
      <c r="B829" s="10" t="s">
        <v>792</v>
      </c>
      <c r="C829" s="6" t="s">
        <v>188</v>
      </c>
      <c r="D829" s="5" t="s">
        <v>2653</v>
      </c>
      <c r="E829" s="7" t="s">
        <v>1418</v>
      </c>
      <c r="F829" s="6" t="s">
        <v>18</v>
      </c>
      <c r="G829" s="120">
        <v>150000000</v>
      </c>
      <c r="H829" s="182">
        <v>0</v>
      </c>
      <c r="I829" s="120">
        <v>0</v>
      </c>
      <c r="J829" s="120">
        <f t="shared" si="28"/>
        <v>150000000</v>
      </c>
      <c r="K829" s="6" t="s">
        <v>2654</v>
      </c>
      <c r="L829" s="6" t="s">
        <v>2655</v>
      </c>
      <c r="M829" s="6" t="s">
        <v>844</v>
      </c>
    </row>
    <row r="830" spans="1:16" ht="24.95" customHeight="1">
      <c r="A830" s="10" t="s">
        <v>2523</v>
      </c>
      <c r="B830" s="10" t="s">
        <v>792</v>
      </c>
      <c r="C830" s="6" t="s">
        <v>188</v>
      </c>
      <c r="D830" s="5" t="s">
        <v>2656</v>
      </c>
      <c r="E830" s="7" t="s">
        <v>526</v>
      </c>
      <c r="F830" s="6" t="s">
        <v>18</v>
      </c>
      <c r="G830" s="120">
        <v>170000000</v>
      </c>
      <c r="H830" s="182">
        <v>0</v>
      </c>
      <c r="I830" s="120">
        <v>0</v>
      </c>
      <c r="J830" s="120">
        <f t="shared" si="28"/>
        <v>170000000</v>
      </c>
      <c r="K830" s="6" t="s">
        <v>2657</v>
      </c>
      <c r="L830" s="6" t="s">
        <v>2658</v>
      </c>
      <c r="M830" s="6" t="s">
        <v>844</v>
      </c>
    </row>
    <row r="831" spans="1:16" ht="24.95" customHeight="1">
      <c r="A831" s="10" t="s">
        <v>2659</v>
      </c>
      <c r="B831" s="10" t="s">
        <v>2660</v>
      </c>
      <c r="C831" s="6" t="s">
        <v>2661</v>
      </c>
      <c r="D831" s="5" t="s">
        <v>2662</v>
      </c>
      <c r="E831" s="7" t="s">
        <v>2663</v>
      </c>
      <c r="F831" s="6" t="s">
        <v>2664</v>
      </c>
      <c r="G831" s="120">
        <v>30000000</v>
      </c>
      <c r="H831" s="182">
        <v>0</v>
      </c>
      <c r="I831" s="120">
        <v>0</v>
      </c>
      <c r="J831" s="120">
        <f t="shared" si="28"/>
        <v>30000000</v>
      </c>
      <c r="K831" s="6" t="s">
        <v>2665</v>
      </c>
      <c r="L831" s="6" t="s">
        <v>2666</v>
      </c>
      <c r="M831" s="6" t="s">
        <v>2667</v>
      </c>
    </row>
    <row r="832" spans="1:16" ht="24.95" customHeight="1">
      <c r="A832" s="10" t="s">
        <v>2517</v>
      </c>
      <c r="B832" s="43" t="s">
        <v>2185</v>
      </c>
      <c r="C832" s="7" t="s">
        <v>42</v>
      </c>
      <c r="D832" s="26" t="s">
        <v>8658</v>
      </c>
      <c r="E832" s="7" t="s">
        <v>2582</v>
      </c>
      <c r="F832" s="7" t="s">
        <v>2605</v>
      </c>
      <c r="G832" s="197">
        <f>SUM(H832:J832)</f>
        <v>7000000000</v>
      </c>
      <c r="H832" s="197">
        <v>3500000000</v>
      </c>
      <c r="I832" s="197">
        <v>3450000000</v>
      </c>
      <c r="J832" s="197">
        <v>50000000</v>
      </c>
      <c r="K832" s="7" t="s">
        <v>8659</v>
      </c>
      <c r="L832" s="26" t="s">
        <v>8660</v>
      </c>
      <c r="M832" s="7" t="s">
        <v>8661</v>
      </c>
      <c r="N832" s="71"/>
      <c r="O832" s="71"/>
      <c r="P832" s="71"/>
    </row>
    <row r="833" spans="1:13" ht="24.95" customHeight="1">
      <c r="A833" s="10" t="s">
        <v>2668</v>
      </c>
      <c r="B833" s="10" t="s">
        <v>2669</v>
      </c>
      <c r="C833" s="6" t="s">
        <v>2214</v>
      </c>
      <c r="D833" s="5" t="s">
        <v>2670</v>
      </c>
      <c r="E833" s="7" t="s">
        <v>2160</v>
      </c>
      <c r="F833" s="6" t="s">
        <v>2165</v>
      </c>
      <c r="G833" s="85">
        <v>1382270000</v>
      </c>
      <c r="H833" s="85">
        <v>815277000</v>
      </c>
      <c r="I833" s="85">
        <v>392556000</v>
      </c>
      <c r="J833" s="85">
        <f t="shared" si="28"/>
        <v>2590103000</v>
      </c>
      <c r="K833" s="6" t="s">
        <v>2671</v>
      </c>
      <c r="L833" s="76" t="s">
        <v>2672</v>
      </c>
      <c r="M833" s="6" t="s">
        <v>2160</v>
      </c>
    </row>
    <row r="834" spans="1:13" ht="24.95" customHeight="1">
      <c r="A834" s="10" t="s">
        <v>2668</v>
      </c>
      <c r="B834" s="10" t="s">
        <v>2669</v>
      </c>
      <c r="C834" s="6" t="s">
        <v>2214</v>
      </c>
      <c r="D834" s="5" t="s">
        <v>2673</v>
      </c>
      <c r="E834" s="7" t="s">
        <v>2160</v>
      </c>
      <c r="F834" s="6" t="s">
        <v>2165</v>
      </c>
      <c r="G834" s="85">
        <v>1206564000</v>
      </c>
      <c r="H834" s="85">
        <v>703843000</v>
      </c>
      <c r="I834" s="85">
        <v>184657000</v>
      </c>
      <c r="J834" s="85">
        <f t="shared" si="28"/>
        <v>2095064000</v>
      </c>
      <c r="K834" s="6" t="s">
        <v>2674</v>
      </c>
      <c r="L834" s="5" t="s">
        <v>2675</v>
      </c>
      <c r="M834" s="6" t="s">
        <v>2160</v>
      </c>
    </row>
    <row r="835" spans="1:13" ht="24.95" customHeight="1">
      <c r="A835" s="10" t="s">
        <v>2668</v>
      </c>
      <c r="B835" s="10" t="s">
        <v>2669</v>
      </c>
      <c r="C835" s="6" t="s">
        <v>2214</v>
      </c>
      <c r="D835" s="5" t="s">
        <v>2676</v>
      </c>
      <c r="E835" s="7" t="s">
        <v>2160</v>
      </c>
      <c r="F835" s="6" t="s">
        <v>2165</v>
      </c>
      <c r="G835" s="85">
        <v>676490163</v>
      </c>
      <c r="H835" s="85">
        <v>370306151</v>
      </c>
      <c r="I835" s="85">
        <v>133874896</v>
      </c>
      <c r="J835" s="85">
        <f t="shared" si="28"/>
        <v>1180671210</v>
      </c>
      <c r="K835" s="6" t="s">
        <v>2677</v>
      </c>
      <c r="L835" s="5" t="s">
        <v>2678</v>
      </c>
      <c r="M835" s="6" t="s">
        <v>2160</v>
      </c>
    </row>
    <row r="836" spans="1:13" ht="24.95" customHeight="1">
      <c r="A836" s="10" t="s">
        <v>2668</v>
      </c>
      <c r="B836" s="10" t="s">
        <v>2669</v>
      </c>
      <c r="C836" s="6" t="s">
        <v>2214</v>
      </c>
      <c r="D836" s="5" t="s">
        <v>2679</v>
      </c>
      <c r="E836" s="7" t="s">
        <v>2160</v>
      </c>
      <c r="F836" s="6" t="s">
        <v>2165</v>
      </c>
      <c r="G836" s="85">
        <v>741436000</v>
      </c>
      <c r="H836" s="85">
        <v>607097000</v>
      </c>
      <c r="I836" s="85">
        <v>127621000</v>
      </c>
      <c r="J836" s="85">
        <f t="shared" si="28"/>
        <v>1476154000</v>
      </c>
      <c r="K836" s="6" t="s">
        <v>2680</v>
      </c>
      <c r="L836" s="5" t="s">
        <v>2681</v>
      </c>
      <c r="M836" s="6" t="s">
        <v>2160</v>
      </c>
    </row>
    <row r="837" spans="1:13" ht="24.95" customHeight="1">
      <c r="A837" s="10" t="s">
        <v>2668</v>
      </c>
      <c r="B837" s="10" t="s">
        <v>2669</v>
      </c>
      <c r="C837" s="6" t="s">
        <v>2214</v>
      </c>
      <c r="D837" s="5" t="s">
        <v>2682</v>
      </c>
      <c r="E837" s="7" t="s">
        <v>2160</v>
      </c>
      <c r="F837" s="6" t="s">
        <v>2165</v>
      </c>
      <c r="G837" s="85">
        <v>1070728000</v>
      </c>
      <c r="H837" s="85">
        <v>914437000</v>
      </c>
      <c r="I837" s="85">
        <v>78093000</v>
      </c>
      <c r="J837" s="85">
        <f t="shared" si="28"/>
        <v>2063258000</v>
      </c>
      <c r="K837" s="6" t="s">
        <v>2683</v>
      </c>
      <c r="L837" s="5" t="s">
        <v>2684</v>
      </c>
      <c r="M837" s="6" t="s">
        <v>2160</v>
      </c>
    </row>
    <row r="838" spans="1:13" ht="24.95" customHeight="1">
      <c r="A838" s="10" t="s">
        <v>2668</v>
      </c>
      <c r="B838" s="10" t="s">
        <v>2669</v>
      </c>
      <c r="C838" s="6" t="s">
        <v>2214</v>
      </c>
      <c r="D838" s="5" t="s">
        <v>2685</v>
      </c>
      <c r="E838" s="7" t="s">
        <v>2160</v>
      </c>
      <c r="F838" s="6" t="s">
        <v>2165</v>
      </c>
      <c r="G838" s="85">
        <v>454000000</v>
      </c>
      <c r="H838" s="85">
        <v>220000000</v>
      </c>
      <c r="I838" s="85">
        <v>0</v>
      </c>
      <c r="J838" s="85">
        <f t="shared" si="28"/>
        <v>674000000</v>
      </c>
      <c r="K838" s="6" t="s">
        <v>2680</v>
      </c>
      <c r="L838" s="5" t="s">
        <v>2681</v>
      </c>
      <c r="M838" s="6" t="s">
        <v>2160</v>
      </c>
    </row>
    <row r="839" spans="1:13" ht="24.95" customHeight="1">
      <c r="A839" s="10" t="s">
        <v>2668</v>
      </c>
      <c r="B839" s="10" t="s">
        <v>2669</v>
      </c>
      <c r="C839" s="6" t="s">
        <v>2214</v>
      </c>
      <c r="D839" s="77" t="s">
        <v>2686</v>
      </c>
      <c r="E839" s="7" t="s">
        <v>2160</v>
      </c>
      <c r="F839" s="6" t="s">
        <v>2165</v>
      </c>
      <c r="G839" s="230">
        <v>1427874000</v>
      </c>
      <c r="H839" s="230">
        <v>855422000</v>
      </c>
      <c r="I839" s="230">
        <v>75300000</v>
      </c>
      <c r="J839" s="216">
        <f t="shared" si="28"/>
        <v>2358596000</v>
      </c>
      <c r="K839" s="78" t="s">
        <v>2687</v>
      </c>
      <c r="L839" s="5" t="s">
        <v>2688</v>
      </c>
      <c r="M839" s="6" t="s">
        <v>2160</v>
      </c>
    </row>
    <row r="840" spans="1:13" ht="24.95" customHeight="1">
      <c r="A840" s="69" t="s">
        <v>2689</v>
      </c>
      <c r="B840" s="69" t="s">
        <v>2690</v>
      </c>
      <c r="C840" s="20" t="s">
        <v>180</v>
      </c>
      <c r="D840" s="47" t="s">
        <v>2691</v>
      </c>
      <c r="E840" s="30" t="s">
        <v>133</v>
      </c>
      <c r="F840" s="20" t="s">
        <v>18</v>
      </c>
      <c r="G840" s="209">
        <v>200000000</v>
      </c>
      <c r="H840" s="182">
        <v>0</v>
      </c>
      <c r="I840" s="120">
        <v>0</v>
      </c>
      <c r="J840" s="209">
        <v>200000000</v>
      </c>
      <c r="K840" s="20" t="s">
        <v>2692</v>
      </c>
      <c r="L840" s="47" t="s">
        <v>2693</v>
      </c>
      <c r="M840" s="20" t="s">
        <v>2694</v>
      </c>
    </row>
    <row r="841" spans="1:13" ht="24.95" customHeight="1">
      <c r="A841" s="10" t="s">
        <v>2668</v>
      </c>
      <c r="B841" s="10" t="s">
        <v>2695</v>
      </c>
      <c r="C841" s="6" t="s">
        <v>180</v>
      </c>
      <c r="D841" s="5" t="s">
        <v>2696</v>
      </c>
      <c r="E841" s="7" t="s">
        <v>37</v>
      </c>
      <c r="F841" s="6" t="s">
        <v>18</v>
      </c>
      <c r="G841" s="134">
        <v>85000000</v>
      </c>
      <c r="H841" s="134">
        <v>60000000</v>
      </c>
      <c r="I841" s="134">
        <v>0</v>
      </c>
      <c r="J841" s="134">
        <f t="shared" ref="J841:J847" si="29">SUM(G841:I841)</f>
        <v>145000000</v>
      </c>
      <c r="K841" s="6" t="s">
        <v>2697</v>
      </c>
      <c r="L841" s="6" t="s">
        <v>2698</v>
      </c>
      <c r="M841" s="6" t="s">
        <v>2160</v>
      </c>
    </row>
    <row r="842" spans="1:13" ht="24.95" customHeight="1">
      <c r="A842" s="10" t="s">
        <v>2668</v>
      </c>
      <c r="B842" s="10" t="s">
        <v>2699</v>
      </c>
      <c r="C842" s="6" t="s">
        <v>2214</v>
      </c>
      <c r="D842" s="5" t="s">
        <v>2700</v>
      </c>
      <c r="E842" s="7" t="s">
        <v>2226</v>
      </c>
      <c r="F842" s="6" t="s">
        <v>2165</v>
      </c>
      <c r="G842" s="120">
        <v>600000000</v>
      </c>
      <c r="H842" s="120">
        <v>100000000</v>
      </c>
      <c r="I842" s="120">
        <v>10000000</v>
      </c>
      <c r="J842" s="120">
        <f t="shared" si="29"/>
        <v>710000000</v>
      </c>
      <c r="K842" s="6" t="s">
        <v>2701</v>
      </c>
      <c r="L842" s="5" t="s">
        <v>2702</v>
      </c>
      <c r="M842" s="20" t="s">
        <v>115</v>
      </c>
    </row>
    <row r="843" spans="1:13" ht="24.95" customHeight="1">
      <c r="A843" s="10" t="s">
        <v>2668</v>
      </c>
      <c r="B843" s="10" t="s">
        <v>2699</v>
      </c>
      <c r="C843" s="6" t="s">
        <v>180</v>
      </c>
      <c r="D843" s="5" t="s">
        <v>2703</v>
      </c>
      <c r="E843" s="7" t="s">
        <v>2226</v>
      </c>
      <c r="F843" s="6" t="s">
        <v>2165</v>
      </c>
      <c r="G843" s="120">
        <v>100000000</v>
      </c>
      <c r="H843" s="120">
        <v>80000000</v>
      </c>
      <c r="I843" s="120">
        <v>10000000</v>
      </c>
      <c r="J843" s="120">
        <f t="shared" si="29"/>
        <v>190000000</v>
      </c>
      <c r="K843" s="6" t="s">
        <v>2704</v>
      </c>
      <c r="L843" s="5" t="s">
        <v>2705</v>
      </c>
      <c r="M843" s="20" t="s">
        <v>115</v>
      </c>
    </row>
    <row r="844" spans="1:13" ht="24.95" customHeight="1">
      <c r="A844" s="10" t="s">
        <v>2668</v>
      </c>
      <c r="B844" s="10" t="s">
        <v>2706</v>
      </c>
      <c r="C844" s="6" t="s">
        <v>2214</v>
      </c>
      <c r="D844" s="5" t="s">
        <v>2707</v>
      </c>
      <c r="E844" s="7" t="s">
        <v>2160</v>
      </c>
      <c r="F844" s="6" t="s">
        <v>2165</v>
      </c>
      <c r="G844" s="120">
        <v>809000000</v>
      </c>
      <c r="H844" s="120">
        <v>289000000</v>
      </c>
      <c r="I844" s="120">
        <v>59000000</v>
      </c>
      <c r="J844" s="120">
        <f t="shared" si="29"/>
        <v>1157000000</v>
      </c>
      <c r="K844" s="6" t="s">
        <v>2708</v>
      </c>
      <c r="L844" s="5" t="s">
        <v>2709</v>
      </c>
      <c r="M844" s="6" t="s">
        <v>2160</v>
      </c>
    </row>
    <row r="845" spans="1:13" ht="24.95" customHeight="1">
      <c r="A845" s="10" t="s">
        <v>2668</v>
      </c>
      <c r="B845" s="10" t="s">
        <v>2706</v>
      </c>
      <c r="C845" s="6" t="s">
        <v>2214</v>
      </c>
      <c r="D845" s="5" t="s">
        <v>2710</v>
      </c>
      <c r="E845" s="7" t="s">
        <v>2160</v>
      </c>
      <c r="F845" s="6" t="s">
        <v>2165</v>
      </c>
      <c r="G845" s="120">
        <v>406000000</v>
      </c>
      <c r="H845" s="120">
        <v>145000000</v>
      </c>
      <c r="I845" s="120">
        <v>29000000</v>
      </c>
      <c r="J845" s="120">
        <f t="shared" si="29"/>
        <v>580000000</v>
      </c>
      <c r="K845" s="6" t="s">
        <v>2711</v>
      </c>
      <c r="L845" s="5" t="s">
        <v>2712</v>
      </c>
      <c r="M845" s="6" t="s">
        <v>2160</v>
      </c>
    </row>
    <row r="846" spans="1:13" ht="24.95" customHeight="1">
      <c r="A846" s="10" t="s">
        <v>2668</v>
      </c>
      <c r="B846" s="10" t="s">
        <v>2706</v>
      </c>
      <c r="C846" s="6" t="s">
        <v>2214</v>
      </c>
      <c r="D846" s="5" t="s">
        <v>2713</v>
      </c>
      <c r="E846" s="7" t="s">
        <v>2160</v>
      </c>
      <c r="F846" s="6" t="s">
        <v>2165</v>
      </c>
      <c r="G846" s="120">
        <v>1488000000</v>
      </c>
      <c r="H846" s="120">
        <v>531000000</v>
      </c>
      <c r="I846" s="120">
        <v>108000000</v>
      </c>
      <c r="J846" s="120">
        <f t="shared" si="29"/>
        <v>2127000000</v>
      </c>
      <c r="K846" s="6" t="s">
        <v>2714</v>
      </c>
      <c r="L846" s="5" t="s">
        <v>2715</v>
      </c>
      <c r="M846" s="6" t="s">
        <v>2160</v>
      </c>
    </row>
    <row r="847" spans="1:13" ht="24.95" customHeight="1">
      <c r="A847" s="10" t="s">
        <v>2668</v>
      </c>
      <c r="B847" s="10" t="s">
        <v>2706</v>
      </c>
      <c r="C847" s="6" t="s">
        <v>2214</v>
      </c>
      <c r="D847" s="5" t="s">
        <v>2716</v>
      </c>
      <c r="E847" s="7" t="s">
        <v>2160</v>
      </c>
      <c r="F847" s="6" t="s">
        <v>2165</v>
      </c>
      <c r="G847" s="120">
        <v>589000000</v>
      </c>
      <c r="H847" s="120">
        <v>210000000</v>
      </c>
      <c r="I847" s="120">
        <v>43000000</v>
      </c>
      <c r="J847" s="120">
        <f t="shared" si="29"/>
        <v>842000000</v>
      </c>
      <c r="K847" s="6" t="s">
        <v>2717</v>
      </c>
      <c r="L847" s="5" t="s">
        <v>2718</v>
      </c>
      <c r="M847" s="6" t="s">
        <v>2160</v>
      </c>
    </row>
    <row r="848" spans="1:13" ht="24.95" customHeight="1">
      <c r="A848" s="10" t="s">
        <v>2668</v>
      </c>
      <c r="B848" s="10" t="s">
        <v>2719</v>
      </c>
      <c r="C848" s="6" t="s">
        <v>2214</v>
      </c>
      <c r="D848" s="5" t="s">
        <v>2720</v>
      </c>
      <c r="E848" s="7" t="s">
        <v>2694</v>
      </c>
      <c r="F848" s="6" t="s">
        <v>2165</v>
      </c>
      <c r="G848" s="120">
        <v>1000000000</v>
      </c>
      <c r="H848" s="120"/>
      <c r="I848" s="120"/>
      <c r="J848" s="120">
        <f>G848+H848+I848</f>
        <v>1000000000</v>
      </c>
      <c r="K848" s="6" t="s">
        <v>2721</v>
      </c>
      <c r="L848" s="5" t="s">
        <v>2722</v>
      </c>
      <c r="M848" s="6" t="s">
        <v>133</v>
      </c>
    </row>
    <row r="849" spans="1:16" ht="24.95" customHeight="1">
      <c r="A849" s="10" t="s">
        <v>2668</v>
      </c>
      <c r="B849" s="10" t="s">
        <v>2723</v>
      </c>
      <c r="C849" s="6" t="s">
        <v>180</v>
      </c>
      <c r="D849" s="5" t="s">
        <v>2724</v>
      </c>
      <c r="E849" s="7" t="s">
        <v>37</v>
      </c>
      <c r="F849" s="6" t="s">
        <v>18</v>
      </c>
      <c r="G849" s="120">
        <v>823000000</v>
      </c>
      <c r="H849" s="120">
        <v>400000000</v>
      </c>
      <c r="I849" s="120">
        <v>104000000</v>
      </c>
      <c r="J849" s="120">
        <f t="shared" ref="J849:J862" si="30">SUM(G849:I849)</f>
        <v>1327000000</v>
      </c>
      <c r="K849" s="6" t="s">
        <v>2725</v>
      </c>
      <c r="L849" s="5" t="s">
        <v>2726</v>
      </c>
      <c r="M849" s="6" t="s">
        <v>37</v>
      </c>
    </row>
    <row r="850" spans="1:16" ht="24.95" customHeight="1">
      <c r="A850" s="10" t="s">
        <v>2668</v>
      </c>
      <c r="B850" s="10" t="s">
        <v>2723</v>
      </c>
      <c r="C850" s="6" t="s">
        <v>180</v>
      </c>
      <c r="D850" s="5" t="s">
        <v>2727</v>
      </c>
      <c r="E850" s="7" t="s">
        <v>37</v>
      </c>
      <c r="F850" s="6" t="s">
        <v>18</v>
      </c>
      <c r="G850" s="120">
        <v>1065000000</v>
      </c>
      <c r="H850" s="120">
        <v>606000000</v>
      </c>
      <c r="I850" s="120">
        <f>(166+37+85)*1000000</f>
        <v>288000000</v>
      </c>
      <c r="J850" s="120">
        <f t="shared" si="30"/>
        <v>1959000000</v>
      </c>
      <c r="K850" s="6" t="s">
        <v>2728</v>
      </c>
      <c r="L850" s="5" t="s">
        <v>2729</v>
      </c>
      <c r="M850" s="6" t="s">
        <v>37</v>
      </c>
    </row>
    <row r="851" spans="1:16" ht="24.95" customHeight="1">
      <c r="A851" s="10" t="s">
        <v>2668</v>
      </c>
      <c r="B851" s="10" t="s">
        <v>2152</v>
      </c>
      <c r="C851" s="6" t="s">
        <v>2214</v>
      </c>
      <c r="D851" s="5" t="s">
        <v>2730</v>
      </c>
      <c r="E851" s="7" t="s">
        <v>115</v>
      </c>
      <c r="F851" s="6" t="s">
        <v>18</v>
      </c>
      <c r="G851" s="120">
        <v>830000000</v>
      </c>
      <c r="H851" s="120">
        <v>250000000</v>
      </c>
      <c r="I851" s="120">
        <v>20000000</v>
      </c>
      <c r="J851" s="120">
        <f t="shared" si="30"/>
        <v>1100000000</v>
      </c>
      <c r="K851" s="6" t="s">
        <v>2731</v>
      </c>
      <c r="L851" s="5" t="s">
        <v>2732</v>
      </c>
      <c r="M851" s="6" t="s">
        <v>115</v>
      </c>
    </row>
    <row r="852" spans="1:16" ht="24.95" customHeight="1">
      <c r="A852" s="10" t="s">
        <v>2668</v>
      </c>
      <c r="B852" s="10" t="s">
        <v>2733</v>
      </c>
      <c r="C852" s="6" t="s">
        <v>180</v>
      </c>
      <c r="D852" s="5" t="s">
        <v>2734</v>
      </c>
      <c r="E852" s="7" t="s">
        <v>37</v>
      </c>
      <c r="F852" s="6" t="s">
        <v>18</v>
      </c>
      <c r="G852" s="206">
        <v>250221950</v>
      </c>
      <c r="H852" s="206">
        <v>94091214</v>
      </c>
      <c r="I852" s="206">
        <v>4392506</v>
      </c>
      <c r="J852" s="120">
        <f t="shared" si="30"/>
        <v>348705670</v>
      </c>
      <c r="K852" s="6" t="s">
        <v>2735</v>
      </c>
      <c r="L852" s="6" t="s">
        <v>2736</v>
      </c>
      <c r="M852" s="6" t="s">
        <v>37</v>
      </c>
    </row>
    <row r="853" spans="1:16" ht="24.95" customHeight="1">
      <c r="A853" s="10" t="s">
        <v>2668</v>
      </c>
      <c r="B853" s="10" t="s">
        <v>2733</v>
      </c>
      <c r="C853" s="6" t="s">
        <v>180</v>
      </c>
      <c r="D853" s="13" t="s">
        <v>2737</v>
      </c>
      <c r="E853" s="7" t="s">
        <v>2160</v>
      </c>
      <c r="F853" s="6" t="s">
        <v>2165</v>
      </c>
      <c r="G853" s="134">
        <v>183665000</v>
      </c>
      <c r="H853" s="134">
        <v>39471000</v>
      </c>
      <c r="I853" s="134">
        <v>2514000</v>
      </c>
      <c r="J853" s="134">
        <f t="shared" si="30"/>
        <v>225650000</v>
      </c>
      <c r="K853" s="6" t="s">
        <v>2738</v>
      </c>
      <c r="L853" s="6" t="s">
        <v>2739</v>
      </c>
      <c r="M853" s="6" t="s">
        <v>37</v>
      </c>
    </row>
    <row r="854" spans="1:16" ht="24.95" customHeight="1">
      <c r="A854" s="10" t="s">
        <v>2668</v>
      </c>
      <c r="B854" s="10" t="s">
        <v>2733</v>
      </c>
      <c r="C854" s="6" t="s">
        <v>180</v>
      </c>
      <c r="D854" s="13" t="s">
        <v>2740</v>
      </c>
      <c r="E854" s="7" t="s">
        <v>2160</v>
      </c>
      <c r="F854" s="6" t="s">
        <v>2165</v>
      </c>
      <c r="G854" s="134">
        <v>341522000</v>
      </c>
      <c r="H854" s="134">
        <v>225373000</v>
      </c>
      <c r="I854" s="134">
        <v>39657000</v>
      </c>
      <c r="J854" s="134">
        <f t="shared" si="30"/>
        <v>606552000</v>
      </c>
      <c r="K854" s="6" t="s">
        <v>2741</v>
      </c>
      <c r="L854" s="6" t="s">
        <v>2742</v>
      </c>
      <c r="M854" s="6" t="s">
        <v>37</v>
      </c>
    </row>
    <row r="855" spans="1:16" ht="24.95" customHeight="1">
      <c r="A855" s="10" t="s">
        <v>2668</v>
      </c>
      <c r="B855" s="10" t="s">
        <v>2733</v>
      </c>
      <c r="C855" s="6" t="s">
        <v>180</v>
      </c>
      <c r="D855" s="13" t="s">
        <v>2743</v>
      </c>
      <c r="E855" s="7" t="s">
        <v>2160</v>
      </c>
      <c r="F855" s="6" t="s">
        <v>2165</v>
      </c>
      <c r="G855" s="134">
        <v>156959000</v>
      </c>
      <c r="H855" s="134">
        <v>149706000</v>
      </c>
      <c r="I855" s="134">
        <v>42304000</v>
      </c>
      <c r="J855" s="134">
        <f t="shared" si="30"/>
        <v>348969000</v>
      </c>
      <c r="K855" s="6" t="s">
        <v>2744</v>
      </c>
      <c r="L855" s="6" t="s">
        <v>2745</v>
      </c>
      <c r="M855" s="6" t="s">
        <v>37</v>
      </c>
    </row>
    <row r="856" spans="1:16" ht="24.95" customHeight="1">
      <c r="A856" s="10" t="s">
        <v>2668</v>
      </c>
      <c r="B856" s="10" t="s">
        <v>2733</v>
      </c>
      <c r="C856" s="6" t="s">
        <v>180</v>
      </c>
      <c r="D856" s="13" t="s">
        <v>2746</v>
      </c>
      <c r="E856" s="7" t="s">
        <v>2160</v>
      </c>
      <c r="F856" s="6" t="s">
        <v>2165</v>
      </c>
      <c r="G856" s="134">
        <v>678562000</v>
      </c>
      <c r="H856" s="134">
        <v>453548000</v>
      </c>
      <c r="I856" s="134">
        <v>72170000</v>
      </c>
      <c r="J856" s="134">
        <f t="shared" si="30"/>
        <v>1204280000</v>
      </c>
      <c r="K856" s="6" t="s">
        <v>2747</v>
      </c>
      <c r="L856" s="6" t="s">
        <v>2748</v>
      </c>
      <c r="M856" s="6" t="s">
        <v>37</v>
      </c>
    </row>
    <row r="857" spans="1:16" ht="24.95" customHeight="1">
      <c r="A857" s="10" t="s">
        <v>2668</v>
      </c>
      <c r="B857" s="10" t="s">
        <v>2749</v>
      </c>
      <c r="C857" s="6" t="s">
        <v>180</v>
      </c>
      <c r="D857" s="79" t="s">
        <v>2750</v>
      </c>
      <c r="E857" s="7" t="s">
        <v>37</v>
      </c>
      <c r="F857" s="6" t="s">
        <v>18</v>
      </c>
      <c r="G857" s="134">
        <v>800000000</v>
      </c>
      <c r="H857" s="134">
        <v>1000000000</v>
      </c>
      <c r="I857" s="134">
        <v>200000000</v>
      </c>
      <c r="J857" s="134">
        <f t="shared" si="30"/>
        <v>2000000000</v>
      </c>
      <c r="K857" s="6" t="s">
        <v>2751</v>
      </c>
      <c r="L857" s="6" t="s">
        <v>2752</v>
      </c>
      <c r="M857" s="6" t="s">
        <v>2160</v>
      </c>
    </row>
    <row r="858" spans="1:16" ht="24.95" customHeight="1">
      <c r="A858" s="10" t="s">
        <v>2668</v>
      </c>
      <c r="B858" s="10" t="s">
        <v>2749</v>
      </c>
      <c r="C858" s="6" t="s">
        <v>180</v>
      </c>
      <c r="D858" s="79" t="s">
        <v>2753</v>
      </c>
      <c r="E858" s="7" t="s">
        <v>37</v>
      </c>
      <c r="F858" s="6" t="s">
        <v>18</v>
      </c>
      <c r="G858" s="134">
        <v>800000000</v>
      </c>
      <c r="H858" s="134">
        <v>1000000000</v>
      </c>
      <c r="I858" s="134">
        <v>200000000</v>
      </c>
      <c r="J858" s="134">
        <f t="shared" si="30"/>
        <v>2000000000</v>
      </c>
      <c r="K858" s="6" t="s">
        <v>2754</v>
      </c>
      <c r="L858" s="6" t="s">
        <v>2755</v>
      </c>
      <c r="M858" s="6" t="s">
        <v>2160</v>
      </c>
    </row>
    <row r="859" spans="1:16" ht="24.95" customHeight="1">
      <c r="A859" s="10" t="s">
        <v>2668</v>
      </c>
      <c r="B859" s="10" t="s">
        <v>2749</v>
      </c>
      <c r="C859" s="6" t="s">
        <v>180</v>
      </c>
      <c r="D859" s="79" t="s">
        <v>2756</v>
      </c>
      <c r="E859" s="7" t="s">
        <v>37</v>
      </c>
      <c r="F859" s="6" t="s">
        <v>18</v>
      </c>
      <c r="G859" s="134">
        <v>800000000</v>
      </c>
      <c r="H859" s="134">
        <v>1000000000</v>
      </c>
      <c r="I859" s="134">
        <v>200000000</v>
      </c>
      <c r="J859" s="134">
        <f t="shared" si="30"/>
        <v>2000000000</v>
      </c>
      <c r="K859" s="6" t="s">
        <v>2757</v>
      </c>
      <c r="L859" s="6" t="s">
        <v>2758</v>
      </c>
      <c r="M859" s="6" t="s">
        <v>2160</v>
      </c>
    </row>
    <row r="860" spans="1:16" ht="24.95" customHeight="1">
      <c r="A860" s="10" t="s">
        <v>2668</v>
      </c>
      <c r="B860" s="10" t="s">
        <v>2749</v>
      </c>
      <c r="C860" s="6" t="s">
        <v>180</v>
      </c>
      <c r="D860" s="80" t="s">
        <v>2759</v>
      </c>
      <c r="E860" s="7" t="s">
        <v>37</v>
      </c>
      <c r="F860" s="6" t="s">
        <v>18</v>
      </c>
      <c r="G860" s="134">
        <v>800000000</v>
      </c>
      <c r="H860" s="134">
        <v>1000000000</v>
      </c>
      <c r="I860" s="134">
        <v>200000000</v>
      </c>
      <c r="J860" s="134">
        <f t="shared" si="30"/>
        <v>2000000000</v>
      </c>
      <c r="K860" s="6" t="s">
        <v>2760</v>
      </c>
      <c r="L860" s="6" t="s">
        <v>2761</v>
      </c>
      <c r="M860" s="6" t="s">
        <v>2160</v>
      </c>
    </row>
    <row r="861" spans="1:16" ht="24.95" customHeight="1">
      <c r="A861" s="10" t="s">
        <v>2668</v>
      </c>
      <c r="B861" s="10" t="s">
        <v>2189</v>
      </c>
      <c r="C861" s="6" t="s">
        <v>2214</v>
      </c>
      <c r="D861" s="5" t="s">
        <v>2762</v>
      </c>
      <c r="E861" s="7" t="s">
        <v>526</v>
      </c>
      <c r="F861" s="6" t="s">
        <v>2165</v>
      </c>
      <c r="G861" s="120">
        <v>160000000</v>
      </c>
      <c r="H861" s="182">
        <v>0</v>
      </c>
      <c r="I861" s="120">
        <v>0</v>
      </c>
      <c r="J861" s="120">
        <f t="shared" si="30"/>
        <v>160000000</v>
      </c>
      <c r="K861" s="6" t="s">
        <v>2763</v>
      </c>
      <c r="L861" s="6" t="s">
        <v>2764</v>
      </c>
      <c r="M861" s="6" t="s">
        <v>715</v>
      </c>
    </row>
    <row r="862" spans="1:16" ht="24.95" customHeight="1">
      <c r="A862" s="10" t="s">
        <v>2668</v>
      </c>
      <c r="B862" s="10" t="s">
        <v>2189</v>
      </c>
      <c r="C862" s="6" t="s">
        <v>2214</v>
      </c>
      <c r="D862" s="5" t="s">
        <v>2765</v>
      </c>
      <c r="E862" s="7" t="s">
        <v>526</v>
      </c>
      <c r="F862" s="6" t="s">
        <v>2165</v>
      </c>
      <c r="G862" s="120">
        <v>160000000</v>
      </c>
      <c r="H862" s="182">
        <v>0</v>
      </c>
      <c r="I862" s="120">
        <v>0</v>
      </c>
      <c r="J862" s="120">
        <f t="shared" si="30"/>
        <v>160000000</v>
      </c>
      <c r="K862" s="6" t="s">
        <v>2766</v>
      </c>
      <c r="L862" s="6" t="s">
        <v>2767</v>
      </c>
      <c r="M862" s="6" t="s">
        <v>715</v>
      </c>
    </row>
    <row r="863" spans="1:16" ht="24.95" customHeight="1">
      <c r="A863" s="10" t="s">
        <v>2517</v>
      </c>
      <c r="B863" s="43" t="s">
        <v>2185</v>
      </c>
      <c r="C863" s="7" t="s">
        <v>29</v>
      </c>
      <c r="D863" s="26" t="s">
        <v>8662</v>
      </c>
      <c r="E863" s="7" t="s">
        <v>2582</v>
      </c>
      <c r="F863" s="7" t="s">
        <v>119</v>
      </c>
      <c r="G863" s="197">
        <f>SUM(H863:J863)</f>
        <v>90000000</v>
      </c>
      <c r="H863" s="197">
        <v>40000000</v>
      </c>
      <c r="I863" s="197">
        <v>45000000</v>
      </c>
      <c r="J863" s="197">
        <v>5000000</v>
      </c>
      <c r="K863" s="7" t="s">
        <v>8663</v>
      </c>
      <c r="L863" s="26" t="s">
        <v>8664</v>
      </c>
      <c r="M863" s="7" t="s">
        <v>4986</v>
      </c>
      <c r="N863" s="71"/>
      <c r="O863" s="71"/>
      <c r="P863" s="71"/>
    </row>
    <row r="864" spans="1:16" ht="24.95" customHeight="1">
      <c r="A864" s="10" t="s">
        <v>2523</v>
      </c>
      <c r="B864" s="10" t="s">
        <v>811</v>
      </c>
      <c r="C864" s="6" t="s">
        <v>83</v>
      </c>
      <c r="D864" s="5" t="s">
        <v>2768</v>
      </c>
      <c r="E864" s="7" t="s">
        <v>85</v>
      </c>
      <c r="F864" s="6" t="s">
        <v>86</v>
      </c>
      <c r="G864" s="120">
        <v>100000000</v>
      </c>
      <c r="H864" s="120"/>
      <c r="I864" s="120">
        <v>20000000</v>
      </c>
      <c r="J864" s="120">
        <f>G864+H864+I864</f>
        <v>120000000</v>
      </c>
      <c r="K864" s="6" t="s">
        <v>2769</v>
      </c>
      <c r="L864" s="5" t="s">
        <v>2770</v>
      </c>
      <c r="M864" s="6" t="s">
        <v>133</v>
      </c>
    </row>
    <row r="865" spans="1:16" ht="24.95" customHeight="1">
      <c r="A865" s="10" t="s">
        <v>2523</v>
      </c>
      <c r="B865" s="10" t="s">
        <v>784</v>
      </c>
      <c r="C865" s="6" t="s">
        <v>29</v>
      </c>
      <c r="D865" s="13" t="s">
        <v>2771</v>
      </c>
      <c r="E865" s="7" t="s">
        <v>292</v>
      </c>
      <c r="F865" s="6" t="s">
        <v>86</v>
      </c>
      <c r="G865" s="134">
        <v>205247000</v>
      </c>
      <c r="H865" s="134">
        <v>85431000</v>
      </c>
      <c r="I865" s="134">
        <v>16738000</v>
      </c>
      <c r="J865" s="134">
        <f t="shared" ref="J865:J871" si="31">SUM(G865:I865)</f>
        <v>307416000</v>
      </c>
      <c r="K865" s="6" t="s">
        <v>2772</v>
      </c>
      <c r="L865" s="6" t="s">
        <v>2773</v>
      </c>
      <c r="M865" s="6" t="s">
        <v>37</v>
      </c>
    </row>
    <row r="866" spans="1:16" ht="24.95" customHeight="1">
      <c r="A866" s="10" t="s">
        <v>2523</v>
      </c>
      <c r="B866" s="10" t="s">
        <v>784</v>
      </c>
      <c r="C866" s="6" t="s">
        <v>136</v>
      </c>
      <c r="D866" s="13" t="s">
        <v>2774</v>
      </c>
      <c r="E866" s="7" t="s">
        <v>292</v>
      </c>
      <c r="F866" s="6" t="s">
        <v>86</v>
      </c>
      <c r="G866" s="134">
        <v>425023000</v>
      </c>
      <c r="H866" s="134">
        <v>289535000</v>
      </c>
      <c r="I866" s="134">
        <v>214573000</v>
      </c>
      <c r="J866" s="134">
        <f t="shared" si="31"/>
        <v>929131000</v>
      </c>
      <c r="K866" s="6" t="s">
        <v>2775</v>
      </c>
      <c r="L866" s="6" t="s">
        <v>2776</v>
      </c>
      <c r="M866" s="6" t="s">
        <v>37</v>
      </c>
    </row>
    <row r="867" spans="1:16" ht="24.95" customHeight="1">
      <c r="A867" s="10" t="s">
        <v>8665</v>
      </c>
      <c r="B867" s="43" t="s">
        <v>8666</v>
      </c>
      <c r="C867" s="7" t="s">
        <v>8667</v>
      </c>
      <c r="D867" s="26" t="s">
        <v>8668</v>
      </c>
      <c r="E867" s="7" t="s">
        <v>8669</v>
      </c>
      <c r="F867" s="7" t="s">
        <v>8670</v>
      </c>
      <c r="G867" s="197">
        <f>SUM(H867:J867)</f>
        <v>80000000</v>
      </c>
      <c r="H867" s="197">
        <v>20000000</v>
      </c>
      <c r="I867" s="197">
        <v>50000000</v>
      </c>
      <c r="J867" s="197">
        <v>10000000</v>
      </c>
      <c r="K867" s="7" t="s">
        <v>8671</v>
      </c>
      <c r="L867" s="26" t="s">
        <v>8672</v>
      </c>
      <c r="M867" s="7" t="s">
        <v>8673</v>
      </c>
      <c r="N867" s="71"/>
      <c r="O867" s="71"/>
      <c r="P867" s="71"/>
    </row>
    <row r="868" spans="1:16" ht="24.95" customHeight="1">
      <c r="A868" s="10" t="s">
        <v>2523</v>
      </c>
      <c r="B868" s="10" t="s">
        <v>784</v>
      </c>
      <c r="C868" s="6" t="s">
        <v>136</v>
      </c>
      <c r="D868" s="13" t="s">
        <v>2777</v>
      </c>
      <c r="E868" s="7" t="s">
        <v>292</v>
      </c>
      <c r="F868" s="6" t="s">
        <v>86</v>
      </c>
      <c r="G868" s="134">
        <v>238568000</v>
      </c>
      <c r="H868" s="134">
        <v>162890000</v>
      </c>
      <c r="I868" s="134">
        <v>17276000</v>
      </c>
      <c r="J868" s="134">
        <f t="shared" si="31"/>
        <v>418734000</v>
      </c>
      <c r="K868" s="6" t="s">
        <v>2778</v>
      </c>
      <c r="L868" s="6" t="s">
        <v>2779</v>
      </c>
      <c r="M868" s="6" t="s">
        <v>37</v>
      </c>
    </row>
    <row r="869" spans="1:16" ht="24.95" customHeight="1">
      <c r="A869" s="10" t="s">
        <v>2523</v>
      </c>
      <c r="B869" s="10" t="s">
        <v>792</v>
      </c>
      <c r="C869" s="6" t="s">
        <v>300</v>
      </c>
      <c r="D869" s="5" t="s">
        <v>2780</v>
      </c>
      <c r="E869" s="7" t="s">
        <v>526</v>
      </c>
      <c r="F869" s="6" t="s">
        <v>18</v>
      </c>
      <c r="G869" s="120">
        <v>81000000</v>
      </c>
      <c r="H869" s="182">
        <v>0</v>
      </c>
      <c r="I869" s="120">
        <v>0</v>
      </c>
      <c r="J869" s="120">
        <f t="shared" si="31"/>
        <v>81000000</v>
      </c>
      <c r="K869" s="6" t="s">
        <v>2781</v>
      </c>
      <c r="L869" s="6" t="s">
        <v>2782</v>
      </c>
      <c r="M869" s="6" t="s">
        <v>715</v>
      </c>
    </row>
    <row r="870" spans="1:16" ht="24.95" customHeight="1">
      <c r="A870" s="10" t="s">
        <v>2569</v>
      </c>
      <c r="B870" s="10" t="s">
        <v>2261</v>
      </c>
      <c r="C870" s="6" t="s">
        <v>2783</v>
      </c>
      <c r="D870" s="5" t="s">
        <v>2784</v>
      </c>
      <c r="E870" s="7" t="s">
        <v>526</v>
      </c>
      <c r="F870" s="6" t="s">
        <v>18</v>
      </c>
      <c r="G870" s="120">
        <v>100000000</v>
      </c>
      <c r="H870" s="182">
        <v>0</v>
      </c>
      <c r="I870" s="120">
        <v>0</v>
      </c>
      <c r="J870" s="120">
        <f t="shared" si="31"/>
        <v>100000000</v>
      </c>
      <c r="K870" s="6" t="s">
        <v>2785</v>
      </c>
      <c r="L870" s="6" t="s">
        <v>2786</v>
      </c>
      <c r="M870" s="6" t="s">
        <v>844</v>
      </c>
    </row>
    <row r="871" spans="1:16" ht="24.95" customHeight="1">
      <c r="A871" s="10" t="s">
        <v>2569</v>
      </c>
      <c r="B871" s="10" t="s">
        <v>2261</v>
      </c>
      <c r="C871" s="6" t="s">
        <v>2783</v>
      </c>
      <c r="D871" s="5" t="s">
        <v>2787</v>
      </c>
      <c r="E871" s="7" t="s">
        <v>526</v>
      </c>
      <c r="F871" s="6" t="s">
        <v>18</v>
      </c>
      <c r="G871" s="120">
        <v>165000000</v>
      </c>
      <c r="H871" s="182">
        <v>0</v>
      </c>
      <c r="I871" s="120">
        <v>0</v>
      </c>
      <c r="J871" s="120">
        <f t="shared" si="31"/>
        <v>165000000</v>
      </c>
      <c r="K871" s="6" t="s">
        <v>2788</v>
      </c>
      <c r="L871" s="6" t="s">
        <v>2789</v>
      </c>
      <c r="M871" s="6" t="s">
        <v>844</v>
      </c>
    </row>
    <row r="872" spans="1:16" ht="24.95" customHeight="1">
      <c r="A872" s="69" t="s">
        <v>2689</v>
      </c>
      <c r="B872" s="69" t="s">
        <v>2690</v>
      </c>
      <c r="C872" s="20" t="s">
        <v>124</v>
      </c>
      <c r="D872" s="47" t="s">
        <v>2790</v>
      </c>
      <c r="E872" s="30" t="s">
        <v>133</v>
      </c>
      <c r="F872" s="20" t="s">
        <v>18</v>
      </c>
      <c r="G872" s="209">
        <v>100000000</v>
      </c>
      <c r="H872" s="182">
        <v>0</v>
      </c>
      <c r="I872" s="120">
        <v>0</v>
      </c>
      <c r="J872" s="209">
        <v>100000000</v>
      </c>
      <c r="K872" s="20" t="s">
        <v>2791</v>
      </c>
      <c r="L872" s="47" t="s">
        <v>2792</v>
      </c>
      <c r="M872" s="20" t="s">
        <v>2608</v>
      </c>
    </row>
    <row r="873" spans="1:16" ht="24.95" customHeight="1">
      <c r="A873" s="69" t="s">
        <v>2689</v>
      </c>
      <c r="B873" s="69" t="s">
        <v>2690</v>
      </c>
      <c r="C873" s="20" t="s">
        <v>124</v>
      </c>
      <c r="D873" s="47" t="s">
        <v>2793</v>
      </c>
      <c r="E873" s="30" t="s">
        <v>133</v>
      </c>
      <c r="F873" s="20" t="s">
        <v>18</v>
      </c>
      <c r="G873" s="209">
        <v>200000000</v>
      </c>
      <c r="H873" s="182">
        <v>0</v>
      </c>
      <c r="I873" s="120">
        <v>0</v>
      </c>
      <c r="J873" s="209">
        <v>200000000</v>
      </c>
      <c r="K873" s="20" t="s">
        <v>2791</v>
      </c>
      <c r="L873" s="47" t="s">
        <v>2792</v>
      </c>
      <c r="M873" s="20" t="s">
        <v>2608</v>
      </c>
    </row>
    <row r="874" spans="1:16" ht="24.95" customHeight="1">
      <c r="A874" s="10" t="s">
        <v>2569</v>
      </c>
      <c r="B874" s="10" t="s">
        <v>2794</v>
      </c>
      <c r="C874" s="6" t="s">
        <v>124</v>
      </c>
      <c r="D874" s="5" t="s">
        <v>2795</v>
      </c>
      <c r="E874" s="7" t="s">
        <v>37</v>
      </c>
      <c r="F874" s="6" t="s">
        <v>18</v>
      </c>
      <c r="G874" s="134">
        <v>200000000</v>
      </c>
      <c r="H874" s="134">
        <v>50000000</v>
      </c>
      <c r="I874" s="134">
        <v>0</v>
      </c>
      <c r="J874" s="134">
        <f>SUM(G874:I874)</f>
        <v>250000000</v>
      </c>
      <c r="K874" s="6" t="s">
        <v>2796</v>
      </c>
      <c r="L874" s="6" t="s">
        <v>2797</v>
      </c>
      <c r="M874" s="6" t="s">
        <v>2172</v>
      </c>
    </row>
    <row r="875" spans="1:16" ht="24.95" customHeight="1">
      <c r="A875" s="10" t="s">
        <v>2569</v>
      </c>
      <c r="B875" s="10" t="s">
        <v>2246</v>
      </c>
      <c r="C875" s="6" t="s">
        <v>2309</v>
      </c>
      <c r="D875" s="5" t="s">
        <v>2798</v>
      </c>
      <c r="E875" s="7" t="s">
        <v>2608</v>
      </c>
      <c r="F875" s="6" t="s">
        <v>2173</v>
      </c>
      <c r="G875" s="120">
        <v>148000000</v>
      </c>
      <c r="H875" s="120">
        <v>27000000</v>
      </c>
      <c r="I875" s="120">
        <v>5000000</v>
      </c>
      <c r="J875" s="120">
        <f>G875+H875+I875</f>
        <v>180000000</v>
      </c>
      <c r="K875" s="6" t="s">
        <v>2799</v>
      </c>
      <c r="L875" s="5" t="s">
        <v>2800</v>
      </c>
      <c r="M875" s="6" t="s">
        <v>133</v>
      </c>
    </row>
    <row r="876" spans="1:16" ht="24.95" customHeight="1">
      <c r="A876" s="10" t="s">
        <v>2569</v>
      </c>
      <c r="B876" s="10" t="s">
        <v>2570</v>
      </c>
      <c r="C876" s="6" t="s">
        <v>124</v>
      </c>
      <c r="D876" s="13" t="s">
        <v>2801</v>
      </c>
      <c r="E876" s="7" t="s">
        <v>2172</v>
      </c>
      <c r="F876" s="6" t="s">
        <v>2173</v>
      </c>
      <c r="G876" s="134">
        <v>464040000</v>
      </c>
      <c r="H876" s="134">
        <v>311391000</v>
      </c>
      <c r="I876" s="134">
        <v>75979000</v>
      </c>
      <c r="J876" s="134">
        <f>SUM(G876:I876)</f>
        <v>851410000</v>
      </c>
      <c r="K876" s="6" t="s">
        <v>2802</v>
      </c>
      <c r="L876" s="6" t="s">
        <v>2803</v>
      </c>
      <c r="M876" s="6" t="s">
        <v>37</v>
      </c>
    </row>
    <row r="877" spans="1:16" ht="24.95" customHeight="1">
      <c r="A877" s="10" t="s">
        <v>2569</v>
      </c>
      <c r="B877" s="10" t="s">
        <v>2570</v>
      </c>
      <c r="C877" s="6" t="s">
        <v>124</v>
      </c>
      <c r="D877" s="13" t="s">
        <v>2804</v>
      </c>
      <c r="E877" s="7" t="s">
        <v>2172</v>
      </c>
      <c r="F877" s="6" t="s">
        <v>2173</v>
      </c>
      <c r="G877" s="134">
        <v>263575000</v>
      </c>
      <c r="H877" s="134">
        <v>144939000</v>
      </c>
      <c r="I877" s="134">
        <v>2514000</v>
      </c>
      <c r="J877" s="134">
        <f>SUM(G877:I877)</f>
        <v>411028000</v>
      </c>
      <c r="K877" s="6" t="s">
        <v>2805</v>
      </c>
      <c r="L877" s="6" t="s">
        <v>2806</v>
      </c>
      <c r="M877" s="6" t="s">
        <v>37</v>
      </c>
    </row>
    <row r="878" spans="1:16" ht="24.95" customHeight="1">
      <c r="A878" s="10" t="s">
        <v>8665</v>
      </c>
      <c r="B878" s="43" t="s">
        <v>8666</v>
      </c>
      <c r="C878" s="7" t="s">
        <v>8674</v>
      </c>
      <c r="D878" s="26" t="s">
        <v>8675</v>
      </c>
      <c r="E878" s="7" t="s">
        <v>8669</v>
      </c>
      <c r="F878" s="7" t="s">
        <v>8670</v>
      </c>
      <c r="G878" s="197">
        <f>SUM(H878:J878)</f>
        <v>20000000</v>
      </c>
      <c r="H878" s="197">
        <v>20000000</v>
      </c>
      <c r="I878" s="197">
        <v>0</v>
      </c>
      <c r="J878" s="197">
        <v>0</v>
      </c>
      <c r="K878" s="7" t="s">
        <v>8676</v>
      </c>
      <c r="L878" s="26" t="s">
        <v>8664</v>
      </c>
      <c r="M878" s="7" t="s">
        <v>4986</v>
      </c>
      <c r="N878" s="71"/>
      <c r="O878" s="71"/>
      <c r="P878" s="71"/>
    </row>
    <row r="879" spans="1:16" ht="24.95" customHeight="1">
      <c r="A879" s="10" t="s">
        <v>2569</v>
      </c>
      <c r="B879" s="10" t="s">
        <v>2614</v>
      </c>
      <c r="C879" s="6" t="s">
        <v>213</v>
      </c>
      <c r="D879" s="47" t="s">
        <v>2807</v>
      </c>
      <c r="E879" s="7" t="s">
        <v>2172</v>
      </c>
      <c r="F879" s="6" t="s">
        <v>2173</v>
      </c>
      <c r="G879" s="120">
        <v>350000000</v>
      </c>
      <c r="H879" s="194">
        <v>100000000</v>
      </c>
      <c r="I879" s="120">
        <v>30000000</v>
      </c>
      <c r="J879" s="194">
        <f>SUM(G879:I879)</f>
        <v>480000000</v>
      </c>
      <c r="K879" s="6" t="s">
        <v>2808</v>
      </c>
      <c r="L879" s="5" t="s">
        <v>2809</v>
      </c>
      <c r="M879" s="6" t="s">
        <v>2172</v>
      </c>
    </row>
    <row r="880" spans="1:16" ht="24.95" customHeight="1">
      <c r="A880" s="10" t="s">
        <v>2569</v>
      </c>
      <c r="B880" s="10" t="s">
        <v>2614</v>
      </c>
      <c r="C880" s="6" t="s">
        <v>213</v>
      </c>
      <c r="D880" s="47" t="s">
        <v>2810</v>
      </c>
      <c r="E880" s="7" t="s">
        <v>2172</v>
      </c>
      <c r="F880" s="6" t="s">
        <v>2173</v>
      </c>
      <c r="G880" s="120">
        <v>910000000</v>
      </c>
      <c r="H880" s="194">
        <v>1100000000</v>
      </c>
      <c r="I880" s="120">
        <v>30000000</v>
      </c>
      <c r="J880" s="194">
        <f>SUM(G880:I880)</f>
        <v>2040000000</v>
      </c>
      <c r="K880" s="6" t="s">
        <v>2808</v>
      </c>
      <c r="L880" s="5" t="s">
        <v>2809</v>
      </c>
      <c r="M880" s="6" t="s">
        <v>2172</v>
      </c>
    </row>
    <row r="881" spans="1:13" ht="24.95" customHeight="1">
      <c r="A881" s="10" t="s">
        <v>2569</v>
      </c>
      <c r="B881" s="10" t="s">
        <v>2614</v>
      </c>
      <c r="C881" s="6" t="s">
        <v>213</v>
      </c>
      <c r="D881" s="47" t="s">
        <v>2811</v>
      </c>
      <c r="E881" s="7" t="s">
        <v>2172</v>
      </c>
      <c r="F881" s="6" t="s">
        <v>2173</v>
      </c>
      <c r="G881" s="120">
        <v>900000000</v>
      </c>
      <c r="H881" s="194">
        <v>1000000000</v>
      </c>
      <c r="I881" s="120">
        <v>30000000</v>
      </c>
      <c r="J881" s="194">
        <f>SUM(G881:I881)</f>
        <v>1930000000</v>
      </c>
      <c r="K881" s="6" t="s">
        <v>2808</v>
      </c>
      <c r="L881" s="5" t="s">
        <v>2809</v>
      </c>
      <c r="M881" s="6" t="s">
        <v>2172</v>
      </c>
    </row>
    <row r="882" spans="1:13" ht="24.95" customHeight="1">
      <c r="A882" s="10" t="s">
        <v>2569</v>
      </c>
      <c r="B882" s="10" t="s">
        <v>2246</v>
      </c>
      <c r="C882" s="6" t="s">
        <v>2812</v>
      </c>
      <c r="D882" s="5" t="s">
        <v>2813</v>
      </c>
      <c r="E882" s="7" t="s">
        <v>2608</v>
      </c>
      <c r="F882" s="6" t="s">
        <v>2173</v>
      </c>
      <c r="G882" s="120">
        <v>149000000</v>
      </c>
      <c r="H882" s="120">
        <v>696000000</v>
      </c>
      <c r="I882" s="120">
        <v>155000000</v>
      </c>
      <c r="J882" s="120">
        <f>G882+H882+I882</f>
        <v>1000000000</v>
      </c>
      <c r="K882" s="6" t="s">
        <v>2814</v>
      </c>
      <c r="L882" s="5" t="s">
        <v>2815</v>
      </c>
      <c r="M882" s="6" t="s">
        <v>133</v>
      </c>
    </row>
    <row r="883" spans="1:13" ht="24.95" customHeight="1">
      <c r="A883" s="10" t="s">
        <v>2569</v>
      </c>
      <c r="B883" s="10" t="s">
        <v>2246</v>
      </c>
      <c r="C883" s="6" t="s">
        <v>2812</v>
      </c>
      <c r="D883" s="5" t="s">
        <v>2816</v>
      </c>
      <c r="E883" s="7" t="s">
        <v>2608</v>
      </c>
      <c r="F883" s="6" t="s">
        <v>2173</v>
      </c>
      <c r="G883" s="120">
        <v>600000000</v>
      </c>
      <c r="H883" s="120">
        <v>300000000</v>
      </c>
      <c r="I883" s="120"/>
      <c r="J883" s="120">
        <f>G883+H883+I883</f>
        <v>900000000</v>
      </c>
      <c r="K883" s="6" t="s">
        <v>2817</v>
      </c>
      <c r="L883" s="5" t="s">
        <v>2818</v>
      </c>
      <c r="M883" s="6" t="s">
        <v>133</v>
      </c>
    </row>
    <row r="884" spans="1:13" ht="24.95" customHeight="1">
      <c r="A884" s="10" t="s">
        <v>2569</v>
      </c>
      <c r="B884" s="10" t="s">
        <v>2261</v>
      </c>
      <c r="C884" s="6" t="s">
        <v>2812</v>
      </c>
      <c r="D884" s="5" t="s">
        <v>2819</v>
      </c>
      <c r="E884" s="7" t="s">
        <v>526</v>
      </c>
      <c r="F884" s="6" t="s">
        <v>18</v>
      </c>
      <c r="G884" s="120">
        <v>96000000</v>
      </c>
      <c r="H884" s="182">
        <v>0</v>
      </c>
      <c r="I884" s="120">
        <v>0</v>
      </c>
      <c r="J884" s="120">
        <f>SUM(G884:I884)</f>
        <v>96000000</v>
      </c>
      <c r="K884" s="6" t="s">
        <v>2820</v>
      </c>
      <c r="L884" s="6" t="s">
        <v>2821</v>
      </c>
      <c r="M884" s="6" t="s">
        <v>715</v>
      </c>
    </row>
    <row r="885" spans="1:13" ht="24.95" customHeight="1">
      <c r="A885" s="10" t="s">
        <v>2569</v>
      </c>
      <c r="B885" s="10" t="s">
        <v>2261</v>
      </c>
      <c r="C885" s="6" t="s">
        <v>2812</v>
      </c>
      <c r="D885" s="5" t="s">
        <v>2822</v>
      </c>
      <c r="E885" s="7" t="s">
        <v>526</v>
      </c>
      <c r="F885" s="6" t="s">
        <v>18</v>
      </c>
      <c r="G885" s="120">
        <v>100000000</v>
      </c>
      <c r="H885" s="182">
        <v>0</v>
      </c>
      <c r="I885" s="120">
        <v>0</v>
      </c>
      <c r="J885" s="120">
        <f>SUM(G885:I885)</f>
        <v>100000000</v>
      </c>
      <c r="K885" s="6" t="s">
        <v>2781</v>
      </c>
      <c r="L885" s="6" t="s">
        <v>2782</v>
      </c>
      <c r="M885" s="6" t="s">
        <v>715</v>
      </c>
    </row>
    <row r="886" spans="1:13" ht="24.95" customHeight="1">
      <c r="A886" s="10" t="s">
        <v>2569</v>
      </c>
      <c r="B886" s="10" t="s">
        <v>2261</v>
      </c>
      <c r="C886" s="6" t="s">
        <v>2812</v>
      </c>
      <c r="D886" s="5" t="s">
        <v>2823</v>
      </c>
      <c r="E886" s="7" t="s">
        <v>526</v>
      </c>
      <c r="F886" s="6" t="s">
        <v>18</v>
      </c>
      <c r="G886" s="120">
        <v>70000000</v>
      </c>
      <c r="H886" s="182">
        <v>0</v>
      </c>
      <c r="I886" s="120">
        <v>0</v>
      </c>
      <c r="J886" s="120">
        <f>SUM(G886:I886)</f>
        <v>70000000</v>
      </c>
      <c r="K886" s="6" t="s">
        <v>2824</v>
      </c>
      <c r="L886" s="6" t="s">
        <v>2825</v>
      </c>
      <c r="M886" s="6" t="s">
        <v>715</v>
      </c>
    </row>
    <row r="887" spans="1:13" ht="24.95" customHeight="1">
      <c r="A887" s="10" t="s">
        <v>2569</v>
      </c>
      <c r="B887" s="10" t="s">
        <v>2261</v>
      </c>
      <c r="C887" s="6" t="s">
        <v>2812</v>
      </c>
      <c r="D887" s="5" t="s">
        <v>2826</v>
      </c>
      <c r="E887" s="7" t="s">
        <v>526</v>
      </c>
      <c r="F887" s="6" t="s">
        <v>18</v>
      </c>
      <c r="G887" s="120">
        <v>80000000</v>
      </c>
      <c r="H887" s="182">
        <v>0</v>
      </c>
      <c r="I887" s="120">
        <v>0</v>
      </c>
      <c r="J887" s="120">
        <f>SUM(G887:I887)</f>
        <v>80000000</v>
      </c>
      <c r="K887" s="6" t="s">
        <v>2785</v>
      </c>
      <c r="L887" s="6" t="s">
        <v>2786</v>
      </c>
      <c r="M887" s="6" t="s">
        <v>133</v>
      </c>
    </row>
    <row r="888" spans="1:13" ht="24.95" customHeight="1">
      <c r="A888" s="10" t="s">
        <v>2569</v>
      </c>
      <c r="B888" s="10" t="s">
        <v>2261</v>
      </c>
      <c r="C888" s="6" t="s">
        <v>2812</v>
      </c>
      <c r="D888" s="5" t="s">
        <v>2827</v>
      </c>
      <c r="E888" s="7" t="s">
        <v>526</v>
      </c>
      <c r="F888" s="6" t="s">
        <v>18</v>
      </c>
      <c r="G888" s="120">
        <v>150000000</v>
      </c>
      <c r="H888" s="182">
        <v>0</v>
      </c>
      <c r="I888" s="120">
        <v>0</v>
      </c>
      <c r="J888" s="120">
        <f>SUM(G888:I888)</f>
        <v>150000000</v>
      </c>
      <c r="K888" s="6" t="s">
        <v>2788</v>
      </c>
      <c r="L888" s="6" t="s">
        <v>2789</v>
      </c>
      <c r="M888" s="6" t="s">
        <v>844</v>
      </c>
    </row>
    <row r="889" spans="1:13" ht="24.95" customHeight="1">
      <c r="A889" s="69" t="s">
        <v>2689</v>
      </c>
      <c r="B889" s="69" t="s">
        <v>2690</v>
      </c>
      <c r="C889" s="20" t="s">
        <v>139</v>
      </c>
      <c r="D889" s="47" t="s">
        <v>2828</v>
      </c>
      <c r="E889" s="30" t="s">
        <v>115</v>
      </c>
      <c r="F889" s="20" t="s">
        <v>18</v>
      </c>
      <c r="G889" s="209">
        <v>450000000</v>
      </c>
      <c r="H889" s="209">
        <v>950000000</v>
      </c>
      <c r="I889" s="209">
        <v>10000000</v>
      </c>
      <c r="J889" s="209">
        <v>1410000000</v>
      </c>
      <c r="K889" s="20" t="s">
        <v>2829</v>
      </c>
      <c r="L889" s="47" t="s">
        <v>2830</v>
      </c>
      <c r="M889" s="20" t="s">
        <v>2831</v>
      </c>
    </row>
    <row r="890" spans="1:13" ht="24.95" customHeight="1">
      <c r="A890" s="10" t="s">
        <v>2569</v>
      </c>
      <c r="B890" s="10" t="s">
        <v>2246</v>
      </c>
      <c r="C890" s="6" t="s">
        <v>2832</v>
      </c>
      <c r="D890" s="5" t="s">
        <v>2833</v>
      </c>
      <c r="E890" s="7" t="s">
        <v>2608</v>
      </c>
      <c r="F890" s="6" t="s">
        <v>2173</v>
      </c>
      <c r="G890" s="120">
        <v>140000000</v>
      </c>
      <c r="H890" s="120">
        <v>35000000</v>
      </c>
      <c r="I890" s="120">
        <v>5000000</v>
      </c>
      <c r="J890" s="120">
        <f>G890+H890+I890</f>
        <v>180000000</v>
      </c>
      <c r="K890" s="6" t="s">
        <v>2834</v>
      </c>
      <c r="L890" s="5" t="s">
        <v>2835</v>
      </c>
      <c r="M890" s="6" t="s">
        <v>133</v>
      </c>
    </row>
    <row r="891" spans="1:13" ht="24.95" customHeight="1">
      <c r="A891" s="10" t="s">
        <v>2569</v>
      </c>
      <c r="B891" s="10" t="s">
        <v>2286</v>
      </c>
      <c r="C891" s="6" t="s">
        <v>139</v>
      </c>
      <c r="D891" s="5" t="s">
        <v>2836</v>
      </c>
      <c r="E891" s="7" t="s">
        <v>223</v>
      </c>
      <c r="F891" s="6" t="s">
        <v>18</v>
      </c>
      <c r="G891" s="120">
        <v>80000000</v>
      </c>
      <c r="H891" s="120">
        <v>500000000</v>
      </c>
      <c r="I891" s="120">
        <v>1000000</v>
      </c>
      <c r="J891" s="120">
        <f>SUM(G891:I891)</f>
        <v>581000000</v>
      </c>
      <c r="K891" s="50" t="s">
        <v>2583</v>
      </c>
      <c r="L891" s="5" t="s">
        <v>2584</v>
      </c>
      <c r="M891" s="6" t="s">
        <v>226</v>
      </c>
    </row>
    <row r="892" spans="1:13" ht="24.95" customHeight="1">
      <c r="A892" s="10" t="s">
        <v>2569</v>
      </c>
      <c r="B892" s="10" t="s">
        <v>2286</v>
      </c>
      <c r="C892" s="6" t="s">
        <v>139</v>
      </c>
      <c r="D892" s="5" t="s">
        <v>2837</v>
      </c>
      <c r="E892" s="7" t="s">
        <v>223</v>
      </c>
      <c r="F892" s="6" t="s">
        <v>18</v>
      </c>
      <c r="G892" s="120">
        <v>30000000</v>
      </c>
      <c r="H892" s="120">
        <v>70000000</v>
      </c>
      <c r="I892" s="120">
        <v>1000000</v>
      </c>
      <c r="J892" s="120">
        <f>SUM(G892:I892)</f>
        <v>101000000</v>
      </c>
      <c r="K892" s="50" t="s">
        <v>2838</v>
      </c>
      <c r="L892" s="5" t="s">
        <v>2839</v>
      </c>
      <c r="M892" s="6" t="s">
        <v>226</v>
      </c>
    </row>
    <row r="893" spans="1:13" ht="24.95" customHeight="1">
      <c r="A893" s="10" t="s">
        <v>3748</v>
      </c>
      <c r="B893" s="10" t="s">
        <v>3749</v>
      </c>
      <c r="C893" s="6" t="s">
        <v>108</v>
      </c>
      <c r="D893" s="5" t="s">
        <v>3750</v>
      </c>
      <c r="E893" s="7" t="s">
        <v>115</v>
      </c>
      <c r="F893" s="6" t="s">
        <v>18</v>
      </c>
      <c r="G893" s="120">
        <v>350000000</v>
      </c>
      <c r="H893" s="120">
        <v>200000000</v>
      </c>
      <c r="I893" s="120">
        <v>50000000</v>
      </c>
      <c r="J893" s="120">
        <v>600000000</v>
      </c>
      <c r="K893" s="6" t="s">
        <v>3751</v>
      </c>
      <c r="L893" s="6" t="s">
        <v>3752</v>
      </c>
      <c r="M893" s="6" t="s">
        <v>115</v>
      </c>
    </row>
    <row r="894" spans="1:13" ht="24.95" customHeight="1">
      <c r="A894" s="10" t="s">
        <v>3748</v>
      </c>
      <c r="B894" s="10" t="s">
        <v>3749</v>
      </c>
      <c r="C894" s="6" t="s">
        <v>108</v>
      </c>
      <c r="D894" s="5" t="s">
        <v>3753</v>
      </c>
      <c r="E894" s="7" t="s">
        <v>115</v>
      </c>
      <c r="F894" s="6" t="s">
        <v>18</v>
      </c>
      <c r="G894" s="120">
        <v>400000000</v>
      </c>
      <c r="H894" s="120">
        <v>100000000</v>
      </c>
      <c r="I894" s="120">
        <v>50000000</v>
      </c>
      <c r="J894" s="120">
        <v>550000000</v>
      </c>
      <c r="K894" s="6" t="s">
        <v>3754</v>
      </c>
      <c r="L894" s="6" t="s">
        <v>3755</v>
      </c>
      <c r="M894" s="6" t="s">
        <v>115</v>
      </c>
    </row>
    <row r="895" spans="1:13" ht="24.95" customHeight="1">
      <c r="A895" s="21" t="s">
        <v>3756</v>
      </c>
      <c r="B895" s="10" t="s">
        <v>3757</v>
      </c>
      <c r="C895" s="6" t="s">
        <v>108</v>
      </c>
      <c r="D895" s="118" t="s">
        <v>3758</v>
      </c>
      <c r="E895" s="7" t="s">
        <v>292</v>
      </c>
      <c r="F895" s="6" t="s">
        <v>86</v>
      </c>
      <c r="G895" s="248">
        <v>6580000000</v>
      </c>
      <c r="H895" s="182">
        <v>0</v>
      </c>
      <c r="I895" s="120">
        <v>0</v>
      </c>
      <c r="J895" s="248">
        <v>6580000000</v>
      </c>
      <c r="K895" s="119" t="s">
        <v>3759</v>
      </c>
      <c r="L895" s="6" t="s">
        <v>3760</v>
      </c>
      <c r="M895" s="6" t="s">
        <v>37</v>
      </c>
    </row>
    <row r="896" spans="1:13" ht="24.95" customHeight="1">
      <c r="A896" s="21" t="s">
        <v>3756</v>
      </c>
      <c r="B896" s="10" t="s">
        <v>3757</v>
      </c>
      <c r="C896" s="6" t="s">
        <v>108</v>
      </c>
      <c r="D896" s="118" t="s">
        <v>3761</v>
      </c>
      <c r="E896" s="7" t="s">
        <v>292</v>
      </c>
      <c r="F896" s="6" t="s">
        <v>86</v>
      </c>
      <c r="G896" s="248">
        <v>6580000000</v>
      </c>
      <c r="H896" s="182">
        <v>0</v>
      </c>
      <c r="I896" s="120">
        <v>0</v>
      </c>
      <c r="J896" s="248">
        <v>6580000000</v>
      </c>
      <c r="K896" s="119" t="s">
        <v>3759</v>
      </c>
      <c r="L896" s="6" t="s">
        <v>3760</v>
      </c>
      <c r="M896" s="6" t="s">
        <v>37</v>
      </c>
    </row>
    <row r="897" spans="1:13" ht="24.95" customHeight="1">
      <c r="A897" s="21" t="s">
        <v>3756</v>
      </c>
      <c r="B897" s="10" t="s">
        <v>3757</v>
      </c>
      <c r="C897" s="6" t="s">
        <v>108</v>
      </c>
      <c r="D897" s="118" t="s">
        <v>3762</v>
      </c>
      <c r="E897" s="7" t="s">
        <v>292</v>
      </c>
      <c r="F897" s="6" t="s">
        <v>86</v>
      </c>
      <c r="G897" s="248">
        <v>1991000000</v>
      </c>
      <c r="H897" s="182">
        <v>0</v>
      </c>
      <c r="I897" s="120">
        <v>0</v>
      </c>
      <c r="J897" s="248">
        <v>1991000000</v>
      </c>
      <c r="K897" s="119" t="s">
        <v>3759</v>
      </c>
      <c r="L897" s="6" t="s">
        <v>3760</v>
      </c>
      <c r="M897" s="6" t="s">
        <v>37</v>
      </c>
    </row>
    <row r="898" spans="1:13" ht="24.95" customHeight="1">
      <c r="A898" s="21" t="s">
        <v>3756</v>
      </c>
      <c r="B898" s="10" t="s">
        <v>3763</v>
      </c>
      <c r="C898" s="6" t="s">
        <v>108</v>
      </c>
      <c r="D898" s="118" t="s">
        <v>3764</v>
      </c>
      <c r="E898" s="7" t="s">
        <v>292</v>
      </c>
      <c r="F898" s="6" t="s">
        <v>86</v>
      </c>
      <c r="G898" s="248">
        <v>6455000000</v>
      </c>
      <c r="H898" s="182">
        <v>0</v>
      </c>
      <c r="I898" s="120">
        <v>0</v>
      </c>
      <c r="J898" s="248">
        <v>6455000000</v>
      </c>
      <c r="K898" s="119" t="s">
        <v>3765</v>
      </c>
      <c r="L898" s="6" t="s">
        <v>3766</v>
      </c>
      <c r="M898" s="6" t="s">
        <v>37</v>
      </c>
    </row>
    <row r="899" spans="1:13" ht="24.95" customHeight="1">
      <c r="A899" s="21" t="s">
        <v>3756</v>
      </c>
      <c r="B899" s="10" t="s">
        <v>3763</v>
      </c>
      <c r="C899" s="6" t="s">
        <v>108</v>
      </c>
      <c r="D899" s="118" t="s">
        <v>3767</v>
      </c>
      <c r="E899" s="7" t="s">
        <v>292</v>
      </c>
      <c r="F899" s="6" t="s">
        <v>86</v>
      </c>
      <c r="G899" s="248">
        <v>6455000000</v>
      </c>
      <c r="H899" s="182">
        <v>0</v>
      </c>
      <c r="I899" s="120">
        <v>0</v>
      </c>
      <c r="J899" s="248">
        <v>6455000000</v>
      </c>
      <c r="K899" s="119" t="s">
        <v>3765</v>
      </c>
      <c r="L899" s="6" t="s">
        <v>3766</v>
      </c>
      <c r="M899" s="6" t="s">
        <v>37</v>
      </c>
    </row>
    <row r="900" spans="1:13" ht="24.95" customHeight="1">
      <c r="A900" s="21" t="s">
        <v>3756</v>
      </c>
      <c r="B900" s="10" t="s">
        <v>3763</v>
      </c>
      <c r="C900" s="6" t="s">
        <v>108</v>
      </c>
      <c r="D900" s="118" t="s">
        <v>3768</v>
      </c>
      <c r="E900" s="7" t="s">
        <v>292</v>
      </c>
      <c r="F900" s="6" t="s">
        <v>86</v>
      </c>
      <c r="G900" s="248">
        <v>6455000000</v>
      </c>
      <c r="H900" s="182">
        <v>0</v>
      </c>
      <c r="I900" s="120">
        <v>0</v>
      </c>
      <c r="J900" s="248">
        <v>6455000000</v>
      </c>
      <c r="K900" s="119" t="s">
        <v>3765</v>
      </c>
      <c r="L900" s="6" t="s">
        <v>3766</v>
      </c>
      <c r="M900" s="6" t="s">
        <v>37</v>
      </c>
    </row>
    <row r="901" spans="1:13" ht="24.95" customHeight="1">
      <c r="A901" s="21" t="s">
        <v>3756</v>
      </c>
      <c r="B901" s="10" t="s">
        <v>3763</v>
      </c>
      <c r="C901" s="6" t="s">
        <v>108</v>
      </c>
      <c r="D901" s="118" t="s">
        <v>3769</v>
      </c>
      <c r="E901" s="7" t="s">
        <v>292</v>
      </c>
      <c r="F901" s="6" t="s">
        <v>86</v>
      </c>
      <c r="G901" s="248">
        <v>1343000000</v>
      </c>
      <c r="H901" s="182">
        <v>0</v>
      </c>
      <c r="I901" s="120">
        <v>0</v>
      </c>
      <c r="J901" s="248">
        <v>1343000000</v>
      </c>
      <c r="K901" s="119" t="s">
        <v>3765</v>
      </c>
      <c r="L901" s="6" t="s">
        <v>3766</v>
      </c>
      <c r="M901" s="6" t="s">
        <v>37</v>
      </c>
    </row>
    <row r="902" spans="1:13" ht="24.95" customHeight="1">
      <c r="A902" s="21" t="s">
        <v>3756</v>
      </c>
      <c r="B902" s="10" t="s">
        <v>3763</v>
      </c>
      <c r="C902" s="6" t="s">
        <v>108</v>
      </c>
      <c r="D902" s="118" t="s">
        <v>3770</v>
      </c>
      <c r="E902" s="7" t="s">
        <v>292</v>
      </c>
      <c r="F902" s="6" t="s">
        <v>86</v>
      </c>
      <c r="G902" s="248">
        <v>1343000000</v>
      </c>
      <c r="H902" s="182">
        <v>0</v>
      </c>
      <c r="I902" s="120">
        <v>0</v>
      </c>
      <c r="J902" s="248">
        <v>1343000000</v>
      </c>
      <c r="K902" s="119" t="s">
        <v>3765</v>
      </c>
      <c r="L902" s="6" t="s">
        <v>3766</v>
      </c>
      <c r="M902" s="6" t="s">
        <v>37</v>
      </c>
    </row>
    <row r="903" spans="1:13" ht="24.95" customHeight="1">
      <c r="A903" s="21" t="s">
        <v>3756</v>
      </c>
      <c r="B903" s="10" t="s">
        <v>3771</v>
      </c>
      <c r="C903" s="6" t="s">
        <v>108</v>
      </c>
      <c r="D903" s="118" t="s">
        <v>3772</v>
      </c>
      <c r="E903" s="7" t="s">
        <v>292</v>
      </c>
      <c r="F903" s="6" t="s">
        <v>86</v>
      </c>
      <c r="G903" s="248">
        <v>6225000000</v>
      </c>
      <c r="H903" s="182">
        <v>0</v>
      </c>
      <c r="I903" s="120">
        <v>0</v>
      </c>
      <c r="J903" s="248">
        <v>6225000000</v>
      </c>
      <c r="K903" s="119" t="s">
        <v>3773</v>
      </c>
      <c r="L903" s="6" t="s">
        <v>3774</v>
      </c>
      <c r="M903" s="6" t="s">
        <v>37</v>
      </c>
    </row>
    <row r="904" spans="1:13" ht="24.95" customHeight="1">
      <c r="A904" s="21" t="s">
        <v>3756</v>
      </c>
      <c r="B904" s="10" t="s">
        <v>3771</v>
      </c>
      <c r="C904" s="6" t="s">
        <v>108</v>
      </c>
      <c r="D904" s="118" t="s">
        <v>3775</v>
      </c>
      <c r="E904" s="7" t="s">
        <v>292</v>
      </c>
      <c r="F904" s="6" t="s">
        <v>86</v>
      </c>
      <c r="G904" s="248">
        <v>6225000000</v>
      </c>
      <c r="H904" s="182">
        <v>0</v>
      </c>
      <c r="I904" s="120">
        <v>0</v>
      </c>
      <c r="J904" s="248">
        <v>6225000000</v>
      </c>
      <c r="K904" s="119" t="s">
        <v>3773</v>
      </c>
      <c r="L904" s="6" t="s">
        <v>3774</v>
      </c>
      <c r="M904" s="6" t="s">
        <v>37</v>
      </c>
    </row>
    <row r="905" spans="1:13" ht="24.95" customHeight="1">
      <c r="A905" s="21" t="s">
        <v>3756</v>
      </c>
      <c r="B905" s="10" t="s">
        <v>3771</v>
      </c>
      <c r="C905" s="6" t="s">
        <v>108</v>
      </c>
      <c r="D905" s="118" t="s">
        <v>3776</v>
      </c>
      <c r="E905" s="7" t="s">
        <v>292</v>
      </c>
      <c r="F905" s="6" t="s">
        <v>86</v>
      </c>
      <c r="G905" s="248">
        <v>1960000000</v>
      </c>
      <c r="H905" s="182">
        <v>0</v>
      </c>
      <c r="I905" s="120">
        <v>0</v>
      </c>
      <c r="J905" s="248">
        <v>1960000000</v>
      </c>
      <c r="K905" s="119" t="s">
        <v>3773</v>
      </c>
      <c r="L905" s="6" t="s">
        <v>3774</v>
      </c>
      <c r="M905" s="6" t="s">
        <v>37</v>
      </c>
    </row>
    <row r="906" spans="1:13" ht="24.95" customHeight="1">
      <c r="A906" s="10" t="s">
        <v>3748</v>
      </c>
      <c r="B906" s="10" t="s">
        <v>3777</v>
      </c>
      <c r="C906" s="6" t="s">
        <v>108</v>
      </c>
      <c r="D906" s="5" t="s">
        <v>3778</v>
      </c>
      <c r="E906" s="7" t="s">
        <v>37</v>
      </c>
      <c r="F906" s="6" t="s">
        <v>18</v>
      </c>
      <c r="G906" s="120">
        <v>67993906</v>
      </c>
      <c r="H906" s="120">
        <v>84981127</v>
      </c>
      <c r="I906" s="120">
        <v>14000000</v>
      </c>
      <c r="J906" s="120">
        <v>166975033</v>
      </c>
      <c r="K906" s="6" t="s">
        <v>3779</v>
      </c>
      <c r="L906" s="6" t="s">
        <v>3780</v>
      </c>
      <c r="M906" s="6" t="s">
        <v>37</v>
      </c>
    </row>
    <row r="907" spans="1:13" ht="24.95" customHeight="1">
      <c r="A907" s="10" t="s">
        <v>3748</v>
      </c>
      <c r="B907" s="10" t="s">
        <v>3781</v>
      </c>
      <c r="C907" s="6" t="s">
        <v>51</v>
      </c>
      <c r="D907" s="5" t="s">
        <v>3782</v>
      </c>
      <c r="E907" s="7" t="s">
        <v>292</v>
      </c>
      <c r="F907" s="6" t="s">
        <v>86</v>
      </c>
      <c r="G907" s="120">
        <v>148856856</v>
      </c>
      <c r="H907" s="120">
        <v>69859967</v>
      </c>
      <c r="I907" s="120">
        <v>0</v>
      </c>
      <c r="J907" s="120">
        <f>SUM(G907:I907)</f>
        <v>218716823</v>
      </c>
      <c r="K907" s="6" t="s">
        <v>3783</v>
      </c>
      <c r="L907" s="6" t="s">
        <v>3784</v>
      </c>
      <c r="M907" s="6" t="s">
        <v>37</v>
      </c>
    </row>
    <row r="908" spans="1:13" ht="24.95" customHeight="1">
      <c r="A908" s="21" t="s">
        <v>3756</v>
      </c>
      <c r="B908" s="10" t="s">
        <v>3781</v>
      </c>
      <c r="C908" s="6" t="s">
        <v>108</v>
      </c>
      <c r="D908" s="118" t="s">
        <v>3785</v>
      </c>
      <c r="E908" s="7" t="s">
        <v>292</v>
      </c>
      <c r="F908" s="6" t="s">
        <v>86</v>
      </c>
      <c r="G908" s="248">
        <v>5587000000</v>
      </c>
      <c r="H908" s="182">
        <v>0</v>
      </c>
      <c r="I908" s="120">
        <v>0</v>
      </c>
      <c r="J908" s="248">
        <v>5587000000</v>
      </c>
      <c r="K908" s="119" t="s">
        <v>3786</v>
      </c>
      <c r="L908" s="6" t="s">
        <v>3787</v>
      </c>
      <c r="M908" s="6" t="s">
        <v>37</v>
      </c>
    </row>
    <row r="909" spans="1:13" ht="24.95" customHeight="1">
      <c r="A909" s="21" t="s">
        <v>3756</v>
      </c>
      <c r="B909" s="10" t="s">
        <v>3781</v>
      </c>
      <c r="C909" s="6" t="s">
        <v>108</v>
      </c>
      <c r="D909" s="118" t="s">
        <v>3788</v>
      </c>
      <c r="E909" s="7" t="s">
        <v>292</v>
      </c>
      <c r="F909" s="6" t="s">
        <v>86</v>
      </c>
      <c r="G909" s="248">
        <v>5587000000</v>
      </c>
      <c r="H909" s="182">
        <v>0</v>
      </c>
      <c r="I909" s="120">
        <v>0</v>
      </c>
      <c r="J909" s="248">
        <v>5587000000</v>
      </c>
      <c r="K909" s="119" t="s">
        <v>3786</v>
      </c>
      <c r="L909" s="6" t="s">
        <v>3787</v>
      </c>
      <c r="M909" s="6" t="s">
        <v>37</v>
      </c>
    </row>
    <row r="910" spans="1:13" ht="24.95" customHeight="1">
      <c r="A910" s="21" t="s">
        <v>3756</v>
      </c>
      <c r="B910" s="10" t="s">
        <v>3781</v>
      </c>
      <c r="C910" s="6" t="s">
        <v>108</v>
      </c>
      <c r="D910" s="118" t="s">
        <v>3789</v>
      </c>
      <c r="E910" s="7" t="s">
        <v>292</v>
      </c>
      <c r="F910" s="6" t="s">
        <v>86</v>
      </c>
      <c r="G910" s="248">
        <v>1894000000</v>
      </c>
      <c r="H910" s="182">
        <v>0</v>
      </c>
      <c r="I910" s="120">
        <v>0</v>
      </c>
      <c r="J910" s="248">
        <v>1894000000</v>
      </c>
      <c r="K910" s="119" t="s">
        <v>3786</v>
      </c>
      <c r="L910" s="6" t="s">
        <v>3787</v>
      </c>
      <c r="M910" s="6" t="s">
        <v>37</v>
      </c>
    </row>
    <row r="911" spans="1:13" ht="24.95" customHeight="1">
      <c r="A911" s="21" t="s">
        <v>3756</v>
      </c>
      <c r="B911" s="10" t="s">
        <v>3781</v>
      </c>
      <c r="C911" s="6" t="s">
        <v>108</v>
      </c>
      <c r="D911" s="118" t="s">
        <v>3790</v>
      </c>
      <c r="E911" s="7" t="s">
        <v>292</v>
      </c>
      <c r="F911" s="6" t="s">
        <v>86</v>
      </c>
      <c r="G911" s="248">
        <v>1894000000</v>
      </c>
      <c r="H911" s="182">
        <v>0</v>
      </c>
      <c r="I911" s="120">
        <v>0</v>
      </c>
      <c r="J911" s="248">
        <v>1894000000</v>
      </c>
      <c r="K911" s="119" t="s">
        <v>3786</v>
      </c>
      <c r="L911" s="6" t="s">
        <v>3787</v>
      </c>
      <c r="M911" s="6" t="s">
        <v>37</v>
      </c>
    </row>
    <row r="912" spans="1:13" ht="24.95" customHeight="1">
      <c r="A912" s="21" t="s">
        <v>3756</v>
      </c>
      <c r="B912" s="10" t="s">
        <v>3781</v>
      </c>
      <c r="C912" s="6" t="s">
        <v>108</v>
      </c>
      <c r="D912" s="118" t="s">
        <v>3791</v>
      </c>
      <c r="E912" s="7" t="s">
        <v>292</v>
      </c>
      <c r="F912" s="6" t="s">
        <v>86</v>
      </c>
      <c r="G912" s="248">
        <v>4163000000</v>
      </c>
      <c r="H912" s="182">
        <v>0</v>
      </c>
      <c r="I912" s="120">
        <v>0</v>
      </c>
      <c r="J912" s="248">
        <v>4163000000</v>
      </c>
      <c r="K912" s="119" t="s">
        <v>3786</v>
      </c>
      <c r="L912" s="6" t="s">
        <v>3787</v>
      </c>
      <c r="M912" s="6" t="s">
        <v>37</v>
      </c>
    </row>
    <row r="913" spans="1:13" ht="24.95" customHeight="1">
      <c r="A913" s="21" t="s">
        <v>3756</v>
      </c>
      <c r="B913" s="10" t="s">
        <v>3792</v>
      </c>
      <c r="C913" s="6" t="s">
        <v>108</v>
      </c>
      <c r="D913" s="118" t="s">
        <v>3793</v>
      </c>
      <c r="E913" s="7" t="s">
        <v>292</v>
      </c>
      <c r="F913" s="6" t="s">
        <v>86</v>
      </c>
      <c r="G913" s="248">
        <v>6931000000</v>
      </c>
      <c r="H913" s="182">
        <v>0</v>
      </c>
      <c r="I913" s="120">
        <v>0</v>
      </c>
      <c r="J913" s="248">
        <v>6931000000</v>
      </c>
      <c r="K913" s="119" t="s">
        <v>3794</v>
      </c>
      <c r="L913" s="6" t="s">
        <v>3795</v>
      </c>
      <c r="M913" s="6" t="s">
        <v>37</v>
      </c>
    </row>
    <row r="914" spans="1:13" ht="24.95" customHeight="1">
      <c r="A914" s="21" t="s">
        <v>3756</v>
      </c>
      <c r="B914" s="10" t="s">
        <v>3792</v>
      </c>
      <c r="C914" s="6" t="s">
        <v>108</v>
      </c>
      <c r="D914" s="118" t="s">
        <v>3796</v>
      </c>
      <c r="E914" s="7" t="s">
        <v>292</v>
      </c>
      <c r="F914" s="6" t="s">
        <v>86</v>
      </c>
      <c r="G914" s="248">
        <v>6931000000</v>
      </c>
      <c r="H914" s="182">
        <v>0</v>
      </c>
      <c r="I914" s="120">
        <v>0</v>
      </c>
      <c r="J914" s="248">
        <v>6931000000</v>
      </c>
      <c r="K914" s="119" t="s">
        <v>3794</v>
      </c>
      <c r="L914" s="6" t="s">
        <v>3795</v>
      </c>
      <c r="M914" s="6" t="s">
        <v>37</v>
      </c>
    </row>
    <row r="915" spans="1:13" ht="24.95" customHeight="1">
      <c r="A915" s="21" t="s">
        <v>3756</v>
      </c>
      <c r="B915" s="10" t="s">
        <v>3792</v>
      </c>
      <c r="C915" s="6" t="s">
        <v>108</v>
      </c>
      <c r="D915" s="118" t="s">
        <v>3797</v>
      </c>
      <c r="E915" s="7" t="s">
        <v>292</v>
      </c>
      <c r="F915" s="6" t="s">
        <v>86</v>
      </c>
      <c r="G915" s="248">
        <v>1649000000</v>
      </c>
      <c r="H915" s="182">
        <v>0</v>
      </c>
      <c r="I915" s="120">
        <v>0</v>
      </c>
      <c r="J915" s="248">
        <v>1649000000</v>
      </c>
      <c r="K915" s="119" t="s">
        <v>3794</v>
      </c>
      <c r="L915" s="6" t="s">
        <v>3795</v>
      </c>
      <c r="M915" s="6" t="s">
        <v>37</v>
      </c>
    </row>
    <row r="916" spans="1:13" ht="24.95" customHeight="1">
      <c r="A916" s="10" t="s">
        <v>3748</v>
      </c>
      <c r="B916" s="10" t="s">
        <v>3798</v>
      </c>
      <c r="C916" s="6" t="s">
        <v>108</v>
      </c>
      <c r="D916" s="59" t="s">
        <v>3799</v>
      </c>
      <c r="E916" s="7" t="s">
        <v>133</v>
      </c>
      <c r="F916" s="6" t="s">
        <v>18</v>
      </c>
      <c r="G916" s="120">
        <v>56400193</v>
      </c>
      <c r="H916" s="120">
        <v>210000000</v>
      </c>
      <c r="I916" s="120">
        <v>2599807</v>
      </c>
      <c r="J916" s="120">
        <v>269000000</v>
      </c>
      <c r="K916" s="6" t="s">
        <v>3800</v>
      </c>
      <c r="L916" s="6" t="s">
        <v>3801</v>
      </c>
      <c r="M916" s="6" t="s">
        <v>133</v>
      </c>
    </row>
    <row r="917" spans="1:13" ht="24.95" customHeight="1">
      <c r="A917" s="21" t="s">
        <v>3756</v>
      </c>
      <c r="B917" s="10" t="s">
        <v>3802</v>
      </c>
      <c r="C917" s="6" t="s">
        <v>108</v>
      </c>
      <c r="D917" s="118" t="s">
        <v>3803</v>
      </c>
      <c r="E917" s="7" t="s">
        <v>292</v>
      </c>
      <c r="F917" s="6" t="s">
        <v>86</v>
      </c>
      <c r="G917" s="248">
        <v>4920000000</v>
      </c>
      <c r="H917" s="182">
        <v>0</v>
      </c>
      <c r="I917" s="120">
        <v>0</v>
      </c>
      <c r="J917" s="248">
        <v>4920000000</v>
      </c>
      <c r="K917" s="119" t="s">
        <v>3804</v>
      </c>
      <c r="L917" s="6" t="s">
        <v>3805</v>
      </c>
      <c r="M917" s="6" t="s">
        <v>37</v>
      </c>
    </row>
    <row r="918" spans="1:13" ht="24.95" customHeight="1">
      <c r="A918" s="21" t="s">
        <v>3756</v>
      </c>
      <c r="B918" s="10" t="s">
        <v>3802</v>
      </c>
      <c r="C918" s="6" t="s">
        <v>108</v>
      </c>
      <c r="D918" s="118" t="s">
        <v>3806</v>
      </c>
      <c r="E918" s="7" t="s">
        <v>292</v>
      </c>
      <c r="F918" s="6" t="s">
        <v>86</v>
      </c>
      <c r="G918" s="248">
        <v>1243000000</v>
      </c>
      <c r="H918" s="182">
        <v>0</v>
      </c>
      <c r="I918" s="120">
        <v>0</v>
      </c>
      <c r="J918" s="248">
        <v>1243000000</v>
      </c>
      <c r="K918" s="119" t="s">
        <v>3804</v>
      </c>
      <c r="L918" s="6" t="s">
        <v>3805</v>
      </c>
      <c r="M918" s="6" t="s">
        <v>37</v>
      </c>
    </row>
    <row r="919" spans="1:13" ht="24.95" customHeight="1">
      <c r="A919" s="10" t="s">
        <v>3748</v>
      </c>
      <c r="B919" s="10" t="s">
        <v>3807</v>
      </c>
      <c r="C919" s="6" t="s">
        <v>51</v>
      </c>
      <c r="D919" s="5" t="s">
        <v>3808</v>
      </c>
      <c r="E919" s="7" t="s">
        <v>292</v>
      </c>
      <c r="F919" s="6" t="s">
        <v>86</v>
      </c>
      <c r="G919" s="120">
        <v>410000000</v>
      </c>
      <c r="H919" s="120">
        <v>400000000</v>
      </c>
      <c r="I919" s="120">
        <v>36000000</v>
      </c>
      <c r="J919" s="120">
        <f>SUM(G919:I919)</f>
        <v>846000000</v>
      </c>
      <c r="K919" s="6" t="s">
        <v>3809</v>
      </c>
      <c r="L919" s="6" t="s">
        <v>3810</v>
      </c>
      <c r="M919" s="6" t="s">
        <v>292</v>
      </c>
    </row>
    <row r="920" spans="1:13" ht="24.95" customHeight="1">
      <c r="A920" s="10" t="s">
        <v>3748</v>
      </c>
      <c r="B920" s="10" t="s">
        <v>3811</v>
      </c>
      <c r="C920" s="6" t="s">
        <v>108</v>
      </c>
      <c r="D920" s="5" t="s">
        <v>3812</v>
      </c>
      <c r="E920" s="7" t="s">
        <v>37</v>
      </c>
      <c r="F920" s="6" t="s">
        <v>18</v>
      </c>
      <c r="G920" s="206">
        <v>200000000</v>
      </c>
      <c r="H920" s="206">
        <v>105000000</v>
      </c>
      <c r="I920" s="206">
        <v>50000000</v>
      </c>
      <c r="J920" s="206">
        <f>G920+H920+I920</f>
        <v>355000000</v>
      </c>
      <c r="K920" s="6" t="s">
        <v>3813</v>
      </c>
      <c r="L920" s="6" t="s">
        <v>3814</v>
      </c>
      <c r="M920" s="6" t="s">
        <v>292</v>
      </c>
    </row>
    <row r="921" spans="1:13" ht="24.95" customHeight="1">
      <c r="A921" s="10" t="s">
        <v>3748</v>
      </c>
      <c r="B921" s="10" t="s">
        <v>3811</v>
      </c>
      <c r="C921" s="6" t="s">
        <v>108</v>
      </c>
      <c r="D921" s="5" t="s">
        <v>3815</v>
      </c>
      <c r="E921" s="7" t="s">
        <v>37</v>
      </c>
      <c r="F921" s="6" t="s">
        <v>18</v>
      </c>
      <c r="G921" s="120">
        <v>155000000</v>
      </c>
      <c r="H921" s="120">
        <v>56000000</v>
      </c>
      <c r="I921" s="120">
        <v>10000000</v>
      </c>
      <c r="J921" s="120">
        <f>SUM(G921:I921)</f>
        <v>221000000</v>
      </c>
      <c r="K921" s="6" t="s">
        <v>3816</v>
      </c>
      <c r="L921" s="6" t="s">
        <v>3817</v>
      </c>
      <c r="M921" s="6" t="s">
        <v>292</v>
      </c>
    </row>
    <row r="922" spans="1:13" ht="24.95" customHeight="1">
      <c r="A922" s="10" t="s">
        <v>3748</v>
      </c>
      <c r="B922" s="10" t="s">
        <v>3811</v>
      </c>
      <c r="C922" s="6" t="s">
        <v>108</v>
      </c>
      <c r="D922" s="5" t="s">
        <v>3818</v>
      </c>
      <c r="E922" s="7" t="s">
        <v>292</v>
      </c>
      <c r="F922" s="6" t="s">
        <v>86</v>
      </c>
      <c r="G922" s="120">
        <v>42000000</v>
      </c>
      <c r="H922" s="120">
        <v>44000000</v>
      </c>
      <c r="I922" s="120">
        <v>10000000</v>
      </c>
      <c r="J922" s="120">
        <f>SUM(G922:I922)</f>
        <v>96000000</v>
      </c>
      <c r="K922" s="6" t="s">
        <v>3819</v>
      </c>
      <c r="L922" s="6" t="s">
        <v>3820</v>
      </c>
      <c r="M922" s="6" t="s">
        <v>292</v>
      </c>
    </row>
    <row r="923" spans="1:13" ht="24.95" customHeight="1">
      <c r="A923" s="21" t="s">
        <v>3756</v>
      </c>
      <c r="B923" s="10" t="s">
        <v>3807</v>
      </c>
      <c r="C923" s="6" t="s">
        <v>108</v>
      </c>
      <c r="D923" s="118" t="s">
        <v>3821</v>
      </c>
      <c r="E923" s="7" t="s">
        <v>292</v>
      </c>
      <c r="F923" s="6" t="s">
        <v>86</v>
      </c>
      <c r="G923" s="248">
        <v>6316000000</v>
      </c>
      <c r="H923" s="182">
        <v>0</v>
      </c>
      <c r="I923" s="120">
        <v>0</v>
      </c>
      <c r="J923" s="248">
        <v>6316000000</v>
      </c>
      <c r="K923" s="119" t="s">
        <v>3822</v>
      </c>
      <c r="L923" s="6" t="s">
        <v>3823</v>
      </c>
      <c r="M923" s="6" t="s">
        <v>37</v>
      </c>
    </row>
    <row r="924" spans="1:13" ht="24.95" customHeight="1">
      <c r="A924" s="21" t="s">
        <v>3756</v>
      </c>
      <c r="B924" s="10" t="s">
        <v>3807</v>
      </c>
      <c r="C924" s="6" t="s">
        <v>108</v>
      </c>
      <c r="D924" s="118" t="s">
        <v>3824</v>
      </c>
      <c r="E924" s="7" t="s">
        <v>292</v>
      </c>
      <c r="F924" s="6" t="s">
        <v>86</v>
      </c>
      <c r="G924" s="248">
        <v>6316000000</v>
      </c>
      <c r="H924" s="182">
        <v>0</v>
      </c>
      <c r="I924" s="120">
        <v>0</v>
      </c>
      <c r="J924" s="248">
        <v>6316000000</v>
      </c>
      <c r="K924" s="119" t="s">
        <v>3822</v>
      </c>
      <c r="L924" s="6" t="s">
        <v>3823</v>
      </c>
      <c r="M924" s="6" t="s">
        <v>37</v>
      </c>
    </row>
    <row r="925" spans="1:13" ht="24.95" customHeight="1">
      <c r="A925" s="21" t="s">
        <v>3756</v>
      </c>
      <c r="B925" s="10" t="s">
        <v>3807</v>
      </c>
      <c r="C925" s="6" t="s">
        <v>108</v>
      </c>
      <c r="D925" s="118" t="s">
        <v>3825</v>
      </c>
      <c r="E925" s="7" t="s">
        <v>292</v>
      </c>
      <c r="F925" s="6" t="s">
        <v>86</v>
      </c>
      <c r="G925" s="248">
        <v>6316000000</v>
      </c>
      <c r="H925" s="182">
        <v>0</v>
      </c>
      <c r="I925" s="120">
        <v>0</v>
      </c>
      <c r="J925" s="248">
        <v>6316000000</v>
      </c>
      <c r="K925" s="119" t="s">
        <v>3822</v>
      </c>
      <c r="L925" s="6" t="s">
        <v>3823</v>
      </c>
      <c r="M925" s="6" t="s">
        <v>37</v>
      </c>
    </row>
    <row r="926" spans="1:13" ht="24.95" customHeight="1">
      <c r="A926" s="21" t="s">
        <v>3756</v>
      </c>
      <c r="B926" s="10" t="s">
        <v>3807</v>
      </c>
      <c r="C926" s="6" t="s">
        <v>108</v>
      </c>
      <c r="D926" s="118" t="s">
        <v>3826</v>
      </c>
      <c r="E926" s="7" t="s">
        <v>292</v>
      </c>
      <c r="F926" s="6" t="s">
        <v>86</v>
      </c>
      <c r="G926" s="248">
        <v>6316000000</v>
      </c>
      <c r="H926" s="182">
        <v>0</v>
      </c>
      <c r="I926" s="120">
        <v>0</v>
      </c>
      <c r="J926" s="248">
        <v>6316000000</v>
      </c>
      <c r="K926" s="119" t="s">
        <v>3822</v>
      </c>
      <c r="L926" s="6" t="s">
        <v>3823</v>
      </c>
      <c r="M926" s="6" t="s">
        <v>37</v>
      </c>
    </row>
    <row r="927" spans="1:13" ht="24.95" customHeight="1">
      <c r="A927" s="21" t="s">
        <v>3756</v>
      </c>
      <c r="B927" s="10" t="s">
        <v>3807</v>
      </c>
      <c r="C927" s="6" t="s">
        <v>108</v>
      </c>
      <c r="D927" s="118" t="s">
        <v>3827</v>
      </c>
      <c r="E927" s="7" t="s">
        <v>292</v>
      </c>
      <c r="F927" s="6" t="s">
        <v>86</v>
      </c>
      <c r="G927" s="248">
        <v>1482000000</v>
      </c>
      <c r="H927" s="182">
        <v>0</v>
      </c>
      <c r="I927" s="120">
        <v>0</v>
      </c>
      <c r="J927" s="248">
        <v>1482000000</v>
      </c>
      <c r="K927" s="119" t="s">
        <v>3822</v>
      </c>
      <c r="L927" s="6" t="s">
        <v>3823</v>
      </c>
      <c r="M927" s="6" t="s">
        <v>37</v>
      </c>
    </row>
    <row r="928" spans="1:13" ht="24.95" customHeight="1">
      <c r="A928" s="21" t="s">
        <v>3756</v>
      </c>
      <c r="B928" s="10" t="s">
        <v>3807</v>
      </c>
      <c r="C928" s="6" t="s">
        <v>108</v>
      </c>
      <c r="D928" s="118" t="s">
        <v>3828</v>
      </c>
      <c r="E928" s="7" t="s">
        <v>292</v>
      </c>
      <c r="F928" s="6" t="s">
        <v>86</v>
      </c>
      <c r="G928" s="248">
        <v>1482000000</v>
      </c>
      <c r="H928" s="182">
        <v>0</v>
      </c>
      <c r="I928" s="120">
        <v>0</v>
      </c>
      <c r="J928" s="248">
        <v>1482000000</v>
      </c>
      <c r="K928" s="119" t="s">
        <v>3822</v>
      </c>
      <c r="L928" s="6" t="s">
        <v>3823</v>
      </c>
      <c r="M928" s="6" t="s">
        <v>37</v>
      </c>
    </row>
    <row r="929" spans="1:13" ht="24.95" customHeight="1">
      <c r="A929" s="21" t="s">
        <v>3756</v>
      </c>
      <c r="B929" s="10" t="s">
        <v>3829</v>
      </c>
      <c r="C929" s="6" t="s">
        <v>108</v>
      </c>
      <c r="D929" s="118" t="s">
        <v>3830</v>
      </c>
      <c r="E929" s="7" t="s">
        <v>292</v>
      </c>
      <c r="F929" s="6" t="s">
        <v>86</v>
      </c>
      <c r="G929" s="248">
        <v>4792000000</v>
      </c>
      <c r="H929" s="182">
        <v>0</v>
      </c>
      <c r="I929" s="120">
        <v>0</v>
      </c>
      <c r="J929" s="248">
        <v>4792000000</v>
      </c>
      <c r="K929" s="119" t="s">
        <v>3831</v>
      </c>
      <c r="L929" s="6" t="s">
        <v>3832</v>
      </c>
      <c r="M929" s="6" t="s">
        <v>37</v>
      </c>
    </row>
    <row r="930" spans="1:13" ht="24.95" customHeight="1">
      <c r="A930" s="21" t="s">
        <v>3756</v>
      </c>
      <c r="B930" s="10" t="s">
        <v>3829</v>
      </c>
      <c r="C930" s="6" t="s">
        <v>108</v>
      </c>
      <c r="D930" s="118" t="s">
        <v>3833</v>
      </c>
      <c r="E930" s="7" t="s">
        <v>292</v>
      </c>
      <c r="F930" s="6" t="s">
        <v>86</v>
      </c>
      <c r="G930" s="248">
        <v>4792000000</v>
      </c>
      <c r="H930" s="182">
        <v>0</v>
      </c>
      <c r="I930" s="120">
        <v>0</v>
      </c>
      <c r="J930" s="248">
        <v>4792000000</v>
      </c>
      <c r="K930" s="119" t="s">
        <v>3831</v>
      </c>
      <c r="L930" s="6" t="s">
        <v>3832</v>
      </c>
      <c r="M930" s="6" t="s">
        <v>37</v>
      </c>
    </row>
    <row r="931" spans="1:13" ht="24.95" customHeight="1">
      <c r="A931" s="21" t="s">
        <v>3756</v>
      </c>
      <c r="B931" s="10" t="s">
        <v>3829</v>
      </c>
      <c r="C931" s="6" t="s">
        <v>108</v>
      </c>
      <c r="D931" s="118" t="s">
        <v>3834</v>
      </c>
      <c r="E931" s="7" t="s">
        <v>292</v>
      </c>
      <c r="F931" s="6" t="s">
        <v>86</v>
      </c>
      <c r="G931" s="248">
        <v>4792000000</v>
      </c>
      <c r="H931" s="182">
        <v>0</v>
      </c>
      <c r="I931" s="120">
        <v>0</v>
      </c>
      <c r="J931" s="248">
        <v>4792000000</v>
      </c>
      <c r="K931" s="119" t="s">
        <v>3831</v>
      </c>
      <c r="L931" s="6" t="s">
        <v>3832</v>
      </c>
      <c r="M931" s="6" t="s">
        <v>37</v>
      </c>
    </row>
    <row r="932" spans="1:13" ht="24.95" customHeight="1">
      <c r="A932" s="21" t="s">
        <v>3756</v>
      </c>
      <c r="B932" s="10" t="s">
        <v>3829</v>
      </c>
      <c r="C932" s="6" t="s">
        <v>108</v>
      </c>
      <c r="D932" s="118" t="s">
        <v>3835</v>
      </c>
      <c r="E932" s="7" t="s">
        <v>292</v>
      </c>
      <c r="F932" s="6" t="s">
        <v>86</v>
      </c>
      <c r="G932" s="248">
        <v>1952000000</v>
      </c>
      <c r="H932" s="182">
        <v>0</v>
      </c>
      <c r="I932" s="120">
        <v>0</v>
      </c>
      <c r="J932" s="248">
        <v>1952000000</v>
      </c>
      <c r="K932" s="119" t="s">
        <v>3831</v>
      </c>
      <c r="L932" s="6" t="s">
        <v>3832</v>
      </c>
      <c r="M932" s="6" t="s">
        <v>37</v>
      </c>
    </row>
    <row r="933" spans="1:13" ht="24.95" customHeight="1">
      <c r="A933" s="10" t="s">
        <v>3748</v>
      </c>
      <c r="B933" s="10" t="s">
        <v>3836</v>
      </c>
      <c r="C933" s="6" t="s">
        <v>108</v>
      </c>
      <c r="D933" s="5" t="s">
        <v>3837</v>
      </c>
      <c r="E933" s="7" t="s">
        <v>133</v>
      </c>
      <c r="F933" s="6" t="s">
        <v>18</v>
      </c>
      <c r="G933" s="120">
        <v>50000000</v>
      </c>
      <c r="H933" s="120">
        <v>240000000</v>
      </c>
      <c r="I933" s="120">
        <v>0</v>
      </c>
      <c r="J933" s="120">
        <f>SUM(G933:I933)</f>
        <v>290000000</v>
      </c>
      <c r="K933" s="6" t="s">
        <v>3838</v>
      </c>
      <c r="L933" s="6" t="s">
        <v>3839</v>
      </c>
      <c r="M933" s="6" t="s">
        <v>85</v>
      </c>
    </row>
    <row r="934" spans="1:13" ht="24.95" customHeight="1">
      <c r="A934" s="21" t="s">
        <v>3756</v>
      </c>
      <c r="B934" s="10" t="s">
        <v>3840</v>
      </c>
      <c r="C934" s="6" t="s">
        <v>108</v>
      </c>
      <c r="D934" s="118" t="s">
        <v>3841</v>
      </c>
      <c r="E934" s="7" t="s">
        <v>292</v>
      </c>
      <c r="F934" s="6" t="s">
        <v>86</v>
      </c>
      <c r="G934" s="248">
        <v>6016000000</v>
      </c>
      <c r="H934" s="182">
        <v>0</v>
      </c>
      <c r="I934" s="120">
        <v>0</v>
      </c>
      <c r="J934" s="248">
        <v>6016000000</v>
      </c>
      <c r="K934" s="119" t="s">
        <v>3842</v>
      </c>
      <c r="L934" s="6" t="s">
        <v>3843</v>
      </c>
      <c r="M934" s="6" t="s">
        <v>37</v>
      </c>
    </row>
    <row r="935" spans="1:13" ht="24.95" customHeight="1">
      <c r="A935" s="21" t="s">
        <v>3756</v>
      </c>
      <c r="B935" s="10" t="s">
        <v>3840</v>
      </c>
      <c r="C935" s="6" t="s">
        <v>108</v>
      </c>
      <c r="D935" s="118" t="s">
        <v>3844</v>
      </c>
      <c r="E935" s="7" t="s">
        <v>292</v>
      </c>
      <c r="F935" s="6" t="s">
        <v>86</v>
      </c>
      <c r="G935" s="248">
        <v>6016000000</v>
      </c>
      <c r="H935" s="182">
        <v>0</v>
      </c>
      <c r="I935" s="120">
        <v>0</v>
      </c>
      <c r="J935" s="248">
        <v>6016000000</v>
      </c>
      <c r="K935" s="119" t="s">
        <v>3842</v>
      </c>
      <c r="L935" s="6" t="s">
        <v>3843</v>
      </c>
      <c r="M935" s="6" t="s">
        <v>37</v>
      </c>
    </row>
    <row r="936" spans="1:13" ht="24.95" customHeight="1">
      <c r="A936" s="21" t="s">
        <v>3756</v>
      </c>
      <c r="B936" s="10" t="s">
        <v>3840</v>
      </c>
      <c r="C936" s="6" t="s">
        <v>108</v>
      </c>
      <c r="D936" s="118" t="s">
        <v>3845</v>
      </c>
      <c r="E936" s="7" t="s">
        <v>292</v>
      </c>
      <c r="F936" s="6" t="s">
        <v>86</v>
      </c>
      <c r="G936" s="248">
        <v>6016000000</v>
      </c>
      <c r="H936" s="182">
        <v>0</v>
      </c>
      <c r="I936" s="120">
        <v>0</v>
      </c>
      <c r="J936" s="248">
        <v>6016000000</v>
      </c>
      <c r="K936" s="119" t="s">
        <v>3842</v>
      </c>
      <c r="L936" s="6" t="s">
        <v>3843</v>
      </c>
      <c r="M936" s="6" t="s">
        <v>37</v>
      </c>
    </row>
    <row r="937" spans="1:13" ht="24.95" customHeight="1">
      <c r="A937" s="21" t="s">
        <v>3756</v>
      </c>
      <c r="B937" s="10" t="s">
        <v>3840</v>
      </c>
      <c r="C937" s="6" t="s">
        <v>108</v>
      </c>
      <c r="D937" s="118" t="s">
        <v>3846</v>
      </c>
      <c r="E937" s="7" t="s">
        <v>292</v>
      </c>
      <c r="F937" s="6" t="s">
        <v>86</v>
      </c>
      <c r="G937" s="248">
        <v>1992000000</v>
      </c>
      <c r="H937" s="182">
        <v>0</v>
      </c>
      <c r="I937" s="120">
        <v>0</v>
      </c>
      <c r="J937" s="248">
        <v>1992000000</v>
      </c>
      <c r="K937" s="119" t="s">
        <v>3842</v>
      </c>
      <c r="L937" s="6" t="s">
        <v>3843</v>
      </c>
      <c r="M937" s="6" t="s">
        <v>37</v>
      </c>
    </row>
    <row r="938" spans="1:13" ht="24.95" customHeight="1">
      <c r="A938" s="10" t="s">
        <v>3748</v>
      </c>
      <c r="B938" s="10" t="s">
        <v>3847</v>
      </c>
      <c r="C938" s="6" t="s">
        <v>51</v>
      </c>
      <c r="D938" s="5" t="s">
        <v>3848</v>
      </c>
      <c r="E938" s="7" t="s">
        <v>292</v>
      </c>
      <c r="F938" s="6" t="s">
        <v>86</v>
      </c>
      <c r="G938" s="120">
        <v>268000000</v>
      </c>
      <c r="H938" s="120">
        <v>214000000</v>
      </c>
      <c r="I938" s="120">
        <v>104000000</v>
      </c>
      <c r="J938" s="120">
        <f>SUM(G938:I938)</f>
        <v>586000000</v>
      </c>
      <c r="K938" s="6" t="s">
        <v>3849</v>
      </c>
      <c r="L938" s="6" t="s">
        <v>3850</v>
      </c>
      <c r="M938" s="6" t="s">
        <v>37</v>
      </c>
    </row>
    <row r="939" spans="1:13" ht="24.95" customHeight="1">
      <c r="A939" s="21" t="s">
        <v>3756</v>
      </c>
      <c r="B939" s="10" t="s">
        <v>3847</v>
      </c>
      <c r="C939" s="6" t="s">
        <v>108</v>
      </c>
      <c r="D939" s="118" t="s">
        <v>3851</v>
      </c>
      <c r="E939" s="7" t="s">
        <v>292</v>
      </c>
      <c r="F939" s="6" t="s">
        <v>86</v>
      </c>
      <c r="G939" s="248">
        <v>6848000000</v>
      </c>
      <c r="H939" s="182">
        <v>0</v>
      </c>
      <c r="I939" s="120">
        <v>0</v>
      </c>
      <c r="J939" s="248">
        <v>6848000000</v>
      </c>
      <c r="K939" s="119" t="s">
        <v>3852</v>
      </c>
      <c r="L939" s="6" t="s">
        <v>3853</v>
      </c>
      <c r="M939" s="6" t="s">
        <v>37</v>
      </c>
    </row>
    <row r="940" spans="1:13" ht="24.95" customHeight="1">
      <c r="A940" s="21" t="s">
        <v>3756</v>
      </c>
      <c r="B940" s="10" t="s">
        <v>3847</v>
      </c>
      <c r="C940" s="6" t="s">
        <v>108</v>
      </c>
      <c r="D940" s="118" t="s">
        <v>3854</v>
      </c>
      <c r="E940" s="7" t="s">
        <v>292</v>
      </c>
      <c r="F940" s="6" t="s">
        <v>86</v>
      </c>
      <c r="G940" s="248">
        <v>6848000000</v>
      </c>
      <c r="H940" s="182">
        <v>0</v>
      </c>
      <c r="I940" s="120">
        <v>0</v>
      </c>
      <c r="J940" s="248">
        <v>6848000000</v>
      </c>
      <c r="K940" s="119" t="s">
        <v>3852</v>
      </c>
      <c r="L940" s="6" t="s">
        <v>3853</v>
      </c>
      <c r="M940" s="6" t="s">
        <v>37</v>
      </c>
    </row>
    <row r="941" spans="1:13" ht="24.95" customHeight="1">
      <c r="A941" s="21" t="s">
        <v>3756</v>
      </c>
      <c r="B941" s="10" t="s">
        <v>3847</v>
      </c>
      <c r="C941" s="6" t="s">
        <v>108</v>
      </c>
      <c r="D941" s="118" t="s">
        <v>3855</v>
      </c>
      <c r="E941" s="7" t="s">
        <v>292</v>
      </c>
      <c r="F941" s="6" t="s">
        <v>86</v>
      </c>
      <c r="G941" s="248">
        <v>6848000000</v>
      </c>
      <c r="H941" s="182">
        <v>0</v>
      </c>
      <c r="I941" s="120">
        <v>0</v>
      </c>
      <c r="J941" s="248">
        <v>6848000000</v>
      </c>
      <c r="K941" s="119" t="s">
        <v>3852</v>
      </c>
      <c r="L941" s="6" t="s">
        <v>3853</v>
      </c>
      <c r="M941" s="6" t="s">
        <v>37</v>
      </c>
    </row>
    <row r="942" spans="1:13" ht="24.95" customHeight="1">
      <c r="A942" s="21" t="s">
        <v>3756</v>
      </c>
      <c r="B942" s="10" t="s">
        <v>3847</v>
      </c>
      <c r="C942" s="6" t="s">
        <v>108</v>
      </c>
      <c r="D942" s="118" t="s">
        <v>3856</v>
      </c>
      <c r="E942" s="7" t="s">
        <v>292</v>
      </c>
      <c r="F942" s="6" t="s">
        <v>86</v>
      </c>
      <c r="G942" s="248">
        <v>1127000000</v>
      </c>
      <c r="H942" s="182">
        <v>0</v>
      </c>
      <c r="I942" s="120">
        <v>0</v>
      </c>
      <c r="J942" s="248">
        <v>1127000000</v>
      </c>
      <c r="K942" s="119" t="s">
        <v>3852</v>
      </c>
      <c r="L942" s="6" t="s">
        <v>3853</v>
      </c>
      <c r="M942" s="6" t="s">
        <v>37</v>
      </c>
    </row>
    <row r="943" spans="1:13" ht="24.95" customHeight="1">
      <c r="A943" s="21" t="s">
        <v>3756</v>
      </c>
      <c r="B943" s="10" t="s">
        <v>3847</v>
      </c>
      <c r="C943" s="6" t="s">
        <v>108</v>
      </c>
      <c r="D943" s="118" t="s">
        <v>3857</v>
      </c>
      <c r="E943" s="7" t="s">
        <v>292</v>
      </c>
      <c r="F943" s="6" t="s">
        <v>86</v>
      </c>
      <c r="G943" s="248">
        <v>1127000000</v>
      </c>
      <c r="H943" s="182">
        <v>0</v>
      </c>
      <c r="I943" s="120">
        <v>0</v>
      </c>
      <c r="J943" s="248">
        <v>1127000000</v>
      </c>
      <c r="K943" s="119" t="s">
        <v>3852</v>
      </c>
      <c r="L943" s="6" t="s">
        <v>3853</v>
      </c>
      <c r="M943" s="6" t="s">
        <v>37</v>
      </c>
    </row>
    <row r="944" spans="1:13" ht="24.95" customHeight="1">
      <c r="A944" s="10" t="s">
        <v>3756</v>
      </c>
      <c r="B944" s="10" t="s">
        <v>3259</v>
      </c>
      <c r="C944" s="6" t="s">
        <v>108</v>
      </c>
      <c r="D944" s="5" t="s">
        <v>3858</v>
      </c>
      <c r="E944" s="7" t="s">
        <v>37</v>
      </c>
      <c r="F944" s="6" t="s">
        <v>18</v>
      </c>
      <c r="G944" s="120">
        <v>2093325000</v>
      </c>
      <c r="H944" s="120">
        <v>928521000</v>
      </c>
      <c r="I944" s="120">
        <v>1000000000</v>
      </c>
      <c r="J944" s="120">
        <v>4021846000</v>
      </c>
      <c r="K944" s="6" t="s">
        <v>3859</v>
      </c>
      <c r="L944" s="6" t="s">
        <v>3860</v>
      </c>
      <c r="M944" s="6" t="s">
        <v>37</v>
      </c>
    </row>
    <row r="945" spans="1:13" ht="24.95" customHeight="1">
      <c r="A945" s="10" t="s">
        <v>3748</v>
      </c>
      <c r="B945" s="6" t="s">
        <v>845</v>
      </c>
      <c r="C945" s="6" t="s">
        <v>51</v>
      </c>
      <c r="D945" s="13" t="s">
        <v>3861</v>
      </c>
      <c r="E945" s="7" t="s">
        <v>292</v>
      </c>
      <c r="F945" s="6" t="s">
        <v>18</v>
      </c>
      <c r="G945" s="120">
        <v>302573689</v>
      </c>
      <c r="H945" s="182">
        <v>0</v>
      </c>
      <c r="I945" s="120">
        <v>0</v>
      </c>
      <c r="J945" s="120">
        <v>302573689</v>
      </c>
      <c r="K945" s="6" t="s">
        <v>3862</v>
      </c>
      <c r="L945" s="6" t="s">
        <v>3863</v>
      </c>
      <c r="M945" s="6" t="s">
        <v>37</v>
      </c>
    </row>
    <row r="946" spans="1:13" ht="24.95" customHeight="1">
      <c r="A946" s="10" t="s">
        <v>3748</v>
      </c>
      <c r="B946" s="6" t="s">
        <v>845</v>
      </c>
      <c r="C946" s="6" t="s">
        <v>51</v>
      </c>
      <c r="D946" s="13" t="s">
        <v>3864</v>
      </c>
      <c r="E946" s="7" t="s">
        <v>292</v>
      </c>
      <c r="F946" s="6" t="s">
        <v>18</v>
      </c>
      <c r="G946" s="120">
        <v>298388862</v>
      </c>
      <c r="H946" s="182">
        <v>0</v>
      </c>
      <c r="I946" s="120">
        <v>0</v>
      </c>
      <c r="J946" s="120">
        <v>298388862</v>
      </c>
      <c r="K946" s="6" t="s">
        <v>3862</v>
      </c>
      <c r="L946" s="6" t="s">
        <v>3863</v>
      </c>
      <c r="M946" s="6" t="s">
        <v>37</v>
      </c>
    </row>
    <row r="947" spans="1:13" ht="24.95" customHeight="1">
      <c r="A947" s="10" t="s">
        <v>3748</v>
      </c>
      <c r="B947" s="6" t="s">
        <v>845</v>
      </c>
      <c r="C947" s="6" t="s">
        <v>51</v>
      </c>
      <c r="D947" s="13" t="s">
        <v>3865</v>
      </c>
      <c r="E947" s="7" t="s">
        <v>292</v>
      </c>
      <c r="F947" s="6" t="s">
        <v>18</v>
      </c>
      <c r="G947" s="120">
        <v>295126818</v>
      </c>
      <c r="H947" s="182">
        <v>0</v>
      </c>
      <c r="I947" s="120">
        <v>0</v>
      </c>
      <c r="J947" s="120">
        <v>295126818</v>
      </c>
      <c r="K947" s="6" t="s">
        <v>3862</v>
      </c>
      <c r="L947" s="6" t="s">
        <v>3863</v>
      </c>
      <c r="M947" s="6" t="s">
        <v>37</v>
      </c>
    </row>
    <row r="948" spans="1:13" ht="24.95" customHeight="1">
      <c r="A948" s="10" t="s">
        <v>3748</v>
      </c>
      <c r="B948" s="6" t="s">
        <v>845</v>
      </c>
      <c r="C948" s="6" t="s">
        <v>51</v>
      </c>
      <c r="D948" s="13" t="s">
        <v>3866</v>
      </c>
      <c r="E948" s="7" t="s">
        <v>292</v>
      </c>
      <c r="F948" s="6" t="s">
        <v>18</v>
      </c>
      <c r="G948" s="120">
        <v>302010511</v>
      </c>
      <c r="H948" s="182">
        <v>0</v>
      </c>
      <c r="I948" s="120">
        <v>0</v>
      </c>
      <c r="J948" s="120">
        <v>302010511</v>
      </c>
      <c r="K948" s="6" t="s">
        <v>3862</v>
      </c>
      <c r="L948" s="6" t="s">
        <v>3863</v>
      </c>
      <c r="M948" s="6" t="s">
        <v>37</v>
      </c>
    </row>
    <row r="949" spans="1:13" ht="24.95" customHeight="1">
      <c r="A949" s="10" t="s">
        <v>3748</v>
      </c>
      <c r="B949" s="6" t="s">
        <v>845</v>
      </c>
      <c r="C949" s="6" t="s">
        <v>51</v>
      </c>
      <c r="D949" s="13" t="s">
        <v>3867</v>
      </c>
      <c r="E949" s="7" t="s">
        <v>292</v>
      </c>
      <c r="F949" s="6" t="s">
        <v>18</v>
      </c>
      <c r="G949" s="120">
        <v>319753056</v>
      </c>
      <c r="H949" s="182">
        <v>0</v>
      </c>
      <c r="I949" s="120">
        <v>0</v>
      </c>
      <c r="J949" s="120">
        <v>319753056</v>
      </c>
      <c r="K949" s="6" t="s">
        <v>3862</v>
      </c>
      <c r="L949" s="6" t="s">
        <v>3863</v>
      </c>
      <c r="M949" s="6" t="s">
        <v>37</v>
      </c>
    </row>
    <row r="950" spans="1:13" ht="24.95" customHeight="1">
      <c r="A950" s="10" t="s">
        <v>3748</v>
      </c>
      <c r="B950" s="6" t="s">
        <v>845</v>
      </c>
      <c r="C950" s="6" t="s">
        <v>51</v>
      </c>
      <c r="D950" s="13" t="s">
        <v>3868</v>
      </c>
      <c r="E950" s="7" t="s">
        <v>292</v>
      </c>
      <c r="F950" s="6" t="s">
        <v>18</v>
      </c>
      <c r="G950" s="120">
        <v>290124042</v>
      </c>
      <c r="H950" s="182">
        <v>0</v>
      </c>
      <c r="I950" s="120">
        <v>0</v>
      </c>
      <c r="J950" s="120">
        <v>290124042</v>
      </c>
      <c r="K950" s="6" t="s">
        <v>3862</v>
      </c>
      <c r="L950" s="6" t="s">
        <v>3863</v>
      </c>
      <c r="M950" s="6" t="s">
        <v>37</v>
      </c>
    </row>
    <row r="951" spans="1:13" ht="24.95" customHeight="1">
      <c r="A951" s="10" t="s">
        <v>3748</v>
      </c>
      <c r="B951" s="6" t="s">
        <v>845</v>
      </c>
      <c r="C951" s="6" t="s">
        <v>51</v>
      </c>
      <c r="D951" s="13" t="s">
        <v>3869</v>
      </c>
      <c r="E951" s="7" t="s">
        <v>292</v>
      </c>
      <c r="F951" s="6" t="s">
        <v>18</v>
      </c>
      <c r="G951" s="120">
        <v>370031204</v>
      </c>
      <c r="H951" s="182">
        <v>0</v>
      </c>
      <c r="I951" s="120">
        <v>0</v>
      </c>
      <c r="J951" s="120">
        <v>370031204</v>
      </c>
      <c r="K951" s="6" t="s">
        <v>3862</v>
      </c>
      <c r="L951" s="6" t="s">
        <v>3863</v>
      </c>
      <c r="M951" s="6" t="s">
        <v>37</v>
      </c>
    </row>
    <row r="952" spans="1:13" ht="24.95" customHeight="1">
      <c r="A952" s="10" t="s">
        <v>3748</v>
      </c>
      <c r="B952" s="6" t="s">
        <v>845</v>
      </c>
      <c r="C952" s="6" t="s">
        <v>51</v>
      </c>
      <c r="D952" s="13" t="s">
        <v>3870</v>
      </c>
      <c r="E952" s="7" t="s">
        <v>292</v>
      </c>
      <c r="F952" s="6" t="s">
        <v>18</v>
      </c>
      <c r="G952" s="120">
        <v>369155962</v>
      </c>
      <c r="H952" s="182">
        <v>0</v>
      </c>
      <c r="I952" s="120">
        <v>0</v>
      </c>
      <c r="J952" s="120">
        <v>369155962</v>
      </c>
      <c r="K952" s="6" t="s">
        <v>3862</v>
      </c>
      <c r="L952" s="6" t="s">
        <v>3863</v>
      </c>
      <c r="M952" s="6" t="s">
        <v>37</v>
      </c>
    </row>
    <row r="953" spans="1:13" ht="24.95" customHeight="1">
      <c r="A953" s="10" t="s">
        <v>3748</v>
      </c>
      <c r="B953" s="6" t="s">
        <v>845</v>
      </c>
      <c r="C953" s="6" t="s">
        <v>51</v>
      </c>
      <c r="D953" s="13" t="s">
        <v>3871</v>
      </c>
      <c r="E953" s="7" t="s">
        <v>292</v>
      </c>
      <c r="F953" s="6" t="s">
        <v>18</v>
      </c>
      <c r="G953" s="120">
        <v>368004007</v>
      </c>
      <c r="H953" s="182">
        <v>0</v>
      </c>
      <c r="I953" s="120">
        <v>0</v>
      </c>
      <c r="J953" s="120">
        <v>368004007</v>
      </c>
      <c r="K953" s="6" t="s">
        <v>3862</v>
      </c>
      <c r="L953" s="6" t="s">
        <v>3863</v>
      </c>
      <c r="M953" s="6" t="s">
        <v>37</v>
      </c>
    </row>
    <row r="954" spans="1:13" ht="24.95" customHeight="1">
      <c r="A954" s="10" t="s">
        <v>3748</v>
      </c>
      <c r="B954" s="6" t="s">
        <v>845</v>
      </c>
      <c r="C954" s="6" t="s">
        <v>51</v>
      </c>
      <c r="D954" s="13" t="s">
        <v>3872</v>
      </c>
      <c r="E954" s="7" t="s">
        <v>292</v>
      </c>
      <c r="F954" s="6" t="s">
        <v>18</v>
      </c>
      <c r="G954" s="120">
        <v>369236416</v>
      </c>
      <c r="H954" s="182">
        <v>0</v>
      </c>
      <c r="I954" s="120">
        <v>0</v>
      </c>
      <c r="J954" s="120">
        <v>369236416</v>
      </c>
      <c r="K954" s="6" t="s">
        <v>3862</v>
      </c>
      <c r="L954" s="6" t="s">
        <v>3863</v>
      </c>
      <c r="M954" s="6" t="s">
        <v>37</v>
      </c>
    </row>
    <row r="955" spans="1:13" ht="24.95" customHeight="1">
      <c r="A955" s="10" t="s">
        <v>3748</v>
      </c>
      <c r="B955" s="6" t="s">
        <v>845</v>
      </c>
      <c r="C955" s="6" t="s">
        <v>51</v>
      </c>
      <c r="D955" s="13" t="s">
        <v>3873</v>
      </c>
      <c r="E955" s="7" t="s">
        <v>292</v>
      </c>
      <c r="F955" s="6" t="s">
        <v>18</v>
      </c>
      <c r="G955" s="120">
        <v>360024433</v>
      </c>
      <c r="H955" s="182">
        <v>0</v>
      </c>
      <c r="I955" s="120">
        <v>0</v>
      </c>
      <c r="J955" s="120">
        <v>360024433</v>
      </c>
      <c r="K955" s="6" t="s">
        <v>3862</v>
      </c>
      <c r="L955" s="6" t="s">
        <v>3863</v>
      </c>
      <c r="M955" s="6" t="s">
        <v>37</v>
      </c>
    </row>
    <row r="956" spans="1:13" ht="24.95" customHeight="1">
      <c r="A956" s="10" t="s">
        <v>3748</v>
      </c>
      <c r="B956" s="6" t="s">
        <v>845</v>
      </c>
      <c r="C956" s="6" t="s">
        <v>51</v>
      </c>
      <c r="D956" s="13" t="s">
        <v>3874</v>
      </c>
      <c r="E956" s="7" t="s">
        <v>292</v>
      </c>
      <c r="F956" s="6" t="s">
        <v>18</v>
      </c>
      <c r="G956" s="120">
        <v>359401524</v>
      </c>
      <c r="H956" s="182">
        <v>0</v>
      </c>
      <c r="I956" s="120">
        <v>0</v>
      </c>
      <c r="J956" s="120">
        <v>359401524</v>
      </c>
      <c r="K956" s="6" t="s">
        <v>3862</v>
      </c>
      <c r="L956" s="6" t="s">
        <v>3863</v>
      </c>
      <c r="M956" s="6" t="s">
        <v>37</v>
      </c>
    </row>
    <row r="957" spans="1:13" ht="24.95" customHeight="1">
      <c r="A957" s="10" t="s">
        <v>3748</v>
      </c>
      <c r="B957" s="6" t="s">
        <v>845</v>
      </c>
      <c r="C957" s="6" t="s">
        <v>51</v>
      </c>
      <c r="D957" s="13" t="s">
        <v>3875</v>
      </c>
      <c r="E957" s="7" t="s">
        <v>292</v>
      </c>
      <c r="F957" s="6" t="s">
        <v>18</v>
      </c>
      <c r="G957" s="120">
        <v>367626117</v>
      </c>
      <c r="H957" s="182">
        <v>0</v>
      </c>
      <c r="I957" s="120">
        <v>0</v>
      </c>
      <c r="J957" s="120">
        <v>367626117</v>
      </c>
      <c r="K957" s="6" t="s">
        <v>3862</v>
      </c>
      <c r="L957" s="6" t="s">
        <v>3863</v>
      </c>
      <c r="M957" s="6" t="s">
        <v>37</v>
      </c>
    </row>
    <row r="958" spans="1:13" ht="24.95" customHeight="1">
      <c r="A958" s="10" t="s">
        <v>3748</v>
      </c>
      <c r="B958" s="6" t="s">
        <v>845</v>
      </c>
      <c r="C958" s="6" t="s">
        <v>51</v>
      </c>
      <c r="D958" s="13" t="s">
        <v>3876</v>
      </c>
      <c r="E958" s="7" t="s">
        <v>292</v>
      </c>
      <c r="F958" s="6" t="s">
        <v>18</v>
      </c>
      <c r="G958" s="120">
        <v>365658651</v>
      </c>
      <c r="H958" s="182">
        <v>0</v>
      </c>
      <c r="I958" s="120">
        <v>0</v>
      </c>
      <c r="J958" s="120">
        <v>365658651</v>
      </c>
      <c r="K958" s="6" t="s">
        <v>3862</v>
      </c>
      <c r="L958" s="6" t="s">
        <v>3863</v>
      </c>
      <c r="M958" s="6" t="s">
        <v>37</v>
      </c>
    </row>
    <row r="959" spans="1:13" ht="24.95" customHeight="1">
      <c r="A959" s="10" t="s">
        <v>3748</v>
      </c>
      <c r="B959" s="6" t="s">
        <v>845</v>
      </c>
      <c r="C959" s="6" t="s">
        <v>51</v>
      </c>
      <c r="D959" s="13" t="s">
        <v>3877</v>
      </c>
      <c r="E959" s="7" t="s">
        <v>292</v>
      </c>
      <c r="F959" s="6" t="s">
        <v>18</v>
      </c>
      <c r="G959" s="120">
        <v>359238178</v>
      </c>
      <c r="H959" s="182">
        <v>0</v>
      </c>
      <c r="I959" s="120">
        <v>0</v>
      </c>
      <c r="J959" s="120">
        <v>359238178</v>
      </c>
      <c r="K959" s="6" t="s">
        <v>3862</v>
      </c>
      <c r="L959" s="6" t="s">
        <v>3863</v>
      </c>
      <c r="M959" s="6" t="s">
        <v>37</v>
      </c>
    </row>
    <row r="960" spans="1:13" ht="24.95" customHeight="1">
      <c r="A960" s="10" t="s">
        <v>3748</v>
      </c>
      <c r="B960" s="6" t="s">
        <v>845</v>
      </c>
      <c r="C960" s="6" t="s">
        <v>51</v>
      </c>
      <c r="D960" s="13" t="s">
        <v>3878</v>
      </c>
      <c r="E960" s="7" t="s">
        <v>292</v>
      </c>
      <c r="F960" s="6" t="s">
        <v>18</v>
      </c>
      <c r="G960" s="120">
        <v>361643265</v>
      </c>
      <c r="H960" s="182">
        <v>0</v>
      </c>
      <c r="I960" s="120">
        <v>0</v>
      </c>
      <c r="J960" s="120">
        <v>361643265</v>
      </c>
      <c r="K960" s="6" t="s">
        <v>3862</v>
      </c>
      <c r="L960" s="6" t="s">
        <v>3863</v>
      </c>
      <c r="M960" s="6" t="s">
        <v>37</v>
      </c>
    </row>
    <row r="961" spans="1:13" ht="24.95" customHeight="1">
      <c r="A961" s="10" t="s">
        <v>3748</v>
      </c>
      <c r="B961" s="6" t="s">
        <v>845</v>
      </c>
      <c r="C961" s="6" t="s">
        <v>51</v>
      </c>
      <c r="D961" s="13" t="s">
        <v>3879</v>
      </c>
      <c r="E961" s="7" t="s">
        <v>292</v>
      </c>
      <c r="F961" s="6" t="s">
        <v>18</v>
      </c>
      <c r="G961" s="120">
        <v>440209368</v>
      </c>
      <c r="H961" s="182">
        <v>0</v>
      </c>
      <c r="I961" s="120">
        <v>0</v>
      </c>
      <c r="J961" s="120">
        <v>440209368</v>
      </c>
      <c r="K961" s="6" t="s">
        <v>3862</v>
      </c>
      <c r="L961" s="6" t="s">
        <v>3863</v>
      </c>
      <c r="M961" s="6" t="s">
        <v>37</v>
      </c>
    </row>
    <row r="962" spans="1:13" ht="24.95" customHeight="1">
      <c r="A962" s="10" t="s">
        <v>3748</v>
      </c>
      <c r="B962" s="6" t="s">
        <v>845</v>
      </c>
      <c r="C962" s="6" t="s">
        <v>51</v>
      </c>
      <c r="D962" s="13" t="s">
        <v>3880</v>
      </c>
      <c r="E962" s="7" t="s">
        <v>292</v>
      </c>
      <c r="F962" s="6" t="s">
        <v>18</v>
      </c>
      <c r="G962" s="120">
        <v>465746199</v>
      </c>
      <c r="H962" s="182">
        <v>0</v>
      </c>
      <c r="I962" s="120">
        <v>0</v>
      </c>
      <c r="J962" s="120">
        <v>465746199</v>
      </c>
      <c r="K962" s="6" t="s">
        <v>3862</v>
      </c>
      <c r="L962" s="6" t="s">
        <v>3863</v>
      </c>
      <c r="M962" s="6" t="s">
        <v>37</v>
      </c>
    </row>
    <row r="963" spans="1:13" ht="24.95" customHeight="1">
      <c r="A963" s="21" t="s">
        <v>3756</v>
      </c>
      <c r="B963" s="10" t="s">
        <v>3881</v>
      </c>
      <c r="C963" s="6" t="s">
        <v>108</v>
      </c>
      <c r="D963" s="118" t="s">
        <v>3882</v>
      </c>
      <c r="E963" s="7" t="s">
        <v>292</v>
      </c>
      <c r="F963" s="6" t="s">
        <v>86</v>
      </c>
      <c r="G963" s="248">
        <v>5432000000</v>
      </c>
      <c r="H963" s="182">
        <v>0</v>
      </c>
      <c r="I963" s="120">
        <v>0</v>
      </c>
      <c r="J963" s="248">
        <v>5432000000</v>
      </c>
      <c r="K963" s="119" t="s">
        <v>3883</v>
      </c>
      <c r="L963" s="6" t="s">
        <v>3884</v>
      </c>
      <c r="M963" s="6" t="s">
        <v>37</v>
      </c>
    </row>
    <row r="964" spans="1:13" ht="24.95" customHeight="1">
      <c r="A964" s="21" t="s">
        <v>3756</v>
      </c>
      <c r="B964" s="10" t="s">
        <v>3881</v>
      </c>
      <c r="C964" s="6" t="s">
        <v>108</v>
      </c>
      <c r="D964" s="118" t="s">
        <v>3885</v>
      </c>
      <c r="E964" s="7" t="s">
        <v>292</v>
      </c>
      <c r="F964" s="6" t="s">
        <v>86</v>
      </c>
      <c r="G964" s="248">
        <v>5432000000</v>
      </c>
      <c r="H964" s="182">
        <v>0</v>
      </c>
      <c r="I964" s="120">
        <v>0</v>
      </c>
      <c r="J964" s="248">
        <v>5432000000</v>
      </c>
      <c r="K964" s="119" t="s">
        <v>3883</v>
      </c>
      <c r="L964" s="6" t="s">
        <v>3884</v>
      </c>
      <c r="M964" s="6" t="s">
        <v>37</v>
      </c>
    </row>
    <row r="965" spans="1:13" ht="24.95" customHeight="1">
      <c r="A965" s="21" t="s">
        <v>3756</v>
      </c>
      <c r="B965" s="10" t="s">
        <v>3881</v>
      </c>
      <c r="C965" s="6" t="s">
        <v>108</v>
      </c>
      <c r="D965" s="118" t="s">
        <v>3886</v>
      </c>
      <c r="E965" s="7" t="s">
        <v>292</v>
      </c>
      <c r="F965" s="6" t="s">
        <v>86</v>
      </c>
      <c r="G965" s="248">
        <v>5432000000</v>
      </c>
      <c r="H965" s="182">
        <v>0</v>
      </c>
      <c r="I965" s="120">
        <v>0</v>
      </c>
      <c r="J965" s="248">
        <v>5432000000</v>
      </c>
      <c r="K965" s="119" t="s">
        <v>3883</v>
      </c>
      <c r="L965" s="6" t="s">
        <v>3884</v>
      </c>
      <c r="M965" s="6" t="s">
        <v>37</v>
      </c>
    </row>
    <row r="966" spans="1:13" ht="24.95" customHeight="1">
      <c r="A966" s="21" t="s">
        <v>3756</v>
      </c>
      <c r="B966" s="10" t="s">
        <v>3881</v>
      </c>
      <c r="C966" s="6" t="s">
        <v>108</v>
      </c>
      <c r="D966" s="118" t="s">
        <v>3887</v>
      </c>
      <c r="E966" s="7" t="s">
        <v>292</v>
      </c>
      <c r="F966" s="6" t="s">
        <v>86</v>
      </c>
      <c r="G966" s="248">
        <v>1983000000</v>
      </c>
      <c r="H966" s="182">
        <v>0</v>
      </c>
      <c r="I966" s="120">
        <v>0</v>
      </c>
      <c r="J966" s="248">
        <v>1983000000</v>
      </c>
      <c r="K966" s="119" t="s">
        <v>3883</v>
      </c>
      <c r="L966" s="6" t="s">
        <v>3884</v>
      </c>
      <c r="M966" s="6" t="s">
        <v>37</v>
      </c>
    </row>
    <row r="967" spans="1:13" ht="24.95" customHeight="1">
      <c r="A967" s="21" t="s">
        <v>3756</v>
      </c>
      <c r="B967" s="10" t="s">
        <v>3888</v>
      </c>
      <c r="C967" s="6" t="s">
        <v>108</v>
      </c>
      <c r="D967" s="118" t="s">
        <v>3889</v>
      </c>
      <c r="E967" s="7" t="s">
        <v>292</v>
      </c>
      <c r="F967" s="6" t="s">
        <v>86</v>
      </c>
      <c r="G967" s="248">
        <v>4950000000</v>
      </c>
      <c r="H967" s="182">
        <v>0</v>
      </c>
      <c r="I967" s="120">
        <v>0</v>
      </c>
      <c r="J967" s="248">
        <v>4950000000</v>
      </c>
      <c r="K967" s="119" t="s">
        <v>3890</v>
      </c>
      <c r="L967" s="6" t="s">
        <v>3891</v>
      </c>
      <c r="M967" s="6" t="s">
        <v>37</v>
      </c>
    </row>
    <row r="968" spans="1:13" ht="24.95" customHeight="1">
      <c r="A968" s="21" t="s">
        <v>3756</v>
      </c>
      <c r="B968" s="10" t="s">
        <v>3888</v>
      </c>
      <c r="C968" s="6" t="s">
        <v>108</v>
      </c>
      <c r="D968" s="118" t="s">
        <v>3892</v>
      </c>
      <c r="E968" s="7" t="s">
        <v>292</v>
      </c>
      <c r="F968" s="6" t="s">
        <v>86</v>
      </c>
      <c r="G968" s="248">
        <v>4950000000</v>
      </c>
      <c r="H968" s="182">
        <v>0</v>
      </c>
      <c r="I968" s="120">
        <v>0</v>
      </c>
      <c r="J968" s="248">
        <v>4950000000</v>
      </c>
      <c r="K968" s="119" t="s">
        <v>3890</v>
      </c>
      <c r="L968" s="6" t="s">
        <v>3891</v>
      </c>
      <c r="M968" s="6" t="s">
        <v>37</v>
      </c>
    </row>
    <row r="969" spans="1:13" ht="24.95" customHeight="1">
      <c r="A969" s="21" t="s">
        <v>3756</v>
      </c>
      <c r="B969" s="10" t="s">
        <v>3888</v>
      </c>
      <c r="C969" s="6" t="s">
        <v>108</v>
      </c>
      <c r="D969" s="118" t="s">
        <v>3893</v>
      </c>
      <c r="E969" s="7" t="s">
        <v>292</v>
      </c>
      <c r="F969" s="6" t="s">
        <v>86</v>
      </c>
      <c r="G969" s="248">
        <v>1992000000</v>
      </c>
      <c r="H969" s="182">
        <v>0</v>
      </c>
      <c r="I969" s="120">
        <v>0</v>
      </c>
      <c r="J969" s="248">
        <v>1992000000</v>
      </c>
      <c r="K969" s="119" t="s">
        <v>3890</v>
      </c>
      <c r="L969" s="6" t="s">
        <v>3891</v>
      </c>
      <c r="M969" s="6" t="s">
        <v>37</v>
      </c>
    </row>
    <row r="970" spans="1:13" ht="24.95" customHeight="1">
      <c r="A970" s="21" t="s">
        <v>3756</v>
      </c>
      <c r="B970" s="10" t="s">
        <v>3888</v>
      </c>
      <c r="C970" s="6" t="s">
        <v>108</v>
      </c>
      <c r="D970" s="118" t="s">
        <v>3894</v>
      </c>
      <c r="E970" s="7" t="s">
        <v>292</v>
      </c>
      <c r="F970" s="6" t="s">
        <v>86</v>
      </c>
      <c r="G970" s="248">
        <v>1992000000</v>
      </c>
      <c r="H970" s="182">
        <v>0</v>
      </c>
      <c r="I970" s="120">
        <v>0</v>
      </c>
      <c r="J970" s="248">
        <v>1992000000</v>
      </c>
      <c r="K970" s="119" t="s">
        <v>3890</v>
      </c>
      <c r="L970" s="6" t="s">
        <v>3891</v>
      </c>
      <c r="M970" s="6" t="s">
        <v>37</v>
      </c>
    </row>
    <row r="971" spans="1:13" ht="24.95" customHeight="1">
      <c r="A971" s="21" t="s">
        <v>3756</v>
      </c>
      <c r="B971" s="10" t="s">
        <v>3895</v>
      </c>
      <c r="C971" s="6" t="s">
        <v>108</v>
      </c>
      <c r="D971" s="118" t="s">
        <v>3896</v>
      </c>
      <c r="E971" s="7" t="s">
        <v>292</v>
      </c>
      <c r="F971" s="6" t="s">
        <v>86</v>
      </c>
      <c r="G971" s="248">
        <v>6990000000</v>
      </c>
      <c r="H971" s="182">
        <v>0</v>
      </c>
      <c r="I971" s="120">
        <v>0</v>
      </c>
      <c r="J971" s="248">
        <v>6990000000</v>
      </c>
      <c r="K971" s="119" t="s">
        <v>3897</v>
      </c>
      <c r="L971" s="6" t="s">
        <v>3898</v>
      </c>
      <c r="M971" s="6" t="s">
        <v>37</v>
      </c>
    </row>
    <row r="972" spans="1:13" ht="24.95" customHeight="1">
      <c r="A972" s="21" t="s">
        <v>3756</v>
      </c>
      <c r="B972" s="10" t="s">
        <v>3895</v>
      </c>
      <c r="C972" s="6" t="s">
        <v>108</v>
      </c>
      <c r="D972" s="118" t="s">
        <v>3899</v>
      </c>
      <c r="E972" s="7" t="s">
        <v>292</v>
      </c>
      <c r="F972" s="6" t="s">
        <v>86</v>
      </c>
      <c r="G972" s="248">
        <v>6990000000</v>
      </c>
      <c r="H972" s="182">
        <v>0</v>
      </c>
      <c r="I972" s="120">
        <v>0</v>
      </c>
      <c r="J972" s="248">
        <v>6990000000</v>
      </c>
      <c r="K972" s="119" t="s">
        <v>3897</v>
      </c>
      <c r="L972" s="6" t="s">
        <v>3898</v>
      </c>
      <c r="M972" s="6" t="s">
        <v>37</v>
      </c>
    </row>
    <row r="973" spans="1:13" ht="24.95" customHeight="1">
      <c r="A973" s="21" t="s">
        <v>3756</v>
      </c>
      <c r="B973" s="10" t="s">
        <v>3895</v>
      </c>
      <c r="C973" s="6" t="s">
        <v>108</v>
      </c>
      <c r="D973" s="118" t="s">
        <v>3900</v>
      </c>
      <c r="E973" s="7" t="s">
        <v>292</v>
      </c>
      <c r="F973" s="6" t="s">
        <v>86</v>
      </c>
      <c r="G973" s="248">
        <v>6990000000</v>
      </c>
      <c r="H973" s="182">
        <v>0</v>
      </c>
      <c r="I973" s="120">
        <v>0</v>
      </c>
      <c r="J973" s="248">
        <v>6990000000</v>
      </c>
      <c r="K973" s="119" t="s">
        <v>3897</v>
      </c>
      <c r="L973" s="6" t="s">
        <v>3898</v>
      </c>
      <c r="M973" s="6" t="s">
        <v>37</v>
      </c>
    </row>
    <row r="974" spans="1:13" ht="24.95" customHeight="1">
      <c r="A974" s="21" t="s">
        <v>3756</v>
      </c>
      <c r="B974" s="10" t="s">
        <v>3895</v>
      </c>
      <c r="C974" s="6" t="s">
        <v>108</v>
      </c>
      <c r="D974" s="118" t="s">
        <v>3901</v>
      </c>
      <c r="E974" s="7" t="s">
        <v>292</v>
      </c>
      <c r="F974" s="6" t="s">
        <v>86</v>
      </c>
      <c r="G974" s="248">
        <v>1745000000</v>
      </c>
      <c r="H974" s="182">
        <v>0</v>
      </c>
      <c r="I974" s="120">
        <v>0</v>
      </c>
      <c r="J974" s="248">
        <v>1745000000</v>
      </c>
      <c r="K974" s="119" t="s">
        <v>3897</v>
      </c>
      <c r="L974" s="6" t="s">
        <v>3898</v>
      </c>
      <c r="M974" s="6" t="s">
        <v>37</v>
      </c>
    </row>
    <row r="975" spans="1:13" ht="24.95" customHeight="1">
      <c r="A975" s="21" t="s">
        <v>3756</v>
      </c>
      <c r="B975" s="10" t="s">
        <v>3895</v>
      </c>
      <c r="C975" s="6" t="s">
        <v>108</v>
      </c>
      <c r="D975" s="118" t="s">
        <v>3902</v>
      </c>
      <c r="E975" s="7" t="s">
        <v>292</v>
      </c>
      <c r="F975" s="6" t="s">
        <v>86</v>
      </c>
      <c r="G975" s="248">
        <v>1745000000</v>
      </c>
      <c r="H975" s="182">
        <v>0</v>
      </c>
      <c r="I975" s="120">
        <v>0</v>
      </c>
      <c r="J975" s="248">
        <v>1745000000</v>
      </c>
      <c r="K975" s="119" t="s">
        <v>3897</v>
      </c>
      <c r="L975" s="6" t="s">
        <v>3898</v>
      </c>
      <c r="M975" s="6" t="s">
        <v>37</v>
      </c>
    </row>
    <row r="976" spans="1:13" ht="24.95" customHeight="1">
      <c r="A976" s="10" t="s">
        <v>3748</v>
      </c>
      <c r="B976" s="10" t="s">
        <v>3903</v>
      </c>
      <c r="C976" s="6" t="s">
        <v>51</v>
      </c>
      <c r="D976" s="5" t="s">
        <v>3904</v>
      </c>
      <c r="E976" s="7" t="s">
        <v>292</v>
      </c>
      <c r="F976" s="6" t="s">
        <v>86</v>
      </c>
      <c r="G976" s="120">
        <v>330537819</v>
      </c>
      <c r="H976" s="120">
        <v>239934914</v>
      </c>
      <c r="I976" s="120">
        <v>0</v>
      </c>
      <c r="J976" s="120">
        <f>SUM(G976:I976)</f>
        <v>570472733</v>
      </c>
      <c r="K976" s="6" t="s">
        <v>3905</v>
      </c>
      <c r="L976" s="6" t="s">
        <v>3906</v>
      </c>
      <c r="M976" s="6" t="s">
        <v>37</v>
      </c>
    </row>
    <row r="977" spans="1:13" ht="24.95" customHeight="1">
      <c r="A977" s="10" t="s">
        <v>3748</v>
      </c>
      <c r="B977" s="10" t="s">
        <v>3903</v>
      </c>
      <c r="C977" s="6" t="s">
        <v>51</v>
      </c>
      <c r="D977" s="5" t="s">
        <v>3907</v>
      </c>
      <c r="E977" s="7" t="s">
        <v>292</v>
      </c>
      <c r="F977" s="6" t="s">
        <v>86</v>
      </c>
      <c r="G977" s="120">
        <v>807655524</v>
      </c>
      <c r="H977" s="120">
        <v>783390947</v>
      </c>
      <c r="I977" s="120">
        <v>0</v>
      </c>
      <c r="J977" s="120">
        <f>SUM(G977:I977)</f>
        <v>1591046471</v>
      </c>
      <c r="K977" s="6" t="s">
        <v>3908</v>
      </c>
      <c r="L977" s="6" t="s">
        <v>3909</v>
      </c>
      <c r="M977" s="6" t="s">
        <v>37</v>
      </c>
    </row>
    <row r="978" spans="1:13" ht="24.95" customHeight="1">
      <c r="A978" s="10" t="s">
        <v>3748</v>
      </c>
      <c r="B978" s="10" t="s">
        <v>3903</v>
      </c>
      <c r="C978" s="6" t="s">
        <v>51</v>
      </c>
      <c r="D978" s="5" t="s">
        <v>3910</v>
      </c>
      <c r="E978" s="7" t="s">
        <v>292</v>
      </c>
      <c r="F978" s="6" t="s">
        <v>86</v>
      </c>
      <c r="G978" s="120">
        <v>1115052974</v>
      </c>
      <c r="H978" s="120">
        <v>982973617</v>
      </c>
      <c r="I978" s="120">
        <v>0</v>
      </c>
      <c r="J978" s="120">
        <f>SUM(G978:I978)</f>
        <v>2098026591</v>
      </c>
      <c r="K978" s="6" t="s">
        <v>3911</v>
      </c>
      <c r="L978" s="6" t="s">
        <v>3912</v>
      </c>
      <c r="M978" s="6" t="s">
        <v>37</v>
      </c>
    </row>
    <row r="979" spans="1:13" ht="24.95" customHeight="1">
      <c r="A979" s="21" t="s">
        <v>3756</v>
      </c>
      <c r="B979" s="10" t="s">
        <v>3903</v>
      </c>
      <c r="C979" s="6" t="s">
        <v>108</v>
      </c>
      <c r="D979" s="118" t="s">
        <v>3913</v>
      </c>
      <c r="E979" s="7" t="s">
        <v>292</v>
      </c>
      <c r="F979" s="6" t="s">
        <v>86</v>
      </c>
      <c r="G979" s="248">
        <v>5778000000</v>
      </c>
      <c r="H979" s="182">
        <v>0</v>
      </c>
      <c r="I979" s="120">
        <v>0</v>
      </c>
      <c r="J979" s="248">
        <v>5778000000</v>
      </c>
      <c r="K979" s="119" t="s">
        <v>3914</v>
      </c>
      <c r="L979" s="6" t="s">
        <v>3915</v>
      </c>
      <c r="M979" s="6" t="s">
        <v>37</v>
      </c>
    </row>
    <row r="980" spans="1:13" ht="24.95" customHeight="1">
      <c r="A980" s="21" t="s">
        <v>3756</v>
      </c>
      <c r="B980" s="10" t="s">
        <v>3903</v>
      </c>
      <c r="C980" s="6" t="s">
        <v>108</v>
      </c>
      <c r="D980" s="118" t="s">
        <v>3916</v>
      </c>
      <c r="E980" s="7" t="s">
        <v>292</v>
      </c>
      <c r="F980" s="6" t="s">
        <v>86</v>
      </c>
      <c r="G980" s="248">
        <v>5778000000</v>
      </c>
      <c r="H980" s="182">
        <v>0</v>
      </c>
      <c r="I980" s="120">
        <v>0</v>
      </c>
      <c r="J980" s="248">
        <v>5778000000</v>
      </c>
      <c r="K980" s="119" t="s">
        <v>3914</v>
      </c>
      <c r="L980" s="6" t="s">
        <v>3915</v>
      </c>
      <c r="M980" s="6" t="s">
        <v>37</v>
      </c>
    </row>
    <row r="981" spans="1:13" ht="24.75" customHeight="1">
      <c r="A981" s="21" t="s">
        <v>3756</v>
      </c>
      <c r="B981" s="10" t="s">
        <v>3903</v>
      </c>
      <c r="C981" s="6" t="s">
        <v>108</v>
      </c>
      <c r="D981" s="118" t="s">
        <v>3917</v>
      </c>
      <c r="E981" s="7" t="s">
        <v>292</v>
      </c>
      <c r="F981" s="6" t="s">
        <v>86</v>
      </c>
      <c r="G981" s="248">
        <v>5778000000</v>
      </c>
      <c r="H981" s="182">
        <v>0</v>
      </c>
      <c r="I981" s="120">
        <v>0</v>
      </c>
      <c r="J981" s="248">
        <v>5778000000</v>
      </c>
      <c r="K981" s="119" t="s">
        <v>3914</v>
      </c>
      <c r="L981" s="6" t="s">
        <v>3915</v>
      </c>
      <c r="M981" s="6" t="s">
        <v>37</v>
      </c>
    </row>
    <row r="982" spans="1:13" ht="24.95" customHeight="1">
      <c r="A982" s="21" t="s">
        <v>3756</v>
      </c>
      <c r="B982" s="10" t="s">
        <v>3903</v>
      </c>
      <c r="C982" s="6" t="s">
        <v>108</v>
      </c>
      <c r="D982" s="118" t="s">
        <v>3918</v>
      </c>
      <c r="E982" s="7" t="s">
        <v>292</v>
      </c>
      <c r="F982" s="6" t="s">
        <v>86</v>
      </c>
      <c r="G982" s="248">
        <v>1281000000</v>
      </c>
      <c r="H982" s="182">
        <v>0</v>
      </c>
      <c r="I982" s="120">
        <v>0</v>
      </c>
      <c r="J982" s="248">
        <v>1281000000</v>
      </c>
      <c r="K982" s="119" t="s">
        <v>3914</v>
      </c>
      <c r="L982" s="6" t="s">
        <v>3915</v>
      </c>
      <c r="M982" s="6" t="s">
        <v>37</v>
      </c>
    </row>
    <row r="983" spans="1:13" ht="24.95" customHeight="1">
      <c r="A983" s="21" t="s">
        <v>3756</v>
      </c>
      <c r="B983" s="10" t="s">
        <v>3919</v>
      </c>
      <c r="C983" s="6" t="s">
        <v>108</v>
      </c>
      <c r="D983" s="118" t="s">
        <v>3920</v>
      </c>
      <c r="E983" s="7" t="s">
        <v>292</v>
      </c>
      <c r="F983" s="6" t="s">
        <v>86</v>
      </c>
      <c r="G983" s="248">
        <v>6894000000</v>
      </c>
      <c r="H983" s="182">
        <v>0</v>
      </c>
      <c r="I983" s="120">
        <v>0</v>
      </c>
      <c r="J983" s="248">
        <v>6894000000</v>
      </c>
      <c r="K983" s="119" t="s">
        <v>3921</v>
      </c>
      <c r="L983" s="6" t="s">
        <v>3922</v>
      </c>
      <c r="M983" s="6" t="s">
        <v>37</v>
      </c>
    </row>
    <row r="984" spans="1:13" ht="24.95" customHeight="1">
      <c r="A984" s="21" t="s">
        <v>3756</v>
      </c>
      <c r="B984" s="10" t="s">
        <v>3919</v>
      </c>
      <c r="C984" s="6" t="s">
        <v>108</v>
      </c>
      <c r="D984" s="118" t="s">
        <v>3923</v>
      </c>
      <c r="E984" s="7" t="s">
        <v>292</v>
      </c>
      <c r="F984" s="6" t="s">
        <v>86</v>
      </c>
      <c r="G984" s="248">
        <v>6894000000</v>
      </c>
      <c r="H984" s="182">
        <v>0</v>
      </c>
      <c r="I984" s="120">
        <v>0</v>
      </c>
      <c r="J984" s="248">
        <v>6894000000</v>
      </c>
      <c r="K984" s="119" t="s">
        <v>3921</v>
      </c>
      <c r="L984" s="6" t="s">
        <v>3922</v>
      </c>
      <c r="M984" s="6" t="s">
        <v>37</v>
      </c>
    </row>
    <row r="985" spans="1:13" ht="24.95" customHeight="1">
      <c r="A985" s="21" t="s">
        <v>3756</v>
      </c>
      <c r="B985" s="10" t="s">
        <v>3919</v>
      </c>
      <c r="C985" s="6" t="s">
        <v>108</v>
      </c>
      <c r="D985" s="118" t="s">
        <v>3924</v>
      </c>
      <c r="E985" s="7" t="s">
        <v>292</v>
      </c>
      <c r="F985" s="6" t="s">
        <v>86</v>
      </c>
      <c r="G985" s="248">
        <v>6894000000</v>
      </c>
      <c r="H985" s="182">
        <v>0</v>
      </c>
      <c r="I985" s="120">
        <v>0</v>
      </c>
      <c r="J985" s="248">
        <v>6894000000</v>
      </c>
      <c r="K985" s="119" t="s">
        <v>3921</v>
      </c>
      <c r="L985" s="6" t="s">
        <v>3922</v>
      </c>
      <c r="M985" s="6" t="s">
        <v>37</v>
      </c>
    </row>
    <row r="986" spans="1:13" ht="24.95" customHeight="1">
      <c r="A986" s="21" t="s">
        <v>3756</v>
      </c>
      <c r="B986" s="10" t="s">
        <v>3919</v>
      </c>
      <c r="C986" s="6" t="s">
        <v>108</v>
      </c>
      <c r="D986" s="118" t="s">
        <v>3925</v>
      </c>
      <c r="E986" s="7" t="s">
        <v>292</v>
      </c>
      <c r="F986" s="6" t="s">
        <v>86</v>
      </c>
      <c r="G986" s="248">
        <v>6894000000</v>
      </c>
      <c r="H986" s="182">
        <v>0</v>
      </c>
      <c r="I986" s="120">
        <v>0</v>
      </c>
      <c r="J986" s="248">
        <v>6894000000</v>
      </c>
      <c r="K986" s="119" t="s">
        <v>3921</v>
      </c>
      <c r="L986" s="6" t="s">
        <v>3922</v>
      </c>
      <c r="M986" s="6" t="s">
        <v>37</v>
      </c>
    </row>
    <row r="987" spans="1:13" ht="24.95" customHeight="1">
      <c r="A987" s="21" t="s">
        <v>3756</v>
      </c>
      <c r="B987" s="10" t="s">
        <v>3919</v>
      </c>
      <c r="C987" s="6" t="s">
        <v>108</v>
      </c>
      <c r="D987" s="118" t="s">
        <v>3926</v>
      </c>
      <c r="E987" s="7" t="s">
        <v>292</v>
      </c>
      <c r="F987" s="6" t="s">
        <v>86</v>
      </c>
      <c r="G987" s="248">
        <v>1950000000</v>
      </c>
      <c r="H987" s="182">
        <v>0</v>
      </c>
      <c r="I987" s="120">
        <v>0</v>
      </c>
      <c r="J987" s="248">
        <v>1950000000</v>
      </c>
      <c r="K987" s="119" t="s">
        <v>3921</v>
      </c>
      <c r="L987" s="6" t="s">
        <v>3922</v>
      </c>
      <c r="M987" s="6" t="s">
        <v>37</v>
      </c>
    </row>
    <row r="988" spans="1:13" ht="24.95" customHeight="1">
      <c r="A988" s="21" t="s">
        <v>3756</v>
      </c>
      <c r="B988" s="10" t="s">
        <v>3919</v>
      </c>
      <c r="C988" s="6" t="s">
        <v>108</v>
      </c>
      <c r="D988" s="118" t="s">
        <v>3927</v>
      </c>
      <c r="E988" s="7" t="s">
        <v>292</v>
      </c>
      <c r="F988" s="6" t="s">
        <v>86</v>
      </c>
      <c r="G988" s="248">
        <v>1950000000</v>
      </c>
      <c r="H988" s="182">
        <v>0</v>
      </c>
      <c r="I988" s="120">
        <v>0</v>
      </c>
      <c r="J988" s="248">
        <v>1950000000</v>
      </c>
      <c r="K988" s="119" t="s">
        <v>3921</v>
      </c>
      <c r="L988" s="6" t="s">
        <v>3922</v>
      </c>
      <c r="M988" s="6" t="s">
        <v>37</v>
      </c>
    </row>
    <row r="989" spans="1:13" ht="24.95" customHeight="1">
      <c r="A989" s="21" t="s">
        <v>3756</v>
      </c>
      <c r="B989" s="10" t="s">
        <v>3928</v>
      </c>
      <c r="C989" s="6" t="s">
        <v>108</v>
      </c>
      <c r="D989" s="118" t="s">
        <v>3929</v>
      </c>
      <c r="E989" s="7" t="s">
        <v>292</v>
      </c>
      <c r="F989" s="6" t="s">
        <v>86</v>
      </c>
      <c r="G989" s="248">
        <v>5551000000</v>
      </c>
      <c r="H989" s="182">
        <v>0</v>
      </c>
      <c r="I989" s="120">
        <v>0</v>
      </c>
      <c r="J989" s="248">
        <v>5551000000</v>
      </c>
      <c r="K989" s="119" t="s">
        <v>3930</v>
      </c>
      <c r="L989" s="6" t="s">
        <v>3931</v>
      </c>
      <c r="M989" s="6" t="s">
        <v>37</v>
      </c>
    </row>
    <row r="990" spans="1:13" ht="24.95" customHeight="1">
      <c r="A990" s="21" t="s">
        <v>3756</v>
      </c>
      <c r="B990" s="10" t="s">
        <v>3928</v>
      </c>
      <c r="C990" s="6" t="s">
        <v>108</v>
      </c>
      <c r="D990" s="118" t="s">
        <v>3932</v>
      </c>
      <c r="E990" s="7" t="s">
        <v>292</v>
      </c>
      <c r="F990" s="6" t="s">
        <v>86</v>
      </c>
      <c r="G990" s="248">
        <v>5551000000</v>
      </c>
      <c r="H990" s="182">
        <v>0</v>
      </c>
      <c r="I990" s="120">
        <v>0</v>
      </c>
      <c r="J990" s="248">
        <v>5551000000</v>
      </c>
      <c r="K990" s="119" t="s">
        <v>3930</v>
      </c>
      <c r="L990" s="6" t="s">
        <v>3931</v>
      </c>
      <c r="M990" s="6" t="s">
        <v>37</v>
      </c>
    </row>
    <row r="991" spans="1:13" ht="24.95" customHeight="1">
      <c r="A991" s="21" t="s">
        <v>3756</v>
      </c>
      <c r="B991" s="10" t="s">
        <v>3928</v>
      </c>
      <c r="C991" s="6" t="s">
        <v>108</v>
      </c>
      <c r="D991" s="118" t="s">
        <v>3933</v>
      </c>
      <c r="E991" s="7" t="s">
        <v>292</v>
      </c>
      <c r="F991" s="6" t="s">
        <v>86</v>
      </c>
      <c r="G991" s="248">
        <v>5551000000</v>
      </c>
      <c r="H991" s="182">
        <v>0</v>
      </c>
      <c r="I991" s="120">
        <v>0</v>
      </c>
      <c r="J991" s="248">
        <v>5551000000</v>
      </c>
      <c r="K991" s="119" t="s">
        <v>3930</v>
      </c>
      <c r="L991" s="6" t="s">
        <v>3931</v>
      </c>
      <c r="M991" s="6" t="s">
        <v>37</v>
      </c>
    </row>
    <row r="992" spans="1:13" ht="24.95" customHeight="1">
      <c r="A992" s="21" t="s">
        <v>3756</v>
      </c>
      <c r="B992" s="10" t="s">
        <v>3928</v>
      </c>
      <c r="C992" s="6" t="s">
        <v>108</v>
      </c>
      <c r="D992" s="118" t="s">
        <v>3934</v>
      </c>
      <c r="E992" s="7" t="s">
        <v>292</v>
      </c>
      <c r="F992" s="6" t="s">
        <v>86</v>
      </c>
      <c r="G992" s="248">
        <v>1839000000</v>
      </c>
      <c r="H992" s="182">
        <v>0</v>
      </c>
      <c r="I992" s="120">
        <v>0</v>
      </c>
      <c r="J992" s="248">
        <v>1839000000</v>
      </c>
      <c r="K992" s="119" t="s">
        <v>3930</v>
      </c>
      <c r="L992" s="6" t="s">
        <v>3931</v>
      </c>
      <c r="M992" s="6" t="s">
        <v>37</v>
      </c>
    </row>
    <row r="993" spans="1:13" ht="24.95" customHeight="1">
      <c r="A993" s="10" t="s">
        <v>3748</v>
      </c>
      <c r="B993" s="10" t="s">
        <v>3935</v>
      </c>
      <c r="C993" s="6" t="s">
        <v>51</v>
      </c>
      <c r="D993" s="5" t="s">
        <v>3936</v>
      </c>
      <c r="E993" s="7" t="s">
        <v>292</v>
      </c>
      <c r="F993" s="6" t="s">
        <v>86</v>
      </c>
      <c r="G993" s="120">
        <v>3024671828</v>
      </c>
      <c r="H993" s="120">
        <v>2514180601</v>
      </c>
      <c r="I993" s="120">
        <v>0</v>
      </c>
      <c r="J993" s="120">
        <f>SUM(G993:I993)</f>
        <v>5538852429</v>
      </c>
      <c r="K993" s="6" t="s">
        <v>3937</v>
      </c>
      <c r="L993" s="6" t="s">
        <v>3938</v>
      </c>
      <c r="M993" s="6" t="s">
        <v>37</v>
      </c>
    </row>
    <row r="994" spans="1:13" ht="24.95" customHeight="1">
      <c r="A994" s="21" t="s">
        <v>3756</v>
      </c>
      <c r="B994" s="10" t="s">
        <v>3935</v>
      </c>
      <c r="C994" s="6" t="s">
        <v>108</v>
      </c>
      <c r="D994" s="118" t="s">
        <v>3939</v>
      </c>
      <c r="E994" s="7" t="s">
        <v>292</v>
      </c>
      <c r="F994" s="6" t="s">
        <v>86</v>
      </c>
      <c r="G994" s="248">
        <v>5127000000</v>
      </c>
      <c r="H994" s="182">
        <v>0</v>
      </c>
      <c r="I994" s="120">
        <v>0</v>
      </c>
      <c r="J994" s="248">
        <v>5127000000</v>
      </c>
      <c r="K994" s="119" t="s">
        <v>3940</v>
      </c>
      <c r="L994" s="6" t="s">
        <v>3941</v>
      </c>
      <c r="M994" s="6" t="s">
        <v>37</v>
      </c>
    </row>
    <row r="995" spans="1:13" ht="24.95" customHeight="1">
      <c r="A995" s="21" t="s">
        <v>3756</v>
      </c>
      <c r="B995" s="10" t="s">
        <v>3935</v>
      </c>
      <c r="C995" s="6" t="s">
        <v>108</v>
      </c>
      <c r="D995" s="118" t="s">
        <v>3942</v>
      </c>
      <c r="E995" s="7" t="s">
        <v>292</v>
      </c>
      <c r="F995" s="6" t="s">
        <v>86</v>
      </c>
      <c r="G995" s="248">
        <v>5127000000</v>
      </c>
      <c r="H995" s="182">
        <v>0</v>
      </c>
      <c r="I995" s="120">
        <v>0</v>
      </c>
      <c r="J995" s="248">
        <v>5127000000</v>
      </c>
      <c r="K995" s="119" t="s">
        <v>3940</v>
      </c>
      <c r="L995" s="6" t="s">
        <v>3941</v>
      </c>
      <c r="M995" s="6" t="s">
        <v>37</v>
      </c>
    </row>
    <row r="996" spans="1:13" ht="24.95" customHeight="1">
      <c r="A996" s="21" t="s">
        <v>3756</v>
      </c>
      <c r="B996" s="10" t="s">
        <v>3935</v>
      </c>
      <c r="C996" s="6" t="s">
        <v>108</v>
      </c>
      <c r="D996" s="118" t="s">
        <v>3943</v>
      </c>
      <c r="E996" s="7" t="s">
        <v>292</v>
      </c>
      <c r="F996" s="6" t="s">
        <v>86</v>
      </c>
      <c r="G996" s="248">
        <v>5127000000</v>
      </c>
      <c r="H996" s="182">
        <v>0</v>
      </c>
      <c r="I996" s="120">
        <v>0</v>
      </c>
      <c r="J996" s="248">
        <v>5127000000</v>
      </c>
      <c r="K996" s="119" t="s">
        <v>3940</v>
      </c>
      <c r="L996" s="6" t="s">
        <v>3941</v>
      </c>
      <c r="M996" s="6" t="s">
        <v>37</v>
      </c>
    </row>
    <row r="997" spans="1:13" ht="24.95" customHeight="1">
      <c r="A997" s="21" t="s">
        <v>3756</v>
      </c>
      <c r="B997" s="10" t="s">
        <v>3935</v>
      </c>
      <c r="C997" s="6" t="s">
        <v>108</v>
      </c>
      <c r="D997" s="118" t="s">
        <v>3944</v>
      </c>
      <c r="E997" s="7" t="s">
        <v>292</v>
      </c>
      <c r="F997" s="6" t="s">
        <v>86</v>
      </c>
      <c r="G997" s="248">
        <v>1186000000</v>
      </c>
      <c r="H997" s="182">
        <v>0</v>
      </c>
      <c r="I997" s="120">
        <v>0</v>
      </c>
      <c r="J997" s="248">
        <v>1186000000</v>
      </c>
      <c r="K997" s="119" t="s">
        <v>3940</v>
      </c>
      <c r="L997" s="6" t="s">
        <v>3941</v>
      </c>
      <c r="M997" s="6" t="s">
        <v>37</v>
      </c>
    </row>
    <row r="998" spans="1:13" ht="24.95" customHeight="1">
      <c r="A998" s="21" t="s">
        <v>3756</v>
      </c>
      <c r="B998" s="10" t="s">
        <v>3935</v>
      </c>
      <c r="C998" s="6" t="s">
        <v>108</v>
      </c>
      <c r="D998" s="118" t="s">
        <v>3945</v>
      </c>
      <c r="E998" s="7" t="s">
        <v>292</v>
      </c>
      <c r="F998" s="6" t="s">
        <v>86</v>
      </c>
      <c r="G998" s="248">
        <v>1186000000</v>
      </c>
      <c r="H998" s="182">
        <v>0</v>
      </c>
      <c r="I998" s="120">
        <v>0</v>
      </c>
      <c r="J998" s="248">
        <v>1186000000</v>
      </c>
      <c r="K998" s="119" t="s">
        <v>3940</v>
      </c>
      <c r="L998" s="6" t="s">
        <v>3941</v>
      </c>
      <c r="M998" s="6" t="s">
        <v>37</v>
      </c>
    </row>
    <row r="999" spans="1:13" ht="24.95" customHeight="1">
      <c r="A999" s="21" t="s">
        <v>3756</v>
      </c>
      <c r="B999" s="10" t="s">
        <v>3946</v>
      </c>
      <c r="C999" s="6" t="s">
        <v>108</v>
      </c>
      <c r="D999" s="118" t="s">
        <v>3947</v>
      </c>
      <c r="E999" s="7" t="s">
        <v>292</v>
      </c>
      <c r="F999" s="6" t="s">
        <v>86</v>
      </c>
      <c r="G999" s="248">
        <v>5548000000</v>
      </c>
      <c r="H999" s="182">
        <v>0</v>
      </c>
      <c r="I999" s="120">
        <v>0</v>
      </c>
      <c r="J999" s="248">
        <v>5548000000</v>
      </c>
      <c r="K999" s="119" t="s">
        <v>3948</v>
      </c>
      <c r="L999" s="6" t="s">
        <v>3949</v>
      </c>
      <c r="M999" s="6" t="s">
        <v>37</v>
      </c>
    </row>
    <row r="1000" spans="1:13" ht="24.95" customHeight="1">
      <c r="A1000" s="21" t="s">
        <v>3756</v>
      </c>
      <c r="B1000" s="10" t="s">
        <v>3946</v>
      </c>
      <c r="C1000" s="6" t="s">
        <v>108</v>
      </c>
      <c r="D1000" s="118" t="s">
        <v>3950</v>
      </c>
      <c r="E1000" s="7" t="s">
        <v>292</v>
      </c>
      <c r="F1000" s="6" t="s">
        <v>86</v>
      </c>
      <c r="G1000" s="248">
        <v>5548000000</v>
      </c>
      <c r="H1000" s="182">
        <v>0</v>
      </c>
      <c r="I1000" s="120">
        <v>0</v>
      </c>
      <c r="J1000" s="248">
        <v>5548000000</v>
      </c>
      <c r="K1000" s="119" t="s">
        <v>3948</v>
      </c>
      <c r="L1000" s="6" t="s">
        <v>3949</v>
      </c>
      <c r="M1000" s="6" t="s">
        <v>37</v>
      </c>
    </row>
    <row r="1001" spans="1:13" ht="24.95" customHeight="1">
      <c r="A1001" s="21" t="s">
        <v>3756</v>
      </c>
      <c r="B1001" s="10" t="s">
        <v>3946</v>
      </c>
      <c r="C1001" s="6" t="s">
        <v>108</v>
      </c>
      <c r="D1001" s="118" t="s">
        <v>3951</v>
      </c>
      <c r="E1001" s="7" t="s">
        <v>292</v>
      </c>
      <c r="F1001" s="6" t="s">
        <v>86</v>
      </c>
      <c r="G1001" s="248">
        <v>1120000000</v>
      </c>
      <c r="H1001" s="182">
        <v>0</v>
      </c>
      <c r="I1001" s="120">
        <v>0</v>
      </c>
      <c r="J1001" s="248">
        <v>1120000000</v>
      </c>
      <c r="K1001" s="119" t="s">
        <v>3948</v>
      </c>
      <c r="L1001" s="6" t="s">
        <v>3949</v>
      </c>
      <c r="M1001" s="6" t="s">
        <v>37</v>
      </c>
    </row>
    <row r="1002" spans="1:13" ht="24.95" customHeight="1">
      <c r="A1002" s="21" t="s">
        <v>3756</v>
      </c>
      <c r="B1002" s="10" t="s">
        <v>3952</v>
      </c>
      <c r="C1002" s="6" t="s">
        <v>108</v>
      </c>
      <c r="D1002" s="118" t="s">
        <v>3953</v>
      </c>
      <c r="E1002" s="7" t="s">
        <v>292</v>
      </c>
      <c r="F1002" s="6" t="s">
        <v>86</v>
      </c>
      <c r="G1002" s="248">
        <v>4858000000</v>
      </c>
      <c r="H1002" s="182">
        <v>0</v>
      </c>
      <c r="I1002" s="120">
        <v>0</v>
      </c>
      <c r="J1002" s="248">
        <v>4858000000</v>
      </c>
      <c r="K1002" s="119" t="s">
        <v>3954</v>
      </c>
      <c r="L1002" s="6" t="s">
        <v>3955</v>
      </c>
      <c r="M1002" s="6" t="s">
        <v>37</v>
      </c>
    </row>
    <row r="1003" spans="1:13" ht="24.95" customHeight="1">
      <c r="A1003" s="21" t="s">
        <v>3756</v>
      </c>
      <c r="B1003" s="10" t="s">
        <v>3952</v>
      </c>
      <c r="C1003" s="6" t="s">
        <v>108</v>
      </c>
      <c r="D1003" s="118" t="s">
        <v>3956</v>
      </c>
      <c r="E1003" s="7" t="s">
        <v>292</v>
      </c>
      <c r="F1003" s="6" t="s">
        <v>86</v>
      </c>
      <c r="G1003" s="248">
        <v>4858000000</v>
      </c>
      <c r="H1003" s="182">
        <v>0</v>
      </c>
      <c r="I1003" s="120">
        <v>0</v>
      </c>
      <c r="J1003" s="248">
        <v>4858000000</v>
      </c>
      <c r="K1003" s="119" t="s">
        <v>3954</v>
      </c>
      <c r="L1003" s="6" t="s">
        <v>3955</v>
      </c>
      <c r="M1003" s="6" t="s">
        <v>37</v>
      </c>
    </row>
    <row r="1004" spans="1:13" ht="24.95" customHeight="1">
      <c r="A1004" s="21" t="s">
        <v>3756</v>
      </c>
      <c r="B1004" s="10" t="s">
        <v>3952</v>
      </c>
      <c r="C1004" s="6" t="s">
        <v>108</v>
      </c>
      <c r="D1004" s="118" t="s">
        <v>3957</v>
      </c>
      <c r="E1004" s="7" t="s">
        <v>292</v>
      </c>
      <c r="F1004" s="6" t="s">
        <v>86</v>
      </c>
      <c r="G1004" s="248">
        <v>4858000000</v>
      </c>
      <c r="H1004" s="182">
        <v>0</v>
      </c>
      <c r="I1004" s="120">
        <v>0</v>
      </c>
      <c r="J1004" s="248">
        <v>4858000000</v>
      </c>
      <c r="K1004" s="119" t="s">
        <v>3954</v>
      </c>
      <c r="L1004" s="6" t="s">
        <v>3955</v>
      </c>
      <c r="M1004" s="6" t="s">
        <v>37</v>
      </c>
    </row>
    <row r="1005" spans="1:13" ht="24.95" customHeight="1">
      <c r="A1005" s="21" t="s">
        <v>3756</v>
      </c>
      <c r="B1005" s="10" t="s">
        <v>3952</v>
      </c>
      <c r="C1005" s="6" t="s">
        <v>108</v>
      </c>
      <c r="D1005" s="118" t="s">
        <v>3958</v>
      </c>
      <c r="E1005" s="7" t="s">
        <v>292</v>
      </c>
      <c r="F1005" s="6" t="s">
        <v>86</v>
      </c>
      <c r="G1005" s="248">
        <v>1895000000</v>
      </c>
      <c r="H1005" s="182">
        <v>0</v>
      </c>
      <c r="I1005" s="120">
        <v>0</v>
      </c>
      <c r="J1005" s="248">
        <v>1895000000</v>
      </c>
      <c r="K1005" s="119" t="s">
        <v>3954</v>
      </c>
      <c r="L1005" s="6" t="s">
        <v>3955</v>
      </c>
      <c r="M1005" s="6" t="s">
        <v>37</v>
      </c>
    </row>
    <row r="1006" spans="1:13" ht="24.95" customHeight="1">
      <c r="A1006" s="21" t="s">
        <v>3756</v>
      </c>
      <c r="B1006" s="10" t="s">
        <v>3959</v>
      </c>
      <c r="C1006" s="6" t="s">
        <v>108</v>
      </c>
      <c r="D1006" s="118" t="s">
        <v>3960</v>
      </c>
      <c r="E1006" s="7" t="s">
        <v>292</v>
      </c>
      <c r="F1006" s="6" t="s">
        <v>86</v>
      </c>
      <c r="G1006" s="248">
        <v>5165000000</v>
      </c>
      <c r="H1006" s="182">
        <v>0</v>
      </c>
      <c r="I1006" s="120">
        <v>0</v>
      </c>
      <c r="J1006" s="248">
        <v>5165000000</v>
      </c>
      <c r="K1006" s="119" t="s">
        <v>3961</v>
      </c>
      <c r="L1006" s="6" t="s">
        <v>3962</v>
      </c>
      <c r="M1006" s="6" t="s">
        <v>37</v>
      </c>
    </row>
    <row r="1007" spans="1:13" ht="24.95" customHeight="1">
      <c r="A1007" s="21" t="s">
        <v>3756</v>
      </c>
      <c r="B1007" s="10" t="s">
        <v>3959</v>
      </c>
      <c r="C1007" s="6" t="s">
        <v>108</v>
      </c>
      <c r="D1007" s="118" t="s">
        <v>3963</v>
      </c>
      <c r="E1007" s="7" t="s">
        <v>292</v>
      </c>
      <c r="F1007" s="6" t="s">
        <v>86</v>
      </c>
      <c r="G1007" s="248">
        <v>5165000000</v>
      </c>
      <c r="H1007" s="182">
        <v>0</v>
      </c>
      <c r="I1007" s="120">
        <v>0</v>
      </c>
      <c r="J1007" s="248">
        <v>5165000000</v>
      </c>
      <c r="K1007" s="119" t="s">
        <v>3961</v>
      </c>
      <c r="L1007" s="6" t="s">
        <v>3962</v>
      </c>
      <c r="M1007" s="6" t="s">
        <v>37</v>
      </c>
    </row>
    <row r="1008" spans="1:13" ht="24.95" customHeight="1">
      <c r="A1008" s="21" t="s">
        <v>3756</v>
      </c>
      <c r="B1008" s="10" t="s">
        <v>3959</v>
      </c>
      <c r="C1008" s="6" t="s">
        <v>108</v>
      </c>
      <c r="D1008" s="118" t="s">
        <v>3964</v>
      </c>
      <c r="E1008" s="7" t="s">
        <v>292</v>
      </c>
      <c r="F1008" s="6" t="s">
        <v>86</v>
      </c>
      <c r="G1008" s="248">
        <v>5165000000</v>
      </c>
      <c r="H1008" s="182">
        <v>0</v>
      </c>
      <c r="I1008" s="120">
        <v>0</v>
      </c>
      <c r="J1008" s="248">
        <v>5165000000</v>
      </c>
      <c r="K1008" s="119" t="s">
        <v>3961</v>
      </c>
      <c r="L1008" s="6" t="s">
        <v>3962</v>
      </c>
      <c r="M1008" s="6" t="s">
        <v>37</v>
      </c>
    </row>
    <row r="1009" spans="1:13" ht="24.95" customHeight="1">
      <c r="A1009" s="21" t="s">
        <v>3756</v>
      </c>
      <c r="B1009" s="10" t="s">
        <v>3959</v>
      </c>
      <c r="C1009" s="6" t="s">
        <v>108</v>
      </c>
      <c r="D1009" s="118" t="s">
        <v>3965</v>
      </c>
      <c r="E1009" s="7" t="s">
        <v>292</v>
      </c>
      <c r="F1009" s="6" t="s">
        <v>86</v>
      </c>
      <c r="G1009" s="248">
        <v>1581000000</v>
      </c>
      <c r="H1009" s="182">
        <v>0</v>
      </c>
      <c r="I1009" s="120">
        <v>0</v>
      </c>
      <c r="J1009" s="248">
        <v>1581000000</v>
      </c>
      <c r="K1009" s="119" t="s">
        <v>3961</v>
      </c>
      <c r="L1009" s="6" t="s">
        <v>3962</v>
      </c>
      <c r="M1009" s="6" t="s">
        <v>37</v>
      </c>
    </row>
    <row r="1010" spans="1:13" ht="24.95" customHeight="1">
      <c r="A1010" s="21" t="s">
        <v>3756</v>
      </c>
      <c r="B1010" s="10" t="s">
        <v>784</v>
      </c>
      <c r="C1010" s="6" t="s">
        <v>108</v>
      </c>
      <c r="D1010" s="118" t="s">
        <v>3966</v>
      </c>
      <c r="E1010" s="7" t="s">
        <v>292</v>
      </c>
      <c r="F1010" s="6" t="s">
        <v>86</v>
      </c>
      <c r="G1010" s="248">
        <v>5681000000</v>
      </c>
      <c r="H1010" s="182">
        <v>0</v>
      </c>
      <c r="I1010" s="120">
        <v>0</v>
      </c>
      <c r="J1010" s="248">
        <v>5681000000</v>
      </c>
      <c r="K1010" s="119" t="s">
        <v>3967</v>
      </c>
      <c r="L1010" s="6" t="s">
        <v>3968</v>
      </c>
      <c r="M1010" s="6" t="s">
        <v>37</v>
      </c>
    </row>
    <row r="1011" spans="1:13" ht="24.95" customHeight="1">
      <c r="A1011" s="21" t="s">
        <v>3756</v>
      </c>
      <c r="B1011" s="10" t="s">
        <v>784</v>
      </c>
      <c r="C1011" s="6" t="s">
        <v>108</v>
      </c>
      <c r="D1011" s="118" t="s">
        <v>3969</v>
      </c>
      <c r="E1011" s="7" t="s">
        <v>292</v>
      </c>
      <c r="F1011" s="6" t="s">
        <v>86</v>
      </c>
      <c r="G1011" s="248">
        <v>5681000000</v>
      </c>
      <c r="H1011" s="182">
        <v>0</v>
      </c>
      <c r="I1011" s="120">
        <v>0</v>
      </c>
      <c r="J1011" s="248">
        <v>5681000000</v>
      </c>
      <c r="K1011" s="119" t="s">
        <v>3967</v>
      </c>
      <c r="L1011" s="6" t="s">
        <v>3968</v>
      </c>
      <c r="M1011" s="6" t="s">
        <v>37</v>
      </c>
    </row>
    <row r="1012" spans="1:13" ht="24.95" customHeight="1">
      <c r="A1012" s="21" t="s">
        <v>3756</v>
      </c>
      <c r="B1012" s="10" t="s">
        <v>784</v>
      </c>
      <c r="C1012" s="6" t="s">
        <v>108</v>
      </c>
      <c r="D1012" s="118" t="s">
        <v>3970</v>
      </c>
      <c r="E1012" s="7" t="s">
        <v>292</v>
      </c>
      <c r="F1012" s="6" t="s">
        <v>86</v>
      </c>
      <c r="G1012" s="248">
        <v>5681000000</v>
      </c>
      <c r="H1012" s="182">
        <v>0</v>
      </c>
      <c r="I1012" s="120">
        <v>0</v>
      </c>
      <c r="J1012" s="248">
        <v>5681000000</v>
      </c>
      <c r="K1012" s="119" t="s">
        <v>3967</v>
      </c>
      <c r="L1012" s="6" t="s">
        <v>3968</v>
      </c>
      <c r="M1012" s="6" t="s">
        <v>37</v>
      </c>
    </row>
    <row r="1013" spans="1:13" ht="24.95" customHeight="1">
      <c r="A1013" s="21" t="s">
        <v>3756</v>
      </c>
      <c r="B1013" s="10" t="s">
        <v>784</v>
      </c>
      <c r="C1013" s="6" t="s">
        <v>108</v>
      </c>
      <c r="D1013" s="118" t="s">
        <v>3971</v>
      </c>
      <c r="E1013" s="7" t="s">
        <v>292</v>
      </c>
      <c r="F1013" s="6" t="s">
        <v>86</v>
      </c>
      <c r="G1013" s="248">
        <v>1980000000</v>
      </c>
      <c r="H1013" s="182">
        <v>0</v>
      </c>
      <c r="I1013" s="120">
        <v>0</v>
      </c>
      <c r="J1013" s="248">
        <v>1980000000</v>
      </c>
      <c r="K1013" s="119" t="s">
        <v>3967</v>
      </c>
      <c r="L1013" s="6" t="s">
        <v>3968</v>
      </c>
      <c r="M1013" s="6" t="s">
        <v>37</v>
      </c>
    </row>
    <row r="1014" spans="1:13" ht="24.95" customHeight="1">
      <c r="A1014" s="21" t="s">
        <v>3756</v>
      </c>
      <c r="B1014" s="10" t="s">
        <v>784</v>
      </c>
      <c r="C1014" s="6" t="s">
        <v>108</v>
      </c>
      <c r="D1014" s="118" t="s">
        <v>3972</v>
      </c>
      <c r="E1014" s="7" t="s">
        <v>292</v>
      </c>
      <c r="F1014" s="6" t="s">
        <v>86</v>
      </c>
      <c r="G1014" s="248">
        <v>1980000000</v>
      </c>
      <c r="H1014" s="182">
        <v>0</v>
      </c>
      <c r="I1014" s="120">
        <v>0</v>
      </c>
      <c r="J1014" s="248">
        <v>1980000000</v>
      </c>
      <c r="K1014" s="119" t="s">
        <v>3967</v>
      </c>
      <c r="L1014" s="6" t="s">
        <v>3968</v>
      </c>
      <c r="M1014" s="6" t="s">
        <v>37</v>
      </c>
    </row>
    <row r="1015" spans="1:13" ht="24.95" customHeight="1">
      <c r="A1015" s="10" t="s">
        <v>3748</v>
      </c>
      <c r="B1015" s="10" t="s">
        <v>3158</v>
      </c>
      <c r="C1015" s="6" t="s">
        <v>108</v>
      </c>
      <c r="D1015" s="5" t="s">
        <v>3973</v>
      </c>
      <c r="E1015" s="7" t="s">
        <v>223</v>
      </c>
      <c r="F1015" s="6" t="s">
        <v>18</v>
      </c>
      <c r="G1015" s="206">
        <v>100000000</v>
      </c>
      <c r="H1015" s="206">
        <v>740000000</v>
      </c>
      <c r="I1015" s="206">
        <v>0</v>
      </c>
      <c r="J1015" s="206">
        <f>SUM(G1015:I1015)</f>
        <v>840000000</v>
      </c>
      <c r="K1015" s="6" t="s">
        <v>3974</v>
      </c>
      <c r="L1015" s="6" t="s">
        <v>3975</v>
      </c>
      <c r="M1015" s="6" t="s">
        <v>226</v>
      </c>
    </row>
    <row r="1016" spans="1:13" ht="24.95" customHeight="1">
      <c r="A1016" s="10" t="s">
        <v>3748</v>
      </c>
      <c r="B1016" s="10" t="s">
        <v>3976</v>
      </c>
      <c r="C1016" s="6" t="s">
        <v>51</v>
      </c>
      <c r="D1016" s="5" t="s">
        <v>3977</v>
      </c>
      <c r="E1016" s="7" t="s">
        <v>292</v>
      </c>
      <c r="F1016" s="6" t="s">
        <v>86</v>
      </c>
      <c r="G1016" s="120">
        <v>207135262</v>
      </c>
      <c r="H1016" s="120">
        <v>37039897</v>
      </c>
      <c r="I1016" s="120">
        <v>644275</v>
      </c>
      <c r="J1016" s="120">
        <f>SUM(G1016:I1016)</f>
        <v>244819434</v>
      </c>
      <c r="K1016" s="6" t="s">
        <v>3978</v>
      </c>
      <c r="L1016" s="6" t="s">
        <v>3979</v>
      </c>
      <c r="M1016" s="6" t="s">
        <v>37</v>
      </c>
    </row>
    <row r="1017" spans="1:13" ht="24.95" customHeight="1">
      <c r="A1017" s="10" t="s">
        <v>3748</v>
      </c>
      <c r="B1017" s="10" t="s">
        <v>3976</v>
      </c>
      <c r="C1017" s="6" t="s">
        <v>108</v>
      </c>
      <c r="D1017" s="5" t="s">
        <v>3980</v>
      </c>
      <c r="E1017" s="7" t="s">
        <v>292</v>
      </c>
      <c r="F1017" s="6" t="s">
        <v>86</v>
      </c>
      <c r="G1017" s="120">
        <v>116026692</v>
      </c>
      <c r="H1017" s="120">
        <v>37494518</v>
      </c>
      <c r="I1017" s="120">
        <v>2109178</v>
      </c>
      <c r="J1017" s="120">
        <f>SUM(G1017:I1017)</f>
        <v>155630388</v>
      </c>
      <c r="K1017" s="6" t="s">
        <v>3981</v>
      </c>
      <c r="L1017" s="6" t="s">
        <v>3982</v>
      </c>
      <c r="M1017" s="6" t="s">
        <v>37</v>
      </c>
    </row>
    <row r="1018" spans="1:13" ht="24.95" customHeight="1">
      <c r="A1018" s="10" t="s">
        <v>3748</v>
      </c>
      <c r="B1018" s="10" t="s">
        <v>3976</v>
      </c>
      <c r="C1018" s="6" t="s">
        <v>51</v>
      </c>
      <c r="D1018" s="5" t="s">
        <v>3977</v>
      </c>
      <c r="E1018" s="7" t="s">
        <v>292</v>
      </c>
      <c r="F1018" s="6" t="s">
        <v>86</v>
      </c>
      <c r="G1018" s="120">
        <v>207135262</v>
      </c>
      <c r="H1018" s="120">
        <v>37039897</v>
      </c>
      <c r="I1018" s="120">
        <v>644275</v>
      </c>
      <c r="J1018" s="120">
        <f>SUM(G1018:I1018)</f>
        <v>244819434</v>
      </c>
      <c r="K1018" s="6" t="s">
        <v>3978</v>
      </c>
      <c r="L1018" s="6" t="s">
        <v>3979</v>
      </c>
      <c r="M1018" s="6" t="s">
        <v>37</v>
      </c>
    </row>
    <row r="1019" spans="1:13" ht="24.95" customHeight="1">
      <c r="A1019" s="10" t="s">
        <v>3748</v>
      </c>
      <c r="B1019" s="10" t="s">
        <v>3976</v>
      </c>
      <c r="C1019" s="6" t="s">
        <v>108</v>
      </c>
      <c r="D1019" s="5" t="s">
        <v>3980</v>
      </c>
      <c r="E1019" s="7" t="s">
        <v>292</v>
      </c>
      <c r="F1019" s="6" t="s">
        <v>86</v>
      </c>
      <c r="G1019" s="120">
        <v>116026692</v>
      </c>
      <c r="H1019" s="120">
        <v>37494518</v>
      </c>
      <c r="I1019" s="120">
        <v>2109178</v>
      </c>
      <c r="J1019" s="120">
        <f>SUM(G1019:I1019)</f>
        <v>155630388</v>
      </c>
      <c r="K1019" s="6" t="s">
        <v>3981</v>
      </c>
      <c r="L1019" s="6" t="s">
        <v>3982</v>
      </c>
      <c r="M1019" s="6" t="s">
        <v>37</v>
      </c>
    </row>
    <row r="1020" spans="1:13" ht="24.95" customHeight="1">
      <c r="A1020" s="21" t="s">
        <v>3756</v>
      </c>
      <c r="B1020" s="10" t="s">
        <v>3976</v>
      </c>
      <c r="C1020" s="6" t="s">
        <v>108</v>
      </c>
      <c r="D1020" s="118" t="s">
        <v>3983</v>
      </c>
      <c r="E1020" s="7" t="s">
        <v>292</v>
      </c>
      <c r="F1020" s="6" t="s">
        <v>86</v>
      </c>
      <c r="G1020" s="248">
        <v>6478000000</v>
      </c>
      <c r="H1020" s="182">
        <v>0</v>
      </c>
      <c r="I1020" s="120">
        <v>0</v>
      </c>
      <c r="J1020" s="248">
        <v>6478000000</v>
      </c>
      <c r="K1020" s="119" t="s">
        <v>3984</v>
      </c>
      <c r="L1020" s="6" t="s">
        <v>3985</v>
      </c>
      <c r="M1020" s="6" t="s">
        <v>37</v>
      </c>
    </row>
    <row r="1021" spans="1:13" ht="24.95" customHeight="1">
      <c r="A1021" s="21" t="s">
        <v>3756</v>
      </c>
      <c r="B1021" s="10" t="s">
        <v>3976</v>
      </c>
      <c r="C1021" s="6" t="s">
        <v>108</v>
      </c>
      <c r="D1021" s="118" t="s">
        <v>3986</v>
      </c>
      <c r="E1021" s="7" t="s">
        <v>292</v>
      </c>
      <c r="F1021" s="6" t="s">
        <v>86</v>
      </c>
      <c r="G1021" s="248">
        <v>6478000000</v>
      </c>
      <c r="H1021" s="182">
        <v>0</v>
      </c>
      <c r="I1021" s="120">
        <v>0</v>
      </c>
      <c r="J1021" s="248">
        <v>6478000000</v>
      </c>
      <c r="K1021" s="119" t="s">
        <v>3984</v>
      </c>
      <c r="L1021" s="6" t="s">
        <v>3985</v>
      </c>
      <c r="M1021" s="6" t="s">
        <v>37</v>
      </c>
    </row>
    <row r="1022" spans="1:13" ht="24.95" customHeight="1">
      <c r="A1022" s="21" t="s">
        <v>3756</v>
      </c>
      <c r="B1022" s="10" t="s">
        <v>3976</v>
      </c>
      <c r="C1022" s="6" t="s">
        <v>108</v>
      </c>
      <c r="D1022" s="118" t="s">
        <v>3987</v>
      </c>
      <c r="E1022" s="7" t="s">
        <v>292</v>
      </c>
      <c r="F1022" s="6" t="s">
        <v>86</v>
      </c>
      <c r="G1022" s="248">
        <v>1609000000</v>
      </c>
      <c r="H1022" s="182">
        <v>0</v>
      </c>
      <c r="I1022" s="120">
        <v>0</v>
      </c>
      <c r="J1022" s="248">
        <v>1609000000</v>
      </c>
      <c r="K1022" s="119" t="s">
        <v>3984</v>
      </c>
      <c r="L1022" s="6" t="s">
        <v>3985</v>
      </c>
      <c r="M1022" s="6" t="s">
        <v>37</v>
      </c>
    </row>
    <row r="1023" spans="1:13" ht="24.95" customHeight="1">
      <c r="A1023" s="21" t="s">
        <v>3756</v>
      </c>
      <c r="B1023" s="10" t="s">
        <v>3988</v>
      </c>
      <c r="C1023" s="6" t="s">
        <v>108</v>
      </c>
      <c r="D1023" s="118" t="s">
        <v>3989</v>
      </c>
      <c r="E1023" s="7" t="s">
        <v>292</v>
      </c>
      <c r="F1023" s="6" t="s">
        <v>86</v>
      </c>
      <c r="G1023" s="248">
        <v>6185000000</v>
      </c>
      <c r="H1023" s="182">
        <v>0</v>
      </c>
      <c r="I1023" s="120">
        <v>0</v>
      </c>
      <c r="J1023" s="248">
        <v>6185000000</v>
      </c>
      <c r="K1023" s="119" t="s">
        <v>3990</v>
      </c>
      <c r="L1023" s="6" t="s">
        <v>3991</v>
      </c>
      <c r="M1023" s="6" t="s">
        <v>37</v>
      </c>
    </row>
    <row r="1024" spans="1:13" ht="24.95" customHeight="1">
      <c r="A1024" s="21" t="s">
        <v>3756</v>
      </c>
      <c r="B1024" s="10" t="s">
        <v>3988</v>
      </c>
      <c r="C1024" s="6" t="s">
        <v>108</v>
      </c>
      <c r="D1024" s="118" t="s">
        <v>3992</v>
      </c>
      <c r="E1024" s="7" t="s">
        <v>292</v>
      </c>
      <c r="F1024" s="6" t="s">
        <v>86</v>
      </c>
      <c r="G1024" s="248">
        <v>6185000000</v>
      </c>
      <c r="H1024" s="182">
        <v>0</v>
      </c>
      <c r="I1024" s="120">
        <v>0</v>
      </c>
      <c r="J1024" s="248">
        <v>6185000000</v>
      </c>
      <c r="K1024" s="119" t="s">
        <v>3990</v>
      </c>
      <c r="L1024" s="6" t="s">
        <v>3991</v>
      </c>
      <c r="M1024" s="6" t="s">
        <v>37</v>
      </c>
    </row>
    <row r="1025" spans="1:13" ht="24.95" customHeight="1">
      <c r="A1025" s="21" t="s">
        <v>3756</v>
      </c>
      <c r="B1025" s="10" t="s">
        <v>3988</v>
      </c>
      <c r="C1025" s="6" t="s">
        <v>108</v>
      </c>
      <c r="D1025" s="118" t="s">
        <v>3993</v>
      </c>
      <c r="E1025" s="7" t="s">
        <v>292</v>
      </c>
      <c r="F1025" s="6" t="s">
        <v>86</v>
      </c>
      <c r="G1025" s="248">
        <v>1816000000</v>
      </c>
      <c r="H1025" s="182">
        <v>0</v>
      </c>
      <c r="I1025" s="120">
        <v>0</v>
      </c>
      <c r="J1025" s="248">
        <v>1816000000</v>
      </c>
      <c r="K1025" s="119" t="s">
        <v>3990</v>
      </c>
      <c r="L1025" s="6" t="s">
        <v>3991</v>
      </c>
      <c r="M1025" s="6" t="s">
        <v>37</v>
      </c>
    </row>
    <row r="1026" spans="1:13" ht="24.95" customHeight="1">
      <c r="A1026" s="21" t="s">
        <v>3756</v>
      </c>
      <c r="B1026" s="10" t="s">
        <v>3994</v>
      </c>
      <c r="C1026" s="6" t="s">
        <v>108</v>
      </c>
      <c r="D1026" s="118" t="s">
        <v>3995</v>
      </c>
      <c r="E1026" s="7" t="s">
        <v>292</v>
      </c>
      <c r="F1026" s="6" t="s">
        <v>86</v>
      </c>
      <c r="G1026" s="248">
        <v>5908000000</v>
      </c>
      <c r="H1026" s="182">
        <v>0</v>
      </c>
      <c r="I1026" s="120">
        <v>0</v>
      </c>
      <c r="J1026" s="248">
        <v>5908000000</v>
      </c>
      <c r="K1026" s="119" t="s">
        <v>3996</v>
      </c>
      <c r="L1026" s="6" t="s">
        <v>3997</v>
      </c>
      <c r="M1026" s="6" t="s">
        <v>37</v>
      </c>
    </row>
    <row r="1027" spans="1:13" ht="24.95" customHeight="1">
      <c r="A1027" s="21" t="s">
        <v>3756</v>
      </c>
      <c r="B1027" s="10" t="s">
        <v>3994</v>
      </c>
      <c r="C1027" s="6" t="s">
        <v>108</v>
      </c>
      <c r="D1027" s="118" t="s">
        <v>3998</v>
      </c>
      <c r="E1027" s="7" t="s">
        <v>292</v>
      </c>
      <c r="F1027" s="6" t="s">
        <v>86</v>
      </c>
      <c r="G1027" s="248">
        <v>5908000000</v>
      </c>
      <c r="H1027" s="182">
        <v>0</v>
      </c>
      <c r="I1027" s="120">
        <v>0</v>
      </c>
      <c r="J1027" s="248">
        <v>5908000000</v>
      </c>
      <c r="K1027" s="119" t="s">
        <v>3996</v>
      </c>
      <c r="L1027" s="6" t="s">
        <v>3997</v>
      </c>
      <c r="M1027" s="6" t="s">
        <v>37</v>
      </c>
    </row>
    <row r="1028" spans="1:13" ht="24.95" customHeight="1">
      <c r="A1028" s="21" t="s">
        <v>3756</v>
      </c>
      <c r="B1028" s="10" t="s">
        <v>3994</v>
      </c>
      <c r="C1028" s="6" t="s">
        <v>108</v>
      </c>
      <c r="D1028" s="118" t="s">
        <v>3999</v>
      </c>
      <c r="E1028" s="7" t="s">
        <v>292</v>
      </c>
      <c r="F1028" s="6" t="s">
        <v>86</v>
      </c>
      <c r="G1028" s="248">
        <v>5908000000</v>
      </c>
      <c r="H1028" s="182">
        <v>0</v>
      </c>
      <c r="I1028" s="120">
        <v>0</v>
      </c>
      <c r="J1028" s="248">
        <v>5908000000</v>
      </c>
      <c r="K1028" s="119" t="s">
        <v>3996</v>
      </c>
      <c r="L1028" s="6" t="s">
        <v>3997</v>
      </c>
      <c r="M1028" s="6" t="s">
        <v>37</v>
      </c>
    </row>
    <row r="1029" spans="1:13" ht="24.95" customHeight="1">
      <c r="A1029" s="21" t="s">
        <v>3756</v>
      </c>
      <c r="B1029" s="10" t="s">
        <v>3994</v>
      </c>
      <c r="C1029" s="6" t="s">
        <v>108</v>
      </c>
      <c r="D1029" s="118" t="s">
        <v>4000</v>
      </c>
      <c r="E1029" s="7" t="s">
        <v>292</v>
      </c>
      <c r="F1029" s="6" t="s">
        <v>86</v>
      </c>
      <c r="G1029" s="248">
        <v>5908000000</v>
      </c>
      <c r="H1029" s="182">
        <v>0</v>
      </c>
      <c r="I1029" s="120">
        <v>0</v>
      </c>
      <c r="J1029" s="248">
        <v>5908000000</v>
      </c>
      <c r="K1029" s="119" t="s">
        <v>3996</v>
      </c>
      <c r="L1029" s="6" t="s">
        <v>3997</v>
      </c>
      <c r="M1029" s="6" t="s">
        <v>37</v>
      </c>
    </row>
    <row r="1030" spans="1:13" ht="24.95" customHeight="1">
      <c r="A1030" s="21" t="s">
        <v>3756</v>
      </c>
      <c r="B1030" s="10" t="s">
        <v>3994</v>
      </c>
      <c r="C1030" s="6" t="s">
        <v>108</v>
      </c>
      <c r="D1030" s="118" t="s">
        <v>4001</v>
      </c>
      <c r="E1030" s="7" t="s">
        <v>292</v>
      </c>
      <c r="F1030" s="6" t="s">
        <v>86</v>
      </c>
      <c r="G1030" s="248">
        <v>1964000000</v>
      </c>
      <c r="H1030" s="182">
        <v>0</v>
      </c>
      <c r="I1030" s="120">
        <v>0</v>
      </c>
      <c r="J1030" s="248">
        <v>1964000000</v>
      </c>
      <c r="K1030" s="119" t="s">
        <v>3996</v>
      </c>
      <c r="L1030" s="6" t="s">
        <v>3997</v>
      </c>
      <c r="M1030" s="6" t="s">
        <v>37</v>
      </c>
    </row>
    <row r="1031" spans="1:13" ht="24.95" customHeight="1">
      <c r="A1031" s="21" t="s">
        <v>3756</v>
      </c>
      <c r="B1031" s="10" t="s">
        <v>3994</v>
      </c>
      <c r="C1031" s="6" t="s">
        <v>108</v>
      </c>
      <c r="D1031" s="118" t="s">
        <v>4002</v>
      </c>
      <c r="E1031" s="7" t="s">
        <v>292</v>
      </c>
      <c r="F1031" s="6" t="s">
        <v>86</v>
      </c>
      <c r="G1031" s="248">
        <v>1964000000</v>
      </c>
      <c r="H1031" s="182">
        <v>0</v>
      </c>
      <c r="I1031" s="120">
        <v>0</v>
      </c>
      <c r="J1031" s="248">
        <v>1964000000</v>
      </c>
      <c r="K1031" s="119" t="s">
        <v>3996</v>
      </c>
      <c r="L1031" s="6" t="s">
        <v>3997</v>
      </c>
      <c r="M1031" s="6" t="s">
        <v>37</v>
      </c>
    </row>
    <row r="1032" spans="1:13" ht="24.95" customHeight="1">
      <c r="A1032" s="21" t="s">
        <v>3756</v>
      </c>
      <c r="B1032" s="10" t="s">
        <v>4003</v>
      </c>
      <c r="C1032" s="6" t="s">
        <v>108</v>
      </c>
      <c r="D1032" s="118" t="s">
        <v>4004</v>
      </c>
      <c r="E1032" s="7" t="s">
        <v>292</v>
      </c>
      <c r="F1032" s="6" t="s">
        <v>86</v>
      </c>
      <c r="G1032" s="248">
        <v>5399000000</v>
      </c>
      <c r="H1032" s="182">
        <v>0</v>
      </c>
      <c r="I1032" s="120">
        <v>0</v>
      </c>
      <c r="J1032" s="248">
        <v>5399000000</v>
      </c>
      <c r="K1032" s="119" t="s">
        <v>4005</v>
      </c>
      <c r="L1032" s="6" t="s">
        <v>4006</v>
      </c>
      <c r="M1032" s="6" t="s">
        <v>37</v>
      </c>
    </row>
    <row r="1033" spans="1:13" ht="24.95" customHeight="1">
      <c r="A1033" s="21" t="s">
        <v>3756</v>
      </c>
      <c r="B1033" s="10" t="s">
        <v>4003</v>
      </c>
      <c r="C1033" s="6" t="s">
        <v>108</v>
      </c>
      <c r="D1033" s="118" t="s">
        <v>4007</v>
      </c>
      <c r="E1033" s="7" t="s">
        <v>292</v>
      </c>
      <c r="F1033" s="6" t="s">
        <v>86</v>
      </c>
      <c r="G1033" s="248">
        <v>5399000000</v>
      </c>
      <c r="H1033" s="182">
        <v>0</v>
      </c>
      <c r="I1033" s="120">
        <v>0</v>
      </c>
      <c r="J1033" s="248">
        <v>5399000000</v>
      </c>
      <c r="K1033" s="119" t="s">
        <v>4005</v>
      </c>
      <c r="L1033" s="6" t="s">
        <v>4006</v>
      </c>
      <c r="M1033" s="6" t="s">
        <v>37</v>
      </c>
    </row>
    <row r="1034" spans="1:13" ht="24.95" customHeight="1">
      <c r="A1034" s="21" t="s">
        <v>3756</v>
      </c>
      <c r="B1034" s="10" t="s">
        <v>4003</v>
      </c>
      <c r="C1034" s="6" t="s">
        <v>108</v>
      </c>
      <c r="D1034" s="118" t="s">
        <v>4008</v>
      </c>
      <c r="E1034" s="7" t="s">
        <v>292</v>
      </c>
      <c r="F1034" s="6" t="s">
        <v>86</v>
      </c>
      <c r="G1034" s="248">
        <v>5399000000</v>
      </c>
      <c r="H1034" s="182">
        <v>0</v>
      </c>
      <c r="I1034" s="120">
        <v>0</v>
      </c>
      <c r="J1034" s="248">
        <v>5399000000</v>
      </c>
      <c r="K1034" s="119" t="s">
        <v>4005</v>
      </c>
      <c r="L1034" s="6" t="s">
        <v>4006</v>
      </c>
      <c r="M1034" s="6" t="s">
        <v>37</v>
      </c>
    </row>
    <row r="1035" spans="1:13" ht="24.95" customHeight="1">
      <c r="A1035" s="21" t="s">
        <v>3756</v>
      </c>
      <c r="B1035" s="10" t="s">
        <v>4003</v>
      </c>
      <c r="C1035" s="6" t="s">
        <v>108</v>
      </c>
      <c r="D1035" s="118" t="s">
        <v>4009</v>
      </c>
      <c r="E1035" s="7" t="s">
        <v>292</v>
      </c>
      <c r="F1035" s="6" t="s">
        <v>86</v>
      </c>
      <c r="G1035" s="248">
        <v>1973000000</v>
      </c>
      <c r="H1035" s="182">
        <v>0</v>
      </c>
      <c r="I1035" s="120">
        <v>0</v>
      </c>
      <c r="J1035" s="248">
        <v>1973000000</v>
      </c>
      <c r="K1035" s="119" t="s">
        <v>4005</v>
      </c>
      <c r="L1035" s="6" t="s">
        <v>4006</v>
      </c>
      <c r="M1035" s="6" t="s">
        <v>37</v>
      </c>
    </row>
    <row r="1036" spans="1:13" ht="24.95" customHeight="1">
      <c r="A1036" s="10" t="s">
        <v>3756</v>
      </c>
      <c r="B1036" s="10" t="s">
        <v>4010</v>
      </c>
      <c r="C1036" s="6" t="s">
        <v>42</v>
      </c>
      <c r="D1036" s="5" t="s">
        <v>4011</v>
      </c>
      <c r="E1036" s="7" t="s">
        <v>37</v>
      </c>
      <c r="F1036" s="6" t="s">
        <v>18</v>
      </c>
      <c r="G1036" s="120">
        <v>145265992</v>
      </c>
      <c r="H1036" s="120">
        <v>82356301</v>
      </c>
      <c r="I1036" s="120">
        <v>0</v>
      </c>
      <c r="J1036" s="120">
        <v>227622293</v>
      </c>
      <c r="K1036" s="6" t="s">
        <v>4012</v>
      </c>
      <c r="L1036" s="6" t="s">
        <v>4013</v>
      </c>
      <c r="M1036" s="6" t="s">
        <v>37</v>
      </c>
    </row>
    <row r="1037" spans="1:13" ht="24.95" customHeight="1">
      <c r="A1037" s="10" t="s">
        <v>3756</v>
      </c>
      <c r="B1037" s="10" t="s">
        <v>4010</v>
      </c>
      <c r="C1037" s="6" t="s">
        <v>42</v>
      </c>
      <c r="D1037" s="5" t="s">
        <v>4014</v>
      </c>
      <c r="E1037" s="7" t="s">
        <v>37</v>
      </c>
      <c r="F1037" s="6" t="s">
        <v>18</v>
      </c>
      <c r="G1037" s="120">
        <v>126784754</v>
      </c>
      <c r="H1037" s="120">
        <v>25640919</v>
      </c>
      <c r="I1037" s="120">
        <v>0</v>
      </c>
      <c r="J1037" s="120">
        <v>152425673</v>
      </c>
      <c r="K1037" s="6" t="s">
        <v>4015</v>
      </c>
      <c r="L1037" s="6" t="s">
        <v>4016</v>
      </c>
      <c r="M1037" s="6" t="s">
        <v>37</v>
      </c>
    </row>
    <row r="1038" spans="1:13" ht="24.95" customHeight="1">
      <c r="A1038" s="10" t="s">
        <v>3756</v>
      </c>
      <c r="B1038" s="10" t="s">
        <v>4010</v>
      </c>
      <c r="C1038" s="6" t="s">
        <v>42</v>
      </c>
      <c r="D1038" s="5" t="s">
        <v>4017</v>
      </c>
      <c r="E1038" s="7" t="s">
        <v>37</v>
      </c>
      <c r="F1038" s="6" t="s">
        <v>18</v>
      </c>
      <c r="G1038" s="120">
        <v>81000000</v>
      </c>
      <c r="H1038" s="120">
        <v>34000000</v>
      </c>
      <c r="I1038" s="120">
        <v>0</v>
      </c>
      <c r="J1038" s="120">
        <v>115000000</v>
      </c>
      <c r="K1038" s="6" t="s">
        <v>4018</v>
      </c>
      <c r="L1038" s="6" t="s">
        <v>4019</v>
      </c>
      <c r="M1038" s="6" t="s">
        <v>37</v>
      </c>
    </row>
    <row r="1039" spans="1:13" ht="24.95" customHeight="1">
      <c r="A1039" s="10" t="s">
        <v>3748</v>
      </c>
      <c r="B1039" s="10" t="s">
        <v>3798</v>
      </c>
      <c r="C1039" s="6" t="s">
        <v>42</v>
      </c>
      <c r="D1039" s="59" t="s">
        <v>4020</v>
      </c>
      <c r="E1039" s="7" t="s">
        <v>133</v>
      </c>
      <c r="F1039" s="6" t="s">
        <v>18</v>
      </c>
      <c r="G1039" s="120">
        <v>100000000</v>
      </c>
      <c r="H1039" s="182">
        <v>0</v>
      </c>
      <c r="I1039" s="120">
        <v>50000000</v>
      </c>
      <c r="J1039" s="120">
        <v>150000000</v>
      </c>
      <c r="K1039" s="6" t="s">
        <v>4021</v>
      </c>
      <c r="L1039" s="6" t="s">
        <v>4022</v>
      </c>
      <c r="M1039" s="6" t="s">
        <v>133</v>
      </c>
    </row>
    <row r="1040" spans="1:13" ht="24.95" customHeight="1">
      <c r="A1040" s="10" t="s">
        <v>3748</v>
      </c>
      <c r="B1040" s="10" t="s">
        <v>3807</v>
      </c>
      <c r="C1040" s="6" t="s">
        <v>188</v>
      </c>
      <c r="D1040" s="5" t="s">
        <v>4023</v>
      </c>
      <c r="E1040" s="7" t="s">
        <v>37</v>
      </c>
      <c r="F1040" s="6" t="s">
        <v>18</v>
      </c>
      <c r="G1040" s="120">
        <v>860000000</v>
      </c>
      <c r="H1040" s="120">
        <v>340000000</v>
      </c>
      <c r="I1040" s="120">
        <v>10000000</v>
      </c>
      <c r="J1040" s="120">
        <v>121000000</v>
      </c>
      <c r="K1040" s="6" t="s">
        <v>3809</v>
      </c>
      <c r="L1040" s="6" t="s">
        <v>3810</v>
      </c>
      <c r="M1040" s="6" t="s">
        <v>292</v>
      </c>
    </row>
    <row r="1041" spans="1:13" ht="24.95" customHeight="1">
      <c r="A1041" s="10" t="s">
        <v>3748</v>
      </c>
      <c r="B1041" s="10" t="s">
        <v>3829</v>
      </c>
      <c r="C1041" s="6" t="s">
        <v>188</v>
      </c>
      <c r="D1041" s="5" t="s">
        <v>4024</v>
      </c>
      <c r="E1041" s="7" t="s">
        <v>292</v>
      </c>
      <c r="F1041" s="6" t="s">
        <v>86</v>
      </c>
      <c r="G1041" s="120">
        <v>365000000</v>
      </c>
      <c r="H1041" s="120">
        <v>100000000</v>
      </c>
      <c r="I1041" s="120">
        <v>0</v>
      </c>
      <c r="J1041" s="120">
        <f>SUM(G1041:I1041)</f>
        <v>465000000</v>
      </c>
      <c r="K1041" s="6" t="s">
        <v>4025</v>
      </c>
      <c r="L1041" s="6" t="s">
        <v>4026</v>
      </c>
      <c r="M1041" s="6" t="s">
        <v>37</v>
      </c>
    </row>
    <row r="1042" spans="1:13" ht="24.95" customHeight="1">
      <c r="A1042" s="10" t="s">
        <v>3748</v>
      </c>
      <c r="B1042" s="10" t="s">
        <v>3829</v>
      </c>
      <c r="C1042" s="6" t="s">
        <v>188</v>
      </c>
      <c r="D1042" s="5" t="s">
        <v>4027</v>
      </c>
      <c r="E1042" s="7" t="s">
        <v>292</v>
      </c>
      <c r="F1042" s="6" t="s">
        <v>86</v>
      </c>
      <c r="G1042" s="120">
        <v>244000000</v>
      </c>
      <c r="H1042" s="120">
        <v>100000000</v>
      </c>
      <c r="I1042" s="120">
        <v>0</v>
      </c>
      <c r="J1042" s="120">
        <f>SUM(G1042:I1042)</f>
        <v>344000000</v>
      </c>
      <c r="K1042" s="6" t="s">
        <v>4028</v>
      </c>
      <c r="L1042" s="6" t="s">
        <v>4029</v>
      </c>
      <c r="M1042" s="6" t="s">
        <v>37</v>
      </c>
    </row>
    <row r="1043" spans="1:13" ht="24.95" customHeight="1">
      <c r="A1043" s="10" t="s">
        <v>3748</v>
      </c>
      <c r="B1043" s="10" t="s">
        <v>3836</v>
      </c>
      <c r="C1043" s="6" t="s">
        <v>42</v>
      </c>
      <c r="D1043" s="5" t="s">
        <v>4030</v>
      </c>
      <c r="E1043" s="7" t="s">
        <v>133</v>
      </c>
      <c r="F1043" s="6" t="s">
        <v>18</v>
      </c>
      <c r="G1043" s="120">
        <v>72000000</v>
      </c>
      <c r="H1043" s="120">
        <v>435000000</v>
      </c>
      <c r="I1043" s="120">
        <v>2000000</v>
      </c>
      <c r="J1043" s="120">
        <f>SUM(G1043:I1043)</f>
        <v>509000000</v>
      </c>
      <c r="K1043" s="6" t="s">
        <v>4031</v>
      </c>
      <c r="L1043" s="6" t="s">
        <v>4032</v>
      </c>
      <c r="M1043" s="6" t="s">
        <v>85</v>
      </c>
    </row>
    <row r="1044" spans="1:13" ht="24.95" customHeight="1">
      <c r="A1044" s="10" t="s">
        <v>3756</v>
      </c>
      <c r="B1044" s="10" t="s">
        <v>3259</v>
      </c>
      <c r="C1044" s="6" t="s">
        <v>42</v>
      </c>
      <c r="D1044" s="5" t="s">
        <v>4033</v>
      </c>
      <c r="E1044" s="7" t="s">
        <v>37</v>
      </c>
      <c r="F1044" s="6" t="s">
        <v>18</v>
      </c>
      <c r="G1044" s="120">
        <v>1104156000</v>
      </c>
      <c r="H1044" s="120">
        <v>2278245000</v>
      </c>
      <c r="I1044" s="120">
        <v>5000000</v>
      </c>
      <c r="J1044" s="120">
        <v>3387401000</v>
      </c>
      <c r="K1044" s="6" t="s">
        <v>3859</v>
      </c>
      <c r="L1044" s="6" t="s">
        <v>3860</v>
      </c>
      <c r="M1044" s="6" t="s">
        <v>37</v>
      </c>
    </row>
    <row r="1045" spans="1:13" ht="24.95" customHeight="1">
      <c r="A1045" s="10" t="s">
        <v>3756</v>
      </c>
      <c r="B1045" s="10" t="s">
        <v>3259</v>
      </c>
      <c r="C1045" s="6" t="s">
        <v>42</v>
      </c>
      <c r="D1045" s="5" t="s">
        <v>4034</v>
      </c>
      <c r="E1045" s="7" t="s">
        <v>37</v>
      </c>
      <c r="F1045" s="6" t="s">
        <v>18</v>
      </c>
      <c r="G1045" s="120">
        <v>664626000</v>
      </c>
      <c r="H1045" s="120">
        <v>411887000</v>
      </c>
      <c r="I1045" s="120">
        <v>435973000</v>
      </c>
      <c r="J1045" s="120">
        <v>1512486000</v>
      </c>
      <c r="K1045" s="6" t="s">
        <v>3859</v>
      </c>
      <c r="L1045" s="6" t="s">
        <v>3860</v>
      </c>
      <c r="M1045" s="6" t="s">
        <v>37</v>
      </c>
    </row>
    <row r="1046" spans="1:13" ht="24.95" customHeight="1">
      <c r="A1046" s="10" t="s">
        <v>3748</v>
      </c>
      <c r="B1046" s="6" t="s">
        <v>845</v>
      </c>
      <c r="C1046" s="6" t="s">
        <v>42</v>
      </c>
      <c r="D1046" s="13" t="s">
        <v>4035</v>
      </c>
      <c r="E1046" s="7" t="s">
        <v>292</v>
      </c>
      <c r="F1046" s="6" t="s">
        <v>86</v>
      </c>
      <c r="G1046" s="120">
        <v>944000000</v>
      </c>
      <c r="H1046" s="182">
        <v>0</v>
      </c>
      <c r="I1046" s="120">
        <v>0</v>
      </c>
      <c r="J1046" s="120">
        <v>944000000</v>
      </c>
      <c r="K1046" s="6" t="s">
        <v>404</v>
      </c>
      <c r="L1046" s="6" t="s">
        <v>4036</v>
      </c>
      <c r="M1046" s="6" t="s">
        <v>37</v>
      </c>
    </row>
    <row r="1047" spans="1:13" ht="24.95" customHeight="1">
      <c r="A1047" s="10" t="s">
        <v>3748</v>
      </c>
      <c r="B1047" s="6" t="s">
        <v>845</v>
      </c>
      <c r="C1047" s="6" t="s">
        <v>42</v>
      </c>
      <c r="D1047" s="13" t="s">
        <v>4037</v>
      </c>
      <c r="E1047" s="7" t="s">
        <v>292</v>
      </c>
      <c r="F1047" s="6" t="s">
        <v>18</v>
      </c>
      <c r="G1047" s="120">
        <v>41000000</v>
      </c>
      <c r="H1047" s="182">
        <v>0</v>
      </c>
      <c r="I1047" s="120">
        <v>0</v>
      </c>
      <c r="J1047" s="120">
        <v>41000000</v>
      </c>
      <c r="K1047" s="6" t="s">
        <v>404</v>
      </c>
      <c r="L1047" s="6" t="s">
        <v>4036</v>
      </c>
      <c r="M1047" s="6" t="s">
        <v>37</v>
      </c>
    </row>
    <row r="1048" spans="1:13" ht="24.95" customHeight="1">
      <c r="A1048" s="21" t="s">
        <v>3756</v>
      </c>
      <c r="B1048" s="21" t="s">
        <v>3501</v>
      </c>
      <c r="C1048" s="121" t="s">
        <v>42</v>
      </c>
      <c r="D1048" s="31" t="s">
        <v>4038</v>
      </c>
      <c r="E1048" s="22" t="s">
        <v>133</v>
      </c>
      <c r="F1048" s="22" t="s">
        <v>18</v>
      </c>
      <c r="G1048" s="126">
        <v>1000000000</v>
      </c>
      <c r="H1048" s="126">
        <v>1900000000</v>
      </c>
      <c r="I1048" s="126">
        <v>100000000</v>
      </c>
      <c r="J1048" s="126">
        <v>3000000000</v>
      </c>
      <c r="K1048" s="22" t="s">
        <v>4039</v>
      </c>
      <c r="L1048" s="121" t="s">
        <v>4040</v>
      </c>
      <c r="M1048" s="6" t="s">
        <v>85</v>
      </c>
    </row>
    <row r="1049" spans="1:13" ht="24.95" customHeight="1">
      <c r="A1049" s="21" t="s">
        <v>3756</v>
      </c>
      <c r="B1049" s="21" t="s">
        <v>3501</v>
      </c>
      <c r="C1049" s="121" t="s">
        <v>42</v>
      </c>
      <c r="D1049" s="31" t="s">
        <v>4041</v>
      </c>
      <c r="E1049" s="22" t="s">
        <v>133</v>
      </c>
      <c r="F1049" s="22" t="s">
        <v>119</v>
      </c>
      <c r="G1049" s="126">
        <v>100000000</v>
      </c>
      <c r="H1049" s="126">
        <v>200000000</v>
      </c>
      <c r="I1049" s="126">
        <v>75000000</v>
      </c>
      <c r="J1049" s="126">
        <v>375000000</v>
      </c>
      <c r="K1049" s="22" t="s">
        <v>4042</v>
      </c>
      <c r="L1049" s="121" t="s">
        <v>4043</v>
      </c>
      <c r="M1049" s="6" t="s">
        <v>85</v>
      </c>
    </row>
    <row r="1050" spans="1:13" ht="24.95" customHeight="1">
      <c r="A1050" s="21" t="s">
        <v>3756</v>
      </c>
      <c r="B1050" s="21" t="s">
        <v>3501</v>
      </c>
      <c r="C1050" s="22" t="s">
        <v>42</v>
      </c>
      <c r="D1050" s="31" t="s">
        <v>4044</v>
      </c>
      <c r="E1050" s="22" t="s">
        <v>133</v>
      </c>
      <c r="F1050" s="22" t="s">
        <v>119</v>
      </c>
      <c r="G1050" s="249">
        <v>500000000</v>
      </c>
      <c r="H1050" s="249">
        <v>950000000</v>
      </c>
      <c r="I1050" s="249">
        <v>70000000</v>
      </c>
      <c r="J1050" s="249">
        <v>1520000000</v>
      </c>
      <c r="K1050" s="22" t="s">
        <v>4045</v>
      </c>
      <c r="L1050" s="22" t="s">
        <v>4046</v>
      </c>
      <c r="M1050" s="6" t="s">
        <v>85</v>
      </c>
    </row>
    <row r="1051" spans="1:13" ht="24.95" customHeight="1">
      <c r="A1051" s="21" t="s">
        <v>3756</v>
      </c>
      <c r="B1051" s="21" t="s">
        <v>3501</v>
      </c>
      <c r="C1051" s="22" t="s">
        <v>42</v>
      </c>
      <c r="D1051" s="31" t="s">
        <v>4047</v>
      </c>
      <c r="E1051" s="22" t="s">
        <v>133</v>
      </c>
      <c r="F1051" s="22" t="s">
        <v>18</v>
      </c>
      <c r="G1051" s="249">
        <v>1400000000</v>
      </c>
      <c r="H1051" s="249">
        <v>2200000000</v>
      </c>
      <c r="I1051" s="249">
        <v>200000000</v>
      </c>
      <c r="J1051" s="249">
        <v>3800000000</v>
      </c>
      <c r="K1051" s="22" t="s">
        <v>4048</v>
      </c>
      <c r="L1051" s="22" t="s">
        <v>4049</v>
      </c>
      <c r="M1051" s="6" t="s">
        <v>85</v>
      </c>
    </row>
    <row r="1052" spans="1:13" ht="24.95" customHeight="1">
      <c r="A1052" s="10" t="s">
        <v>3748</v>
      </c>
      <c r="B1052" s="10" t="s">
        <v>3881</v>
      </c>
      <c r="C1052" s="6" t="s">
        <v>42</v>
      </c>
      <c r="D1052" s="5" t="s">
        <v>4050</v>
      </c>
      <c r="E1052" s="7" t="s">
        <v>292</v>
      </c>
      <c r="F1052" s="6" t="s">
        <v>86</v>
      </c>
      <c r="G1052" s="120">
        <v>300000000</v>
      </c>
      <c r="H1052" s="120">
        <v>600000000</v>
      </c>
      <c r="I1052" s="120">
        <v>100000000</v>
      </c>
      <c r="J1052" s="120">
        <f>SUM(G1052:I1052)</f>
        <v>1000000000</v>
      </c>
      <c r="K1052" s="6" t="s">
        <v>4051</v>
      </c>
      <c r="L1052" s="6" t="s">
        <v>3884</v>
      </c>
      <c r="M1052" s="6" t="s">
        <v>292</v>
      </c>
    </row>
    <row r="1053" spans="1:13" ht="24.95" customHeight="1">
      <c r="A1053" s="6" t="s">
        <v>3748</v>
      </c>
      <c r="B1053" s="6" t="s">
        <v>857</v>
      </c>
      <c r="C1053" s="6" t="s">
        <v>42</v>
      </c>
      <c r="D1053" s="13" t="s">
        <v>4052</v>
      </c>
      <c r="E1053" s="7" t="s">
        <v>115</v>
      </c>
      <c r="F1053" s="6" t="s">
        <v>18</v>
      </c>
      <c r="G1053" s="134">
        <v>100000000</v>
      </c>
      <c r="H1053" s="182">
        <v>0</v>
      </c>
      <c r="I1053" s="120">
        <v>0</v>
      </c>
      <c r="J1053" s="120">
        <f>SUM(G1053:I1053)</f>
        <v>100000000</v>
      </c>
      <c r="K1053" s="6" t="s">
        <v>4053</v>
      </c>
      <c r="L1053" s="6" t="s">
        <v>4054</v>
      </c>
      <c r="M1053" s="6" t="s">
        <v>115</v>
      </c>
    </row>
    <row r="1054" spans="1:13" ht="24.95" customHeight="1">
      <c r="A1054" s="6" t="s">
        <v>3748</v>
      </c>
      <c r="B1054" s="6" t="s">
        <v>857</v>
      </c>
      <c r="C1054" s="6" t="s">
        <v>42</v>
      </c>
      <c r="D1054" s="5" t="s">
        <v>4055</v>
      </c>
      <c r="E1054" s="7" t="s">
        <v>115</v>
      </c>
      <c r="F1054" s="6" t="s">
        <v>86</v>
      </c>
      <c r="G1054" s="120">
        <v>55000000</v>
      </c>
      <c r="H1054" s="120">
        <v>250000000</v>
      </c>
      <c r="I1054" s="120">
        <v>0</v>
      </c>
      <c r="J1054" s="120">
        <f>SUM(G1054:I1054)</f>
        <v>305000000</v>
      </c>
      <c r="K1054" s="6" t="s">
        <v>4056</v>
      </c>
      <c r="L1054" s="6" t="s">
        <v>4057</v>
      </c>
      <c r="M1054" s="6" t="s">
        <v>115</v>
      </c>
    </row>
    <row r="1055" spans="1:13" ht="24.95" customHeight="1">
      <c r="A1055" s="10" t="s">
        <v>3748</v>
      </c>
      <c r="B1055" s="6" t="s">
        <v>857</v>
      </c>
      <c r="C1055" s="6" t="s">
        <v>42</v>
      </c>
      <c r="D1055" s="5" t="s">
        <v>4058</v>
      </c>
      <c r="E1055" s="7" t="s">
        <v>115</v>
      </c>
      <c r="F1055" s="6" t="s">
        <v>18</v>
      </c>
      <c r="G1055" s="120">
        <v>1200000000</v>
      </c>
      <c r="H1055" s="120">
        <v>900000000</v>
      </c>
      <c r="I1055" s="120">
        <v>0</v>
      </c>
      <c r="J1055" s="120">
        <f>H1055+G1055</f>
        <v>2100000000</v>
      </c>
      <c r="K1055" s="6" t="s">
        <v>4059</v>
      </c>
      <c r="L1055" s="6" t="s">
        <v>4060</v>
      </c>
      <c r="M1055" s="6" t="s">
        <v>115</v>
      </c>
    </row>
    <row r="1056" spans="1:13" ht="24.95" customHeight="1">
      <c r="A1056" s="10" t="s">
        <v>3748</v>
      </c>
      <c r="B1056" s="6" t="s">
        <v>857</v>
      </c>
      <c r="C1056" s="6" t="s">
        <v>188</v>
      </c>
      <c r="D1056" s="5" t="s">
        <v>4061</v>
      </c>
      <c r="E1056" s="7" t="s">
        <v>115</v>
      </c>
      <c r="F1056" s="6" t="s">
        <v>18</v>
      </c>
      <c r="G1056" s="120">
        <v>30000000</v>
      </c>
      <c r="H1056" s="120">
        <v>96000000</v>
      </c>
      <c r="I1056" s="120">
        <v>0</v>
      </c>
      <c r="J1056" s="120">
        <f>H1056+G1056</f>
        <v>126000000</v>
      </c>
      <c r="K1056" s="6" t="s">
        <v>4059</v>
      </c>
      <c r="L1056" s="6" t="s">
        <v>4060</v>
      </c>
      <c r="M1056" s="6" t="s">
        <v>115</v>
      </c>
    </row>
    <row r="1057" spans="1:13" ht="24.95" customHeight="1">
      <c r="A1057" s="10" t="s">
        <v>3748</v>
      </c>
      <c r="B1057" s="6" t="s">
        <v>857</v>
      </c>
      <c r="C1057" s="6" t="s">
        <v>42</v>
      </c>
      <c r="D1057" s="5" t="s">
        <v>4062</v>
      </c>
      <c r="E1057" s="7" t="s">
        <v>655</v>
      </c>
      <c r="F1057" s="6" t="s">
        <v>86</v>
      </c>
      <c r="G1057" s="120">
        <v>40000000</v>
      </c>
      <c r="H1057" s="120">
        <v>110000000</v>
      </c>
      <c r="I1057" s="120">
        <v>0</v>
      </c>
      <c r="J1057" s="120">
        <f t="shared" ref="J1057:J1063" si="32">SUM(G1057:I1057)</f>
        <v>150000000</v>
      </c>
      <c r="K1057" s="6" t="s">
        <v>4063</v>
      </c>
      <c r="L1057" s="6" t="s">
        <v>4064</v>
      </c>
      <c r="M1057" s="6" t="s">
        <v>115</v>
      </c>
    </row>
    <row r="1058" spans="1:13" ht="24.95" customHeight="1">
      <c r="A1058" s="10" t="s">
        <v>3748</v>
      </c>
      <c r="B1058" s="6" t="s">
        <v>857</v>
      </c>
      <c r="C1058" s="6" t="s">
        <v>42</v>
      </c>
      <c r="D1058" s="5" t="s">
        <v>4065</v>
      </c>
      <c r="E1058" s="7" t="s">
        <v>655</v>
      </c>
      <c r="F1058" s="6" t="s">
        <v>86</v>
      </c>
      <c r="G1058" s="120">
        <v>85000000</v>
      </c>
      <c r="H1058" s="120">
        <v>205000000</v>
      </c>
      <c r="I1058" s="120">
        <v>0</v>
      </c>
      <c r="J1058" s="120">
        <f t="shared" si="32"/>
        <v>290000000</v>
      </c>
      <c r="K1058" s="6" t="s">
        <v>4066</v>
      </c>
      <c r="L1058" s="6" t="s">
        <v>4067</v>
      </c>
      <c r="M1058" s="6" t="s">
        <v>115</v>
      </c>
    </row>
    <row r="1059" spans="1:13" ht="24.95" customHeight="1">
      <c r="A1059" s="10" t="s">
        <v>3748</v>
      </c>
      <c r="B1059" s="6" t="s">
        <v>857</v>
      </c>
      <c r="C1059" s="6" t="s">
        <v>42</v>
      </c>
      <c r="D1059" s="5" t="s">
        <v>4068</v>
      </c>
      <c r="E1059" s="7" t="s">
        <v>655</v>
      </c>
      <c r="F1059" s="6" t="s">
        <v>86</v>
      </c>
      <c r="G1059" s="120">
        <v>65000000</v>
      </c>
      <c r="H1059" s="120">
        <v>165000000</v>
      </c>
      <c r="I1059" s="120">
        <v>0</v>
      </c>
      <c r="J1059" s="120">
        <f t="shared" si="32"/>
        <v>230000000</v>
      </c>
      <c r="K1059" s="6" t="s">
        <v>4066</v>
      </c>
      <c r="L1059" s="6" t="s">
        <v>4067</v>
      </c>
      <c r="M1059" s="6" t="s">
        <v>115</v>
      </c>
    </row>
    <row r="1060" spans="1:13" ht="24.95" customHeight="1">
      <c r="A1060" s="10" t="s">
        <v>3748</v>
      </c>
      <c r="B1060" s="10" t="s">
        <v>4069</v>
      </c>
      <c r="C1060" s="6" t="s">
        <v>188</v>
      </c>
      <c r="D1060" s="5" t="s">
        <v>4070</v>
      </c>
      <c r="E1060" s="7" t="s">
        <v>655</v>
      </c>
      <c r="F1060" s="6" t="s">
        <v>86</v>
      </c>
      <c r="G1060" s="120">
        <v>330000000</v>
      </c>
      <c r="H1060" s="120">
        <v>150000000</v>
      </c>
      <c r="I1060" s="120">
        <v>20000000</v>
      </c>
      <c r="J1060" s="120">
        <f t="shared" si="32"/>
        <v>500000000</v>
      </c>
      <c r="K1060" s="6" t="s">
        <v>4071</v>
      </c>
      <c r="L1060" s="6" t="s">
        <v>4072</v>
      </c>
      <c r="M1060" s="6" t="s">
        <v>115</v>
      </c>
    </row>
    <row r="1061" spans="1:13" ht="24.95" customHeight="1">
      <c r="A1061" s="10" t="s">
        <v>3748</v>
      </c>
      <c r="B1061" s="10" t="s">
        <v>4069</v>
      </c>
      <c r="C1061" s="6" t="s">
        <v>188</v>
      </c>
      <c r="D1061" s="5" t="s">
        <v>4073</v>
      </c>
      <c r="E1061" s="7" t="s">
        <v>655</v>
      </c>
      <c r="F1061" s="6" t="s">
        <v>86</v>
      </c>
      <c r="G1061" s="120">
        <v>140000000</v>
      </c>
      <c r="H1061" s="120">
        <v>350000000</v>
      </c>
      <c r="I1061" s="120">
        <v>50000000</v>
      </c>
      <c r="J1061" s="120">
        <f t="shared" si="32"/>
        <v>540000000</v>
      </c>
      <c r="K1061" s="6" t="s">
        <v>4074</v>
      </c>
      <c r="L1061" s="6" t="s">
        <v>4075</v>
      </c>
      <c r="M1061" s="6" t="s">
        <v>115</v>
      </c>
    </row>
    <row r="1062" spans="1:13" ht="24.95" customHeight="1">
      <c r="A1062" s="10" t="s">
        <v>3748</v>
      </c>
      <c r="B1062" s="10" t="s">
        <v>4069</v>
      </c>
      <c r="C1062" s="6" t="s">
        <v>188</v>
      </c>
      <c r="D1062" s="5" t="s">
        <v>4076</v>
      </c>
      <c r="E1062" s="7" t="s">
        <v>133</v>
      </c>
      <c r="F1062" s="6" t="s">
        <v>18</v>
      </c>
      <c r="G1062" s="120">
        <v>300000000</v>
      </c>
      <c r="H1062" s="120">
        <v>40000000</v>
      </c>
      <c r="I1062" s="120">
        <v>0</v>
      </c>
      <c r="J1062" s="120">
        <f t="shared" si="32"/>
        <v>340000000</v>
      </c>
      <c r="K1062" s="6" t="s">
        <v>4077</v>
      </c>
      <c r="L1062" s="6" t="s">
        <v>4078</v>
      </c>
      <c r="M1062" s="6" t="s">
        <v>85</v>
      </c>
    </row>
    <row r="1063" spans="1:13" ht="24.95" customHeight="1">
      <c r="A1063" s="10" t="s">
        <v>3748</v>
      </c>
      <c r="B1063" s="10" t="s">
        <v>4069</v>
      </c>
      <c r="C1063" s="6" t="s">
        <v>188</v>
      </c>
      <c r="D1063" s="5" t="s">
        <v>4079</v>
      </c>
      <c r="E1063" s="7" t="s">
        <v>133</v>
      </c>
      <c r="F1063" s="6" t="s">
        <v>18</v>
      </c>
      <c r="G1063" s="120">
        <v>420000000</v>
      </c>
      <c r="H1063" s="120">
        <v>20000000</v>
      </c>
      <c r="I1063" s="120">
        <v>10000000</v>
      </c>
      <c r="J1063" s="120">
        <f t="shared" si="32"/>
        <v>450000000</v>
      </c>
      <c r="K1063" s="6" t="s">
        <v>4080</v>
      </c>
      <c r="L1063" s="6" t="s">
        <v>4081</v>
      </c>
      <c r="M1063" s="6" t="s">
        <v>85</v>
      </c>
    </row>
    <row r="1064" spans="1:13" ht="24.95" customHeight="1">
      <c r="A1064" s="10" t="s">
        <v>3748</v>
      </c>
      <c r="B1064" s="10" t="s">
        <v>3928</v>
      </c>
      <c r="C1064" s="6" t="s">
        <v>188</v>
      </c>
      <c r="D1064" s="5" t="s">
        <v>4082</v>
      </c>
      <c r="E1064" s="7" t="s">
        <v>292</v>
      </c>
      <c r="F1064" s="6" t="s">
        <v>86</v>
      </c>
      <c r="G1064" s="236">
        <v>175000000</v>
      </c>
      <c r="H1064" s="236">
        <v>142000000</v>
      </c>
      <c r="I1064" s="120">
        <v>0</v>
      </c>
      <c r="J1064" s="131">
        <f>G1064+H1064+I1064</f>
        <v>317000000</v>
      </c>
      <c r="K1064" s="20" t="s">
        <v>4083</v>
      </c>
      <c r="L1064" s="20" t="s">
        <v>4084</v>
      </c>
      <c r="M1064" s="6" t="s">
        <v>37</v>
      </c>
    </row>
    <row r="1065" spans="1:13" ht="24.95" customHeight="1">
      <c r="A1065" s="10" t="s">
        <v>3748</v>
      </c>
      <c r="B1065" s="10" t="s">
        <v>877</v>
      </c>
      <c r="C1065" s="6" t="s">
        <v>188</v>
      </c>
      <c r="D1065" s="5" t="s">
        <v>4085</v>
      </c>
      <c r="E1065" s="7" t="s">
        <v>223</v>
      </c>
      <c r="F1065" s="6" t="s">
        <v>94</v>
      </c>
      <c r="G1065" s="120">
        <v>110000000</v>
      </c>
      <c r="H1065" s="120">
        <v>10000000</v>
      </c>
      <c r="I1065" s="120">
        <v>20000000</v>
      </c>
      <c r="J1065" s="206">
        <f>SUM(G1065:I1065)</f>
        <v>140000000</v>
      </c>
      <c r="K1065" s="20" t="s">
        <v>4086</v>
      </c>
      <c r="L1065" s="20" t="s">
        <v>4087</v>
      </c>
      <c r="M1065" s="6" t="s">
        <v>226</v>
      </c>
    </row>
    <row r="1066" spans="1:13" ht="24.95" customHeight="1">
      <c r="A1066" s="10" t="s">
        <v>3748</v>
      </c>
      <c r="B1066" s="10" t="s">
        <v>792</v>
      </c>
      <c r="C1066" s="6" t="s">
        <v>188</v>
      </c>
      <c r="D1066" s="5" t="s">
        <v>4088</v>
      </c>
      <c r="E1066" s="7" t="s">
        <v>526</v>
      </c>
      <c r="F1066" s="6" t="s">
        <v>18</v>
      </c>
      <c r="G1066" s="120">
        <v>100000000</v>
      </c>
      <c r="H1066" s="182">
        <v>0</v>
      </c>
      <c r="I1066" s="120">
        <v>0</v>
      </c>
      <c r="J1066" s="120">
        <f>SUM(G1066:I1066)</f>
        <v>100000000</v>
      </c>
      <c r="K1066" s="6" t="s">
        <v>4089</v>
      </c>
      <c r="L1066" s="6" t="s">
        <v>4090</v>
      </c>
      <c r="M1066" s="6" t="s">
        <v>844</v>
      </c>
    </row>
    <row r="1067" spans="1:13" ht="24.95" customHeight="1">
      <c r="A1067" s="10" t="s">
        <v>3748</v>
      </c>
      <c r="B1067" s="10" t="s">
        <v>3749</v>
      </c>
      <c r="C1067" s="6" t="s">
        <v>180</v>
      </c>
      <c r="D1067" s="5" t="s">
        <v>4091</v>
      </c>
      <c r="E1067" s="7" t="s">
        <v>133</v>
      </c>
      <c r="F1067" s="6" t="s">
        <v>18</v>
      </c>
      <c r="G1067" s="120">
        <v>350000000</v>
      </c>
      <c r="H1067" s="182">
        <v>0</v>
      </c>
      <c r="I1067" s="120">
        <v>10000000</v>
      </c>
      <c r="J1067" s="120">
        <v>360000000</v>
      </c>
      <c r="K1067" s="6" t="s">
        <v>4092</v>
      </c>
      <c r="L1067" s="6" t="s">
        <v>4093</v>
      </c>
      <c r="M1067" s="6" t="s">
        <v>85</v>
      </c>
    </row>
    <row r="1068" spans="1:13" ht="24.95" customHeight="1">
      <c r="A1068" s="10" t="s">
        <v>3748</v>
      </c>
      <c r="B1068" s="10" t="s">
        <v>4094</v>
      </c>
      <c r="C1068" s="6" t="s">
        <v>180</v>
      </c>
      <c r="D1068" s="5" t="s">
        <v>4095</v>
      </c>
      <c r="E1068" s="7" t="s">
        <v>526</v>
      </c>
      <c r="F1068" s="6" t="s">
        <v>18</v>
      </c>
      <c r="G1068" s="120">
        <v>1798228000</v>
      </c>
      <c r="H1068" s="120">
        <v>376548000</v>
      </c>
      <c r="I1068" s="120">
        <v>111224000</v>
      </c>
      <c r="J1068" s="120">
        <v>2286000000</v>
      </c>
      <c r="K1068" s="6" t="s">
        <v>4096</v>
      </c>
      <c r="L1068" s="6" t="s">
        <v>4097</v>
      </c>
      <c r="M1068" s="6" t="s">
        <v>844</v>
      </c>
    </row>
    <row r="1069" spans="1:13" ht="24.95" customHeight="1">
      <c r="A1069" s="10" t="s">
        <v>3756</v>
      </c>
      <c r="B1069" s="10" t="s">
        <v>4098</v>
      </c>
      <c r="C1069" s="6" t="s">
        <v>180</v>
      </c>
      <c r="D1069" s="5" t="s">
        <v>4099</v>
      </c>
      <c r="E1069" s="7" t="s">
        <v>37</v>
      </c>
      <c r="F1069" s="6" t="s">
        <v>18</v>
      </c>
      <c r="G1069" s="120">
        <v>570000000</v>
      </c>
      <c r="H1069" s="120">
        <v>394000000</v>
      </c>
      <c r="I1069" s="120">
        <v>24000000</v>
      </c>
      <c r="J1069" s="120">
        <v>988000000</v>
      </c>
      <c r="K1069" s="6" t="s">
        <v>4100</v>
      </c>
      <c r="L1069" s="6" t="s">
        <v>4101</v>
      </c>
      <c r="M1069" s="6" t="s">
        <v>37</v>
      </c>
    </row>
    <row r="1070" spans="1:13" ht="24.95" customHeight="1">
      <c r="A1070" s="10" t="s">
        <v>3748</v>
      </c>
      <c r="B1070" s="10" t="s">
        <v>3798</v>
      </c>
      <c r="C1070" s="6" t="s">
        <v>180</v>
      </c>
      <c r="D1070" s="59" t="s">
        <v>4102</v>
      </c>
      <c r="E1070" s="7" t="s">
        <v>133</v>
      </c>
      <c r="F1070" s="6" t="s">
        <v>18</v>
      </c>
      <c r="G1070" s="120">
        <v>120000000</v>
      </c>
      <c r="H1070" s="120"/>
      <c r="I1070" s="120">
        <v>69000000</v>
      </c>
      <c r="J1070" s="120">
        <v>189000000</v>
      </c>
      <c r="K1070" s="6" t="s">
        <v>3800</v>
      </c>
      <c r="L1070" s="6" t="s">
        <v>3801</v>
      </c>
      <c r="M1070" s="6" t="s">
        <v>133</v>
      </c>
    </row>
    <row r="1071" spans="1:13" ht="24.95" customHeight="1">
      <c r="A1071" s="10" t="s">
        <v>3748</v>
      </c>
      <c r="B1071" s="10" t="s">
        <v>3798</v>
      </c>
      <c r="C1071" s="6" t="s">
        <v>180</v>
      </c>
      <c r="D1071" s="59" t="s">
        <v>4103</v>
      </c>
      <c r="E1071" s="7" t="s">
        <v>133</v>
      </c>
      <c r="F1071" s="6" t="s">
        <v>18</v>
      </c>
      <c r="G1071" s="120">
        <v>26000000</v>
      </c>
      <c r="H1071" s="182">
        <v>0</v>
      </c>
      <c r="I1071" s="120">
        <v>12000000</v>
      </c>
      <c r="J1071" s="120">
        <v>38000000</v>
      </c>
      <c r="K1071" s="6" t="s">
        <v>4104</v>
      </c>
      <c r="L1071" s="6" t="s">
        <v>4105</v>
      </c>
      <c r="M1071" s="6" t="s">
        <v>133</v>
      </c>
    </row>
    <row r="1072" spans="1:13" ht="24.95" customHeight="1">
      <c r="A1072" s="10" t="s">
        <v>3748</v>
      </c>
      <c r="B1072" s="10" t="s">
        <v>3798</v>
      </c>
      <c r="C1072" s="6" t="s">
        <v>180</v>
      </c>
      <c r="D1072" s="59" t="s">
        <v>4106</v>
      </c>
      <c r="E1072" s="7" t="s">
        <v>133</v>
      </c>
      <c r="F1072" s="6" t="s">
        <v>18</v>
      </c>
      <c r="G1072" s="120">
        <v>33000000</v>
      </c>
      <c r="H1072" s="182">
        <v>0</v>
      </c>
      <c r="I1072" s="120">
        <v>12000000</v>
      </c>
      <c r="J1072" s="120">
        <v>45000000</v>
      </c>
      <c r="K1072" s="6" t="s">
        <v>4104</v>
      </c>
      <c r="L1072" s="6" t="s">
        <v>4105</v>
      </c>
      <c r="M1072" s="6" t="s">
        <v>133</v>
      </c>
    </row>
    <row r="1073" spans="1:13" ht="24.95" customHeight="1">
      <c r="A1073" s="10" t="s">
        <v>3748</v>
      </c>
      <c r="B1073" s="10" t="s">
        <v>4107</v>
      </c>
      <c r="C1073" s="6" t="s">
        <v>72</v>
      </c>
      <c r="D1073" s="5" t="s">
        <v>4108</v>
      </c>
      <c r="E1073" s="7" t="s">
        <v>655</v>
      </c>
      <c r="F1073" s="6" t="s">
        <v>86</v>
      </c>
      <c r="G1073" s="120">
        <v>680000000</v>
      </c>
      <c r="H1073" s="120">
        <v>500000000</v>
      </c>
      <c r="I1073" s="120">
        <v>0</v>
      </c>
      <c r="J1073" s="120">
        <f>SUM(G1073:I1073)</f>
        <v>1180000000</v>
      </c>
      <c r="K1073" s="6" t="s">
        <v>4109</v>
      </c>
      <c r="L1073" s="6" t="s">
        <v>4110</v>
      </c>
      <c r="M1073" s="6" t="s">
        <v>655</v>
      </c>
    </row>
    <row r="1074" spans="1:13" ht="24.95" customHeight="1">
      <c r="A1074" s="10" t="s">
        <v>3756</v>
      </c>
      <c r="B1074" s="10" t="s">
        <v>3259</v>
      </c>
      <c r="C1074" s="6" t="s">
        <v>180</v>
      </c>
      <c r="D1074" s="5" t="s">
        <v>4111</v>
      </c>
      <c r="E1074" s="7" t="s">
        <v>37</v>
      </c>
      <c r="F1074" s="6" t="s">
        <v>18</v>
      </c>
      <c r="G1074" s="120">
        <v>1308500000</v>
      </c>
      <c r="H1074" s="120">
        <v>1488289000</v>
      </c>
      <c r="I1074" s="120">
        <v>146338000</v>
      </c>
      <c r="J1074" s="120">
        <v>2943127000</v>
      </c>
      <c r="K1074" s="6" t="s">
        <v>3859</v>
      </c>
      <c r="L1074" s="6" t="s">
        <v>3860</v>
      </c>
      <c r="M1074" s="6" t="s">
        <v>37</v>
      </c>
    </row>
    <row r="1075" spans="1:13" ht="24.95" customHeight="1">
      <c r="A1075" s="10" t="s">
        <v>3756</v>
      </c>
      <c r="B1075" s="10" t="s">
        <v>3259</v>
      </c>
      <c r="C1075" s="6" t="s">
        <v>180</v>
      </c>
      <c r="D1075" s="5" t="s">
        <v>4112</v>
      </c>
      <c r="E1075" s="7" t="s">
        <v>37</v>
      </c>
      <c r="F1075" s="6" t="s">
        <v>18</v>
      </c>
      <c r="G1075" s="236">
        <v>1590000000</v>
      </c>
      <c r="H1075" s="236">
        <v>963000000</v>
      </c>
      <c r="I1075" s="236">
        <v>12000000</v>
      </c>
      <c r="J1075" s="131">
        <v>2565000000</v>
      </c>
      <c r="K1075" s="6" t="s">
        <v>3859</v>
      </c>
      <c r="L1075" s="6" t="s">
        <v>3860</v>
      </c>
      <c r="M1075" s="6" t="s">
        <v>37</v>
      </c>
    </row>
    <row r="1076" spans="1:13" ht="24.95" customHeight="1">
      <c r="A1076" s="10" t="s">
        <v>3756</v>
      </c>
      <c r="B1076" s="10" t="s">
        <v>3259</v>
      </c>
      <c r="C1076" s="6" t="s">
        <v>180</v>
      </c>
      <c r="D1076" s="5" t="s">
        <v>4113</v>
      </c>
      <c r="E1076" s="7" t="s">
        <v>37</v>
      </c>
      <c r="F1076" s="6" t="s">
        <v>18</v>
      </c>
      <c r="G1076" s="120">
        <v>726437000</v>
      </c>
      <c r="H1076" s="120">
        <v>618046000</v>
      </c>
      <c r="I1076" s="120">
        <v>303770000</v>
      </c>
      <c r="J1076" s="131">
        <v>1648253000</v>
      </c>
      <c r="K1076" s="6" t="s">
        <v>4114</v>
      </c>
      <c r="L1076" s="6" t="s">
        <v>4115</v>
      </c>
      <c r="M1076" s="6" t="s">
        <v>37</v>
      </c>
    </row>
    <row r="1077" spans="1:13" ht="24.95" customHeight="1">
      <c r="A1077" s="21" t="s">
        <v>3756</v>
      </c>
      <c r="B1077" s="21" t="s">
        <v>3501</v>
      </c>
      <c r="C1077" s="121" t="s">
        <v>4116</v>
      </c>
      <c r="D1077" s="31" t="s">
        <v>4117</v>
      </c>
      <c r="E1077" s="22" t="s">
        <v>4118</v>
      </c>
      <c r="F1077" s="22" t="s">
        <v>4119</v>
      </c>
      <c r="G1077" s="126">
        <v>555060000</v>
      </c>
      <c r="H1077" s="126">
        <v>3153940000</v>
      </c>
      <c r="I1077" s="126" t="s">
        <v>4120</v>
      </c>
      <c r="J1077" s="126">
        <f>SUM(G1077:H1077)</f>
        <v>3709000000</v>
      </c>
      <c r="K1077" s="22" t="s">
        <v>4121</v>
      </c>
      <c r="L1077" s="121" t="s">
        <v>4122</v>
      </c>
      <c r="M1077" s="6" t="s">
        <v>4118</v>
      </c>
    </row>
    <row r="1078" spans="1:13" ht="24.95" customHeight="1">
      <c r="A1078" s="10" t="s">
        <v>4123</v>
      </c>
      <c r="B1078" s="10" t="s">
        <v>4124</v>
      </c>
      <c r="C1078" s="6" t="s">
        <v>4116</v>
      </c>
      <c r="D1078" s="5" t="s">
        <v>4125</v>
      </c>
      <c r="E1078" s="7" t="s">
        <v>133</v>
      </c>
      <c r="F1078" s="6" t="s">
        <v>4126</v>
      </c>
      <c r="G1078" s="120">
        <v>250000000</v>
      </c>
      <c r="H1078" s="120">
        <v>20000000</v>
      </c>
      <c r="I1078" s="120">
        <v>0</v>
      </c>
      <c r="J1078" s="120">
        <f>SUM(G1078:I1078)</f>
        <v>270000000</v>
      </c>
      <c r="K1078" s="6" t="s">
        <v>4127</v>
      </c>
      <c r="L1078" s="6" t="s">
        <v>4128</v>
      </c>
      <c r="M1078" s="6" t="s">
        <v>4118</v>
      </c>
    </row>
    <row r="1079" spans="1:13" ht="24.95" customHeight="1">
      <c r="A1079" s="10" t="s">
        <v>4123</v>
      </c>
      <c r="B1079" s="10" t="s">
        <v>4129</v>
      </c>
      <c r="C1079" s="6" t="s">
        <v>4116</v>
      </c>
      <c r="D1079" s="5" t="s">
        <v>4130</v>
      </c>
      <c r="E1079" s="7" t="s">
        <v>4131</v>
      </c>
      <c r="F1079" s="6" t="s">
        <v>4126</v>
      </c>
      <c r="G1079" s="236">
        <v>140000000</v>
      </c>
      <c r="H1079" s="236">
        <v>115000000</v>
      </c>
      <c r="I1079" s="120">
        <v>0</v>
      </c>
      <c r="J1079" s="131">
        <f>G1079+H1079+I1079</f>
        <v>255000000</v>
      </c>
      <c r="K1079" s="6" t="s">
        <v>4132</v>
      </c>
      <c r="L1079" s="6" t="s">
        <v>4133</v>
      </c>
      <c r="M1079" s="6" t="s">
        <v>37</v>
      </c>
    </row>
    <row r="1080" spans="1:13" ht="24.95" customHeight="1">
      <c r="A1080" s="10" t="s">
        <v>4123</v>
      </c>
      <c r="B1080" s="10" t="s">
        <v>4129</v>
      </c>
      <c r="C1080" s="6" t="s">
        <v>4116</v>
      </c>
      <c r="D1080" s="5" t="s">
        <v>4134</v>
      </c>
      <c r="E1080" s="7" t="s">
        <v>4131</v>
      </c>
      <c r="F1080" s="6" t="s">
        <v>4126</v>
      </c>
      <c r="G1080" s="236">
        <v>203000000</v>
      </c>
      <c r="H1080" s="236">
        <v>164000000</v>
      </c>
      <c r="I1080" s="120">
        <v>0</v>
      </c>
      <c r="J1080" s="131">
        <f>G1080+H1080+I1080</f>
        <v>367000000</v>
      </c>
      <c r="K1080" s="20" t="s">
        <v>4135</v>
      </c>
      <c r="L1080" s="20" t="s">
        <v>4136</v>
      </c>
      <c r="M1080" s="6" t="s">
        <v>37</v>
      </c>
    </row>
    <row r="1081" spans="1:13" ht="24.95" customHeight="1">
      <c r="A1081" s="10" t="s">
        <v>4123</v>
      </c>
      <c r="B1081" s="10" t="s">
        <v>4137</v>
      </c>
      <c r="C1081" s="6" t="s">
        <v>4116</v>
      </c>
      <c r="D1081" s="5" t="s">
        <v>4138</v>
      </c>
      <c r="E1081" s="7" t="s">
        <v>4131</v>
      </c>
      <c r="F1081" s="6" t="s">
        <v>4126</v>
      </c>
      <c r="G1081" s="120">
        <v>708463000</v>
      </c>
      <c r="H1081" s="120">
        <v>474136000</v>
      </c>
      <c r="I1081" s="120">
        <v>41457000</v>
      </c>
      <c r="J1081" s="120">
        <f>SUM(G1081:I1081)</f>
        <v>1224056000</v>
      </c>
      <c r="K1081" s="6" t="s">
        <v>4139</v>
      </c>
      <c r="L1081" s="6" t="s">
        <v>4140</v>
      </c>
      <c r="M1081" s="6" t="s">
        <v>37</v>
      </c>
    </row>
    <row r="1082" spans="1:13" ht="24.95" customHeight="1">
      <c r="A1082" s="10" t="s">
        <v>4123</v>
      </c>
      <c r="B1082" s="10" t="s">
        <v>4141</v>
      </c>
      <c r="C1082" s="6" t="s">
        <v>180</v>
      </c>
      <c r="D1082" s="5" t="s">
        <v>4142</v>
      </c>
      <c r="E1082" s="7" t="s">
        <v>37</v>
      </c>
      <c r="F1082" s="6" t="s">
        <v>18</v>
      </c>
      <c r="G1082" s="120">
        <v>45000000</v>
      </c>
      <c r="H1082" s="120">
        <v>95000000</v>
      </c>
      <c r="I1082" s="120">
        <v>15000000</v>
      </c>
      <c r="J1082" s="120">
        <f>SUM(G1082:I1082)</f>
        <v>155000000</v>
      </c>
      <c r="K1082" s="6" t="s">
        <v>4143</v>
      </c>
      <c r="L1082" s="6" t="s">
        <v>4144</v>
      </c>
      <c r="M1082" s="6" t="s">
        <v>37</v>
      </c>
    </row>
    <row r="1083" spans="1:13" ht="24.95" customHeight="1">
      <c r="A1083" s="10" t="s">
        <v>4123</v>
      </c>
      <c r="B1083" s="10" t="s">
        <v>4141</v>
      </c>
      <c r="C1083" s="6" t="s">
        <v>180</v>
      </c>
      <c r="D1083" s="5" t="s">
        <v>4142</v>
      </c>
      <c r="E1083" s="7" t="s">
        <v>37</v>
      </c>
      <c r="F1083" s="6" t="s">
        <v>18</v>
      </c>
      <c r="G1083" s="120">
        <v>45000000</v>
      </c>
      <c r="H1083" s="120">
        <v>95000000</v>
      </c>
      <c r="I1083" s="120">
        <v>15000000</v>
      </c>
      <c r="J1083" s="120">
        <f>SUM(G1083:I1083)</f>
        <v>155000000</v>
      </c>
      <c r="K1083" s="6" t="s">
        <v>4143</v>
      </c>
      <c r="L1083" s="6" t="s">
        <v>4144</v>
      </c>
      <c r="M1083" s="6" t="s">
        <v>37</v>
      </c>
    </row>
    <row r="1084" spans="1:13" ht="24.95" customHeight="1">
      <c r="A1084" s="10" t="s">
        <v>3748</v>
      </c>
      <c r="B1084" s="10" t="s">
        <v>792</v>
      </c>
      <c r="C1084" s="6" t="s">
        <v>72</v>
      </c>
      <c r="D1084" s="5" t="s">
        <v>4145</v>
      </c>
      <c r="E1084" s="7" t="s">
        <v>526</v>
      </c>
      <c r="F1084" s="6" t="s">
        <v>18</v>
      </c>
      <c r="G1084" s="120">
        <v>325000000</v>
      </c>
      <c r="H1084" s="182">
        <v>0</v>
      </c>
      <c r="I1084" s="120">
        <v>0</v>
      </c>
      <c r="J1084" s="120">
        <f>SUM(G1084:I1084)</f>
        <v>325000000</v>
      </c>
      <c r="K1084" s="6" t="s">
        <v>4146</v>
      </c>
      <c r="L1084" s="6" t="s">
        <v>4147</v>
      </c>
      <c r="M1084" s="6" t="s">
        <v>844</v>
      </c>
    </row>
    <row r="1085" spans="1:13" ht="24.95" customHeight="1">
      <c r="A1085" s="10" t="s">
        <v>3748</v>
      </c>
      <c r="B1085" s="10" t="s">
        <v>4107</v>
      </c>
      <c r="C1085" s="6" t="s">
        <v>29</v>
      </c>
      <c r="D1085" s="5" t="s">
        <v>4148</v>
      </c>
      <c r="E1085" s="7" t="s">
        <v>133</v>
      </c>
      <c r="F1085" s="6" t="s">
        <v>18</v>
      </c>
      <c r="G1085" s="120">
        <v>100000000</v>
      </c>
      <c r="H1085" s="182">
        <v>0</v>
      </c>
      <c r="I1085" s="120">
        <v>0</v>
      </c>
      <c r="J1085" s="120">
        <f>SUM(G1085:I1085)</f>
        <v>100000000</v>
      </c>
      <c r="K1085" s="6" t="s">
        <v>4149</v>
      </c>
      <c r="L1085" s="6" t="s">
        <v>4150</v>
      </c>
      <c r="M1085" s="6" t="s">
        <v>85</v>
      </c>
    </row>
    <row r="1086" spans="1:13" ht="24.95" customHeight="1">
      <c r="A1086" s="10" t="s">
        <v>3756</v>
      </c>
      <c r="B1086" s="10" t="s">
        <v>3259</v>
      </c>
      <c r="C1086" s="6" t="s">
        <v>29</v>
      </c>
      <c r="D1086" s="5" t="s">
        <v>4151</v>
      </c>
      <c r="E1086" s="7" t="s">
        <v>37</v>
      </c>
      <c r="F1086" s="6" t="s">
        <v>18</v>
      </c>
      <c r="G1086" s="236">
        <v>488000000</v>
      </c>
      <c r="H1086" s="236">
        <v>360000000</v>
      </c>
      <c r="I1086" s="236">
        <v>1000000</v>
      </c>
      <c r="J1086" s="131">
        <v>849000000</v>
      </c>
      <c r="K1086" s="6" t="s">
        <v>4152</v>
      </c>
      <c r="L1086" s="6" t="s">
        <v>4153</v>
      </c>
      <c r="M1086" s="6" t="s">
        <v>37</v>
      </c>
    </row>
    <row r="1087" spans="1:13" ht="24.95" customHeight="1">
      <c r="A1087" s="10" t="s">
        <v>3748</v>
      </c>
      <c r="B1087" s="10" t="s">
        <v>4069</v>
      </c>
      <c r="C1087" s="6" t="s">
        <v>83</v>
      </c>
      <c r="D1087" s="5" t="s">
        <v>4154</v>
      </c>
      <c r="E1087" s="7" t="s">
        <v>133</v>
      </c>
      <c r="F1087" s="6" t="s">
        <v>18</v>
      </c>
      <c r="G1087" s="120">
        <v>200000000</v>
      </c>
      <c r="H1087" s="120">
        <v>1400000000</v>
      </c>
      <c r="I1087" s="120">
        <v>20000000</v>
      </c>
      <c r="J1087" s="120">
        <f>SUM(G1087:I1087)</f>
        <v>1620000000</v>
      </c>
      <c r="K1087" s="6" t="s">
        <v>4077</v>
      </c>
      <c r="L1087" s="6" t="s">
        <v>4078</v>
      </c>
      <c r="M1087" s="6" t="s">
        <v>85</v>
      </c>
    </row>
    <row r="1088" spans="1:13" ht="24.95" customHeight="1">
      <c r="A1088" s="10" t="s">
        <v>3748</v>
      </c>
      <c r="B1088" s="10" t="s">
        <v>3158</v>
      </c>
      <c r="C1088" s="6" t="s">
        <v>29</v>
      </c>
      <c r="D1088" s="5" t="s">
        <v>4155</v>
      </c>
      <c r="E1088" s="7" t="s">
        <v>223</v>
      </c>
      <c r="F1088" s="6" t="s">
        <v>18</v>
      </c>
      <c r="G1088" s="206">
        <v>182000000</v>
      </c>
      <c r="H1088" s="206">
        <v>1300000000</v>
      </c>
      <c r="I1088" s="206">
        <v>0</v>
      </c>
      <c r="J1088" s="206">
        <f>SUM(G1088:I1088)</f>
        <v>1482000000</v>
      </c>
      <c r="K1088" s="6" t="s">
        <v>3974</v>
      </c>
      <c r="L1088" s="6" t="s">
        <v>3975</v>
      </c>
      <c r="M1088" s="6" t="s">
        <v>226</v>
      </c>
    </row>
    <row r="1089" spans="1:13" ht="24.95" customHeight="1">
      <c r="A1089" s="10" t="s">
        <v>3748</v>
      </c>
      <c r="B1089" s="10" t="s">
        <v>877</v>
      </c>
      <c r="C1089" s="6" t="s">
        <v>83</v>
      </c>
      <c r="D1089" s="5" t="s">
        <v>4156</v>
      </c>
      <c r="E1089" s="7" t="s">
        <v>223</v>
      </c>
      <c r="F1089" s="6" t="s">
        <v>119</v>
      </c>
      <c r="G1089" s="236">
        <v>200000000</v>
      </c>
      <c r="H1089" s="236">
        <v>25000000</v>
      </c>
      <c r="I1089" s="236">
        <v>22000000</v>
      </c>
      <c r="J1089" s="206">
        <f>SUM(G1089:I1089)</f>
        <v>247000000</v>
      </c>
      <c r="K1089" s="20" t="s">
        <v>4086</v>
      </c>
      <c r="L1089" s="20" t="s">
        <v>4087</v>
      </c>
      <c r="M1089" s="6" t="s">
        <v>226</v>
      </c>
    </row>
    <row r="1090" spans="1:13" ht="24.95" customHeight="1">
      <c r="A1090" s="10" t="s">
        <v>3748</v>
      </c>
      <c r="B1090" s="10" t="s">
        <v>792</v>
      </c>
      <c r="C1090" s="6" t="s">
        <v>83</v>
      </c>
      <c r="D1090" s="5" t="s">
        <v>4157</v>
      </c>
      <c r="E1090" s="7" t="s">
        <v>133</v>
      </c>
      <c r="F1090" s="6" t="s">
        <v>18</v>
      </c>
      <c r="G1090" s="120">
        <v>200000000</v>
      </c>
      <c r="H1090" s="182">
        <v>0</v>
      </c>
      <c r="I1090" s="120">
        <v>0</v>
      </c>
      <c r="J1090" s="120">
        <f>SUM(G1090:I1090)</f>
        <v>200000000</v>
      </c>
      <c r="K1090" s="6" t="s">
        <v>4158</v>
      </c>
      <c r="L1090" s="6" t="s">
        <v>4159</v>
      </c>
      <c r="M1090" s="6" t="s">
        <v>85</v>
      </c>
    </row>
    <row r="1091" spans="1:13" ht="24.95" customHeight="1">
      <c r="A1091" s="10" t="s">
        <v>3748</v>
      </c>
      <c r="B1091" s="10" t="s">
        <v>3749</v>
      </c>
      <c r="C1091" s="6" t="s">
        <v>136</v>
      </c>
      <c r="D1091" s="5" t="s">
        <v>4160</v>
      </c>
      <c r="E1091" s="7" t="s">
        <v>115</v>
      </c>
      <c r="F1091" s="6" t="s">
        <v>18</v>
      </c>
      <c r="G1091" s="120">
        <v>1700000000</v>
      </c>
      <c r="H1091" s="182">
        <v>0</v>
      </c>
      <c r="I1091" s="120">
        <v>0</v>
      </c>
      <c r="J1091" s="120">
        <v>1700000000</v>
      </c>
      <c r="K1091" s="6" t="s">
        <v>4161</v>
      </c>
      <c r="L1091" s="6" t="s">
        <v>4162</v>
      </c>
      <c r="M1091" s="6" t="s">
        <v>115</v>
      </c>
    </row>
    <row r="1092" spans="1:13" ht="24.95" customHeight="1">
      <c r="A1092" s="10" t="s">
        <v>3748</v>
      </c>
      <c r="B1092" s="10" t="s">
        <v>3749</v>
      </c>
      <c r="C1092" s="6" t="s">
        <v>136</v>
      </c>
      <c r="D1092" s="5" t="s">
        <v>4163</v>
      </c>
      <c r="E1092" s="7" t="s">
        <v>133</v>
      </c>
      <c r="F1092" s="6" t="s">
        <v>18</v>
      </c>
      <c r="G1092" s="120">
        <v>600000000</v>
      </c>
      <c r="H1092" s="120">
        <v>5000000000</v>
      </c>
      <c r="I1092" s="120">
        <v>0</v>
      </c>
      <c r="J1092" s="120">
        <v>5600000000</v>
      </c>
      <c r="K1092" s="6" t="s">
        <v>4164</v>
      </c>
      <c r="L1092" s="6" t="s">
        <v>4165</v>
      </c>
      <c r="M1092" s="6" t="s">
        <v>85</v>
      </c>
    </row>
    <row r="1093" spans="1:13" ht="24.95" customHeight="1">
      <c r="A1093" s="10" t="s">
        <v>3748</v>
      </c>
      <c r="B1093" s="10" t="s">
        <v>3749</v>
      </c>
      <c r="C1093" s="6" t="s">
        <v>136</v>
      </c>
      <c r="D1093" s="5" t="s">
        <v>4166</v>
      </c>
      <c r="E1093" s="7" t="s">
        <v>133</v>
      </c>
      <c r="F1093" s="6" t="s">
        <v>18</v>
      </c>
      <c r="G1093" s="120">
        <v>300000000</v>
      </c>
      <c r="H1093" s="182">
        <v>0</v>
      </c>
      <c r="I1093" s="120">
        <v>0</v>
      </c>
      <c r="J1093" s="120">
        <v>300000000</v>
      </c>
      <c r="K1093" s="6" t="s">
        <v>4164</v>
      </c>
      <c r="L1093" s="6" t="s">
        <v>4165</v>
      </c>
      <c r="M1093" s="6" t="s">
        <v>85</v>
      </c>
    </row>
    <row r="1094" spans="1:13" ht="24.95" customHeight="1">
      <c r="A1094" s="10" t="s">
        <v>3748</v>
      </c>
      <c r="B1094" s="10" t="s">
        <v>3749</v>
      </c>
      <c r="C1094" s="6" t="s">
        <v>136</v>
      </c>
      <c r="D1094" s="5" t="s">
        <v>4167</v>
      </c>
      <c r="E1094" s="7" t="s">
        <v>133</v>
      </c>
      <c r="F1094" s="6" t="s">
        <v>18</v>
      </c>
      <c r="G1094" s="120">
        <v>1000000000</v>
      </c>
      <c r="H1094" s="120">
        <v>300000000</v>
      </c>
      <c r="I1094" s="120">
        <v>50000000</v>
      </c>
      <c r="J1094" s="120">
        <v>1350000000</v>
      </c>
      <c r="K1094" s="6" t="s">
        <v>4164</v>
      </c>
      <c r="L1094" s="6" t="s">
        <v>4165</v>
      </c>
      <c r="M1094" s="6" t="s">
        <v>85</v>
      </c>
    </row>
    <row r="1095" spans="1:13" ht="24.95" customHeight="1">
      <c r="A1095" s="10" t="s">
        <v>3748</v>
      </c>
      <c r="B1095" s="10" t="s">
        <v>3749</v>
      </c>
      <c r="C1095" s="6" t="s">
        <v>136</v>
      </c>
      <c r="D1095" s="5" t="s">
        <v>4168</v>
      </c>
      <c r="E1095" s="7" t="s">
        <v>133</v>
      </c>
      <c r="F1095" s="6" t="s">
        <v>18</v>
      </c>
      <c r="G1095" s="120">
        <v>200000000</v>
      </c>
      <c r="H1095" s="182">
        <v>0</v>
      </c>
      <c r="I1095" s="120">
        <v>0</v>
      </c>
      <c r="J1095" s="120">
        <v>200000000</v>
      </c>
      <c r="K1095" s="6" t="s">
        <v>4164</v>
      </c>
      <c r="L1095" s="6" t="s">
        <v>4165</v>
      </c>
      <c r="M1095" s="6" t="s">
        <v>85</v>
      </c>
    </row>
    <row r="1096" spans="1:13" ht="24.95" customHeight="1">
      <c r="A1096" s="10" t="s">
        <v>3748</v>
      </c>
      <c r="B1096" s="10" t="s">
        <v>3749</v>
      </c>
      <c r="C1096" s="6" t="s">
        <v>136</v>
      </c>
      <c r="D1096" s="5" t="s">
        <v>4169</v>
      </c>
      <c r="E1096" s="7" t="s">
        <v>133</v>
      </c>
      <c r="F1096" s="6" t="s">
        <v>18</v>
      </c>
      <c r="G1096" s="120">
        <v>50000000</v>
      </c>
      <c r="H1096" s="120">
        <v>150000000</v>
      </c>
      <c r="I1096" s="120">
        <v>0</v>
      </c>
      <c r="J1096" s="120">
        <v>200000000</v>
      </c>
      <c r="K1096" s="6" t="s">
        <v>4170</v>
      </c>
      <c r="L1096" s="6" t="s">
        <v>4171</v>
      </c>
      <c r="M1096" s="6" t="s">
        <v>4172</v>
      </c>
    </row>
    <row r="1097" spans="1:13" ht="24.95" customHeight="1">
      <c r="A1097" s="10" t="s">
        <v>4173</v>
      </c>
      <c r="B1097" s="10" t="s">
        <v>4174</v>
      </c>
      <c r="C1097" s="6" t="s">
        <v>136</v>
      </c>
      <c r="D1097" s="59" t="s">
        <v>4175</v>
      </c>
      <c r="E1097" s="7" t="s">
        <v>115</v>
      </c>
      <c r="F1097" s="6" t="s">
        <v>18</v>
      </c>
      <c r="G1097" s="120">
        <v>30000000</v>
      </c>
      <c r="H1097" s="120">
        <v>80000000</v>
      </c>
      <c r="I1097" s="120">
        <v>10000000</v>
      </c>
      <c r="J1097" s="120">
        <v>120000000</v>
      </c>
      <c r="K1097" s="6" t="s">
        <v>4176</v>
      </c>
      <c r="L1097" s="6" t="s">
        <v>4177</v>
      </c>
      <c r="M1097" s="6" t="s">
        <v>115</v>
      </c>
    </row>
    <row r="1098" spans="1:13" ht="24.95" customHeight="1">
      <c r="A1098" s="10" t="s">
        <v>4178</v>
      </c>
      <c r="B1098" s="10" t="s">
        <v>4179</v>
      </c>
      <c r="C1098" s="6" t="s">
        <v>2783</v>
      </c>
      <c r="D1098" s="5" t="s">
        <v>4180</v>
      </c>
      <c r="E1098" s="7" t="s">
        <v>2172</v>
      </c>
      <c r="F1098" s="6" t="s">
        <v>2173</v>
      </c>
      <c r="G1098" s="236">
        <v>241000000</v>
      </c>
      <c r="H1098" s="236">
        <v>213000000</v>
      </c>
      <c r="I1098" s="120">
        <v>0</v>
      </c>
      <c r="J1098" s="131">
        <f>G1098+H1098+I1098</f>
        <v>454000000</v>
      </c>
      <c r="K1098" s="6" t="s">
        <v>4181</v>
      </c>
      <c r="L1098" s="6" t="s">
        <v>4182</v>
      </c>
      <c r="M1098" s="6" t="s">
        <v>37</v>
      </c>
    </row>
    <row r="1099" spans="1:13" ht="24.95" customHeight="1">
      <c r="A1099" s="10" t="s">
        <v>3748</v>
      </c>
      <c r="B1099" s="10" t="s">
        <v>792</v>
      </c>
      <c r="C1099" s="6" t="s">
        <v>300</v>
      </c>
      <c r="D1099" s="5" t="s">
        <v>4183</v>
      </c>
      <c r="E1099" s="7" t="s">
        <v>526</v>
      </c>
      <c r="F1099" s="6" t="s">
        <v>18</v>
      </c>
      <c r="G1099" s="120">
        <v>80000000</v>
      </c>
      <c r="H1099" s="182">
        <v>0</v>
      </c>
      <c r="I1099" s="120">
        <v>0</v>
      </c>
      <c r="J1099" s="120">
        <f t="shared" ref="J1099:J1104" si="33">SUM(G1099:I1099)</f>
        <v>80000000</v>
      </c>
      <c r="K1099" s="6" t="s">
        <v>4184</v>
      </c>
      <c r="L1099" s="6" t="s">
        <v>4185</v>
      </c>
      <c r="M1099" s="6" t="s">
        <v>844</v>
      </c>
    </row>
    <row r="1100" spans="1:13" ht="24.95" customHeight="1">
      <c r="A1100" s="10" t="s">
        <v>3748</v>
      </c>
      <c r="B1100" s="10" t="s">
        <v>3976</v>
      </c>
      <c r="C1100" s="6" t="s">
        <v>124</v>
      </c>
      <c r="D1100" s="5" t="s">
        <v>4186</v>
      </c>
      <c r="E1100" s="7" t="s">
        <v>292</v>
      </c>
      <c r="F1100" s="6" t="s">
        <v>18</v>
      </c>
      <c r="G1100" s="120">
        <v>180000000</v>
      </c>
      <c r="H1100" s="120">
        <v>80000000</v>
      </c>
      <c r="I1100" s="120">
        <v>40000000</v>
      </c>
      <c r="J1100" s="120">
        <f t="shared" si="33"/>
        <v>300000000</v>
      </c>
      <c r="K1100" s="6" t="s">
        <v>4187</v>
      </c>
      <c r="L1100" s="6" t="s">
        <v>3985</v>
      </c>
      <c r="M1100" s="6" t="s">
        <v>37</v>
      </c>
    </row>
    <row r="1101" spans="1:13" ht="24.95" customHeight="1">
      <c r="A1101" s="10" t="s">
        <v>3748</v>
      </c>
      <c r="B1101" s="10" t="s">
        <v>3976</v>
      </c>
      <c r="C1101" s="6" t="s">
        <v>124</v>
      </c>
      <c r="D1101" s="5" t="s">
        <v>4186</v>
      </c>
      <c r="E1101" s="7" t="s">
        <v>292</v>
      </c>
      <c r="F1101" s="6" t="s">
        <v>18</v>
      </c>
      <c r="G1101" s="120">
        <v>180000000</v>
      </c>
      <c r="H1101" s="120">
        <v>80000000</v>
      </c>
      <c r="I1101" s="120">
        <v>40000000</v>
      </c>
      <c r="J1101" s="120">
        <f t="shared" si="33"/>
        <v>300000000</v>
      </c>
      <c r="K1101" s="6" t="s">
        <v>4187</v>
      </c>
      <c r="L1101" s="6" t="s">
        <v>3985</v>
      </c>
      <c r="M1101" s="6" t="s">
        <v>37</v>
      </c>
    </row>
    <row r="1102" spans="1:13" ht="24.95" customHeight="1">
      <c r="A1102" s="10" t="s">
        <v>3748</v>
      </c>
      <c r="B1102" s="10" t="s">
        <v>1080</v>
      </c>
      <c r="C1102" s="6" t="s">
        <v>124</v>
      </c>
      <c r="D1102" s="5" t="s">
        <v>4188</v>
      </c>
      <c r="E1102" s="7" t="s">
        <v>292</v>
      </c>
      <c r="F1102" s="6" t="s">
        <v>86</v>
      </c>
      <c r="G1102" s="120">
        <v>4800000000</v>
      </c>
      <c r="H1102" s="120">
        <v>80000000</v>
      </c>
      <c r="I1102" s="120">
        <v>50000000</v>
      </c>
      <c r="J1102" s="120">
        <f t="shared" si="33"/>
        <v>4930000000</v>
      </c>
      <c r="K1102" s="6" t="s">
        <v>4189</v>
      </c>
      <c r="L1102" s="6" t="s">
        <v>4190</v>
      </c>
      <c r="M1102" s="6" t="s">
        <v>37</v>
      </c>
    </row>
    <row r="1103" spans="1:13" ht="24.95" customHeight="1">
      <c r="A1103" s="10" t="s">
        <v>3748</v>
      </c>
      <c r="B1103" s="10" t="s">
        <v>4107</v>
      </c>
      <c r="C1103" s="6" t="s">
        <v>575</v>
      </c>
      <c r="D1103" s="5" t="s">
        <v>4191</v>
      </c>
      <c r="E1103" s="7" t="s">
        <v>133</v>
      </c>
      <c r="F1103" s="6" t="s">
        <v>18</v>
      </c>
      <c r="G1103" s="120">
        <v>147450000</v>
      </c>
      <c r="H1103" s="182">
        <v>0</v>
      </c>
      <c r="I1103" s="120">
        <v>0</v>
      </c>
      <c r="J1103" s="120">
        <f t="shared" si="33"/>
        <v>147450000</v>
      </c>
      <c r="K1103" s="6" t="s">
        <v>4192</v>
      </c>
      <c r="L1103" s="6" t="s">
        <v>4193</v>
      </c>
      <c r="M1103" s="6" t="s">
        <v>85</v>
      </c>
    </row>
    <row r="1104" spans="1:13" ht="24.95" customHeight="1">
      <c r="A1104" s="6" t="s">
        <v>3748</v>
      </c>
      <c r="B1104" s="6" t="s">
        <v>857</v>
      </c>
      <c r="C1104" s="6" t="s">
        <v>139</v>
      </c>
      <c r="D1104" s="13" t="s">
        <v>4194</v>
      </c>
      <c r="E1104" s="7" t="s">
        <v>655</v>
      </c>
      <c r="F1104" s="6" t="s">
        <v>86</v>
      </c>
      <c r="G1104" s="134">
        <v>1400000000</v>
      </c>
      <c r="H1104" s="120">
        <v>200000000</v>
      </c>
      <c r="I1104" s="120">
        <v>100000000</v>
      </c>
      <c r="J1104" s="120">
        <f t="shared" si="33"/>
        <v>1700000000</v>
      </c>
      <c r="K1104" s="6" t="s">
        <v>4195</v>
      </c>
      <c r="L1104" s="6" t="s">
        <v>4196</v>
      </c>
      <c r="M1104" s="6" t="s">
        <v>115</v>
      </c>
    </row>
    <row r="1105" spans="1:13" ht="24.95" customHeight="1">
      <c r="A1105" s="10" t="s">
        <v>3748</v>
      </c>
      <c r="B1105" s="6" t="s">
        <v>857</v>
      </c>
      <c r="C1105" s="6" t="s">
        <v>192</v>
      </c>
      <c r="D1105" s="5" t="s">
        <v>4197</v>
      </c>
      <c r="E1105" s="7" t="s">
        <v>115</v>
      </c>
      <c r="F1105" s="6" t="s">
        <v>18</v>
      </c>
      <c r="G1105" s="120">
        <v>16000000</v>
      </c>
      <c r="H1105" s="120">
        <v>40000000</v>
      </c>
      <c r="I1105" s="120">
        <v>0</v>
      </c>
      <c r="J1105" s="120">
        <f>H1105+G1105</f>
        <v>56000000</v>
      </c>
      <c r="K1105" s="6" t="s">
        <v>4059</v>
      </c>
      <c r="L1105" s="6" t="s">
        <v>4060</v>
      </c>
      <c r="M1105" s="6" t="s">
        <v>115</v>
      </c>
    </row>
    <row r="1106" spans="1:13" ht="24.95" customHeight="1">
      <c r="A1106" s="10" t="s">
        <v>3748</v>
      </c>
      <c r="B1106" s="10" t="s">
        <v>877</v>
      </c>
      <c r="C1106" s="6" t="s">
        <v>192</v>
      </c>
      <c r="D1106" s="5" t="s">
        <v>4198</v>
      </c>
      <c r="E1106" s="7" t="s">
        <v>223</v>
      </c>
      <c r="F1106" s="6" t="s">
        <v>119</v>
      </c>
      <c r="G1106" s="236">
        <v>180000000</v>
      </c>
      <c r="H1106" s="236">
        <v>26000000</v>
      </c>
      <c r="I1106" s="236">
        <v>20000000</v>
      </c>
      <c r="J1106" s="206">
        <f>SUM(G1106:I1106)</f>
        <v>226000000</v>
      </c>
      <c r="K1106" s="20" t="s">
        <v>4086</v>
      </c>
      <c r="L1106" s="20" t="s">
        <v>4087</v>
      </c>
      <c r="M1106" s="6" t="s">
        <v>226</v>
      </c>
    </row>
    <row r="1107" spans="1:13" ht="24.95" customHeight="1">
      <c r="A1107" s="10" t="s">
        <v>3748</v>
      </c>
      <c r="B1107" s="10" t="s">
        <v>3749</v>
      </c>
      <c r="C1107" s="6" t="s">
        <v>130</v>
      </c>
      <c r="D1107" s="5" t="s">
        <v>4199</v>
      </c>
      <c r="E1107" s="7" t="s">
        <v>115</v>
      </c>
      <c r="F1107" s="6" t="s">
        <v>18</v>
      </c>
      <c r="G1107" s="120">
        <v>1500000000</v>
      </c>
      <c r="H1107" s="182">
        <v>0</v>
      </c>
      <c r="I1107" s="120">
        <v>0</v>
      </c>
      <c r="J1107" s="120">
        <v>1500000000</v>
      </c>
      <c r="K1107" s="6" t="s">
        <v>4200</v>
      </c>
      <c r="L1107" s="6" t="s">
        <v>4201</v>
      </c>
      <c r="M1107" s="6" t="s">
        <v>115</v>
      </c>
    </row>
    <row r="1108" spans="1:13" ht="24.95" customHeight="1">
      <c r="A1108" s="10" t="s">
        <v>3748</v>
      </c>
      <c r="B1108" s="10" t="s">
        <v>3749</v>
      </c>
      <c r="C1108" s="6" t="s">
        <v>130</v>
      </c>
      <c r="D1108" s="19" t="s">
        <v>4202</v>
      </c>
      <c r="E1108" s="7" t="s">
        <v>133</v>
      </c>
      <c r="F1108" s="6" t="s">
        <v>18</v>
      </c>
      <c r="G1108" s="120">
        <v>3800000000</v>
      </c>
      <c r="H1108" s="182">
        <v>0</v>
      </c>
      <c r="I1108" s="120">
        <v>0</v>
      </c>
      <c r="J1108" s="120">
        <v>3800000000</v>
      </c>
      <c r="K1108" s="6" t="s">
        <v>4203</v>
      </c>
      <c r="L1108" s="6" t="s">
        <v>4204</v>
      </c>
      <c r="M1108" s="6" t="s">
        <v>85</v>
      </c>
    </row>
    <row r="1109" spans="1:13" ht="24.95" customHeight="1">
      <c r="A1109" s="10" t="s">
        <v>3748</v>
      </c>
      <c r="B1109" s="10" t="s">
        <v>3749</v>
      </c>
      <c r="C1109" s="6" t="s">
        <v>130</v>
      </c>
      <c r="D1109" s="5" t="s">
        <v>4205</v>
      </c>
      <c r="E1109" s="7" t="s">
        <v>133</v>
      </c>
      <c r="F1109" s="6" t="s">
        <v>18</v>
      </c>
      <c r="G1109" s="120">
        <v>1300000000</v>
      </c>
      <c r="H1109" s="182">
        <v>0</v>
      </c>
      <c r="I1109" s="120">
        <v>0</v>
      </c>
      <c r="J1109" s="120">
        <v>1300000000</v>
      </c>
      <c r="K1109" s="6" t="s">
        <v>4206</v>
      </c>
      <c r="L1109" s="6" t="s">
        <v>4207</v>
      </c>
      <c r="M1109" s="6" t="s">
        <v>85</v>
      </c>
    </row>
    <row r="1110" spans="1:13" ht="24.95" customHeight="1">
      <c r="A1110" s="10" t="s">
        <v>4333</v>
      </c>
      <c r="B1110" s="10" t="s">
        <v>769</v>
      </c>
      <c r="C1110" s="6" t="s">
        <v>51</v>
      </c>
      <c r="D1110" s="13" t="s">
        <v>4334</v>
      </c>
      <c r="E1110" s="7" t="s">
        <v>882</v>
      </c>
      <c r="F1110" s="6" t="s">
        <v>94</v>
      </c>
      <c r="G1110" s="120">
        <v>120000000</v>
      </c>
      <c r="H1110" s="120">
        <v>7000000</v>
      </c>
      <c r="I1110" s="120">
        <v>5000000</v>
      </c>
      <c r="J1110" s="120">
        <f t="shared" ref="J1110:J1117" si="34">SUM(G1110:I1110)</f>
        <v>132000000</v>
      </c>
      <c r="K1110" s="6" t="s">
        <v>4335</v>
      </c>
      <c r="L1110" s="5" t="s">
        <v>4336</v>
      </c>
      <c r="M1110" s="6" t="s">
        <v>844</v>
      </c>
    </row>
    <row r="1111" spans="1:13" ht="24.95" customHeight="1">
      <c r="A1111" s="43" t="s">
        <v>4333</v>
      </c>
      <c r="B1111" s="43" t="s">
        <v>4337</v>
      </c>
      <c r="C1111" s="7" t="s">
        <v>51</v>
      </c>
      <c r="D1111" s="27" t="s">
        <v>4338</v>
      </c>
      <c r="E1111" s="7" t="s">
        <v>292</v>
      </c>
      <c r="F1111" s="7" t="s">
        <v>86</v>
      </c>
      <c r="G1111" s="197">
        <f>122266159</f>
        <v>122266159</v>
      </c>
      <c r="H1111" s="197">
        <f>46816493</f>
        <v>46816493</v>
      </c>
      <c r="I1111" s="197">
        <v>500000</v>
      </c>
      <c r="J1111" s="197">
        <f t="shared" si="34"/>
        <v>169582652</v>
      </c>
      <c r="K1111" s="7" t="s">
        <v>4339</v>
      </c>
      <c r="L1111" s="127" t="s">
        <v>4340</v>
      </c>
      <c r="M1111" s="7" t="s">
        <v>292</v>
      </c>
    </row>
    <row r="1112" spans="1:13" ht="24.95" customHeight="1">
      <c r="A1112" s="10" t="s">
        <v>4333</v>
      </c>
      <c r="B1112" s="10" t="s">
        <v>4337</v>
      </c>
      <c r="C1112" s="6" t="s">
        <v>51</v>
      </c>
      <c r="D1112" s="13" t="s">
        <v>4341</v>
      </c>
      <c r="E1112" s="7" t="s">
        <v>292</v>
      </c>
      <c r="F1112" s="6" t="s">
        <v>86</v>
      </c>
      <c r="G1112" s="120">
        <f>119744597</f>
        <v>119744597</v>
      </c>
      <c r="H1112" s="120">
        <f>45460506</f>
        <v>45460506</v>
      </c>
      <c r="I1112" s="120">
        <v>500000</v>
      </c>
      <c r="J1112" s="120">
        <f t="shared" si="34"/>
        <v>165705103</v>
      </c>
      <c r="K1112" s="6" t="s">
        <v>4339</v>
      </c>
      <c r="L1112" s="128" t="s">
        <v>4340</v>
      </c>
      <c r="M1112" s="6" t="s">
        <v>292</v>
      </c>
    </row>
    <row r="1113" spans="1:13" ht="24.95" customHeight="1">
      <c r="A1113" s="10" t="s">
        <v>4333</v>
      </c>
      <c r="B1113" s="10" t="s">
        <v>4337</v>
      </c>
      <c r="C1113" s="6" t="s">
        <v>51</v>
      </c>
      <c r="D1113" s="13" t="s">
        <v>4342</v>
      </c>
      <c r="E1113" s="7" t="s">
        <v>292</v>
      </c>
      <c r="F1113" s="6" t="s">
        <v>86</v>
      </c>
      <c r="G1113" s="120">
        <f>103491788</f>
        <v>103491788</v>
      </c>
      <c r="H1113" s="120">
        <v>46020149</v>
      </c>
      <c r="I1113" s="120">
        <v>500000</v>
      </c>
      <c r="J1113" s="120">
        <f t="shared" si="34"/>
        <v>150011937</v>
      </c>
      <c r="K1113" s="6" t="s">
        <v>4343</v>
      </c>
      <c r="L1113" s="128" t="s">
        <v>4344</v>
      </c>
      <c r="M1113" s="6" t="s">
        <v>292</v>
      </c>
    </row>
    <row r="1114" spans="1:13" ht="24.95" customHeight="1">
      <c r="A1114" s="10" t="s">
        <v>4333</v>
      </c>
      <c r="B1114" s="10" t="s">
        <v>4337</v>
      </c>
      <c r="C1114" s="6" t="s">
        <v>51</v>
      </c>
      <c r="D1114" s="13" t="s">
        <v>4345</v>
      </c>
      <c r="E1114" s="7" t="s">
        <v>292</v>
      </c>
      <c r="F1114" s="6" t="s">
        <v>86</v>
      </c>
      <c r="G1114" s="120">
        <v>393953549</v>
      </c>
      <c r="H1114" s="120">
        <v>115330145</v>
      </c>
      <c r="I1114" s="120">
        <v>500000</v>
      </c>
      <c r="J1114" s="120">
        <f t="shared" si="34"/>
        <v>509783694</v>
      </c>
      <c r="K1114" s="6" t="s">
        <v>4346</v>
      </c>
      <c r="L1114" s="128" t="s">
        <v>4347</v>
      </c>
      <c r="M1114" s="6" t="s">
        <v>292</v>
      </c>
    </row>
    <row r="1115" spans="1:13" ht="24.95" customHeight="1">
      <c r="A1115" s="10" t="s">
        <v>4333</v>
      </c>
      <c r="B1115" s="10" t="s">
        <v>4348</v>
      </c>
      <c r="C1115" s="6" t="s">
        <v>51</v>
      </c>
      <c r="D1115" s="13" t="s">
        <v>4349</v>
      </c>
      <c r="E1115" s="7" t="s">
        <v>292</v>
      </c>
      <c r="F1115" s="6" t="s">
        <v>86</v>
      </c>
      <c r="G1115" s="120">
        <v>93958333</v>
      </c>
      <c r="H1115" s="120">
        <v>125742500</v>
      </c>
      <c r="I1115" s="120">
        <v>0</v>
      </c>
      <c r="J1115" s="120">
        <f t="shared" si="34"/>
        <v>219700833</v>
      </c>
      <c r="K1115" s="6" t="s">
        <v>4350</v>
      </c>
      <c r="L1115" s="6" t="s">
        <v>4351</v>
      </c>
      <c r="M1115" s="6" t="s">
        <v>37</v>
      </c>
    </row>
    <row r="1116" spans="1:13" ht="24.95" customHeight="1">
      <c r="A1116" s="10" t="s">
        <v>4333</v>
      </c>
      <c r="B1116" s="10" t="s">
        <v>4352</v>
      </c>
      <c r="C1116" s="6" t="s">
        <v>108</v>
      </c>
      <c r="D1116" s="14" t="s">
        <v>4353</v>
      </c>
      <c r="E1116" s="7" t="s">
        <v>133</v>
      </c>
      <c r="F1116" s="6" t="s">
        <v>18</v>
      </c>
      <c r="G1116" s="120">
        <v>90000000</v>
      </c>
      <c r="H1116" s="120">
        <v>240000000</v>
      </c>
      <c r="I1116" s="120">
        <v>10000000</v>
      </c>
      <c r="J1116" s="120">
        <f t="shared" si="34"/>
        <v>340000000</v>
      </c>
      <c r="K1116" s="6" t="s">
        <v>4354</v>
      </c>
      <c r="L1116" s="5" t="s">
        <v>4355</v>
      </c>
      <c r="M1116" s="6" t="s">
        <v>133</v>
      </c>
    </row>
    <row r="1117" spans="1:13" ht="24.95" customHeight="1">
      <c r="A1117" s="10" t="s">
        <v>4333</v>
      </c>
      <c r="B1117" s="10" t="s">
        <v>4356</v>
      </c>
      <c r="C1117" s="6" t="s">
        <v>51</v>
      </c>
      <c r="D1117" s="13" t="s">
        <v>4357</v>
      </c>
      <c r="E1117" s="7" t="s">
        <v>292</v>
      </c>
      <c r="F1117" s="6" t="s">
        <v>86</v>
      </c>
      <c r="G1117" s="120">
        <v>552113623</v>
      </c>
      <c r="H1117" s="120">
        <v>734952712</v>
      </c>
      <c r="I1117" s="250">
        <v>0</v>
      </c>
      <c r="J1117" s="120">
        <f t="shared" si="34"/>
        <v>1287066335</v>
      </c>
      <c r="K1117" s="6" t="s">
        <v>4358</v>
      </c>
      <c r="L1117" s="6" t="s">
        <v>4359</v>
      </c>
      <c r="M1117" s="6" t="s">
        <v>37</v>
      </c>
    </row>
    <row r="1118" spans="1:13" ht="24.95" customHeight="1">
      <c r="A1118" s="10" t="s">
        <v>4333</v>
      </c>
      <c r="B1118" s="22" t="s">
        <v>4356</v>
      </c>
      <c r="C1118" s="22" t="s">
        <v>51</v>
      </c>
      <c r="D1118" s="31" t="s">
        <v>4360</v>
      </c>
      <c r="E1118" s="22" t="s">
        <v>37</v>
      </c>
      <c r="F1118" s="22" t="s">
        <v>18</v>
      </c>
      <c r="G1118" s="250">
        <v>500000000</v>
      </c>
      <c r="H1118" s="182">
        <v>0</v>
      </c>
      <c r="I1118" s="120">
        <v>0</v>
      </c>
      <c r="J1118" s="250">
        <v>500000000</v>
      </c>
      <c r="K1118" s="22" t="s">
        <v>4361</v>
      </c>
      <c r="L1118" s="22" t="s">
        <v>4362</v>
      </c>
      <c r="M1118" s="22" t="s">
        <v>37</v>
      </c>
    </row>
    <row r="1119" spans="1:13" ht="24.95" customHeight="1">
      <c r="A1119" s="10" t="s">
        <v>4333</v>
      </c>
      <c r="B1119" s="22" t="s">
        <v>4356</v>
      </c>
      <c r="C1119" s="22" t="s">
        <v>51</v>
      </c>
      <c r="D1119" s="31" t="s">
        <v>4363</v>
      </c>
      <c r="E1119" s="22" t="s">
        <v>37</v>
      </c>
      <c r="F1119" s="22" t="s">
        <v>18</v>
      </c>
      <c r="G1119" s="250">
        <v>200000000</v>
      </c>
      <c r="H1119" s="182">
        <v>0</v>
      </c>
      <c r="I1119" s="120">
        <v>0</v>
      </c>
      <c r="J1119" s="250">
        <v>200000000</v>
      </c>
      <c r="K1119" s="22" t="s">
        <v>4361</v>
      </c>
      <c r="L1119" s="22" t="s">
        <v>4362</v>
      </c>
      <c r="M1119" s="22" t="s">
        <v>37</v>
      </c>
    </row>
    <row r="1120" spans="1:13" ht="24.95" customHeight="1">
      <c r="A1120" s="10" t="s">
        <v>4333</v>
      </c>
      <c r="B1120" s="22" t="s">
        <v>4356</v>
      </c>
      <c r="C1120" s="22" t="s">
        <v>51</v>
      </c>
      <c r="D1120" s="31" t="s">
        <v>4364</v>
      </c>
      <c r="E1120" s="22" t="s">
        <v>37</v>
      </c>
      <c r="F1120" s="22" t="s">
        <v>18</v>
      </c>
      <c r="G1120" s="250">
        <v>700000000</v>
      </c>
      <c r="H1120" s="182">
        <v>0</v>
      </c>
      <c r="I1120" s="120">
        <v>0</v>
      </c>
      <c r="J1120" s="250">
        <v>700000000</v>
      </c>
      <c r="K1120" s="22" t="s">
        <v>4361</v>
      </c>
      <c r="L1120" s="22" t="s">
        <v>4362</v>
      </c>
      <c r="M1120" s="22" t="s">
        <v>37</v>
      </c>
    </row>
    <row r="1121" spans="1:16" ht="24.95" customHeight="1">
      <c r="A1121" s="10" t="s">
        <v>4333</v>
      </c>
      <c r="B1121" s="10" t="s">
        <v>4365</v>
      </c>
      <c r="C1121" s="6" t="s">
        <v>51</v>
      </c>
      <c r="D1121" s="13" t="s">
        <v>4366</v>
      </c>
      <c r="E1121" s="7" t="s">
        <v>133</v>
      </c>
      <c r="F1121" s="6" t="s">
        <v>119</v>
      </c>
      <c r="G1121" s="120">
        <v>52600458</v>
      </c>
      <c r="H1121" s="182">
        <v>0</v>
      </c>
      <c r="I1121" s="120">
        <v>0</v>
      </c>
      <c r="J1121" s="120">
        <f t="shared" ref="J1121:J1145" si="35">SUM(G1121:I1121)</f>
        <v>52600458</v>
      </c>
      <c r="K1121" s="6" t="s">
        <v>4367</v>
      </c>
      <c r="L1121" s="6" t="s">
        <v>4368</v>
      </c>
      <c r="M1121" s="6" t="s">
        <v>133</v>
      </c>
    </row>
    <row r="1122" spans="1:16" ht="24.95" customHeight="1">
      <c r="A1122" s="10" t="s">
        <v>4333</v>
      </c>
      <c r="B1122" s="10" t="s">
        <v>4369</v>
      </c>
      <c r="C1122" s="6" t="s">
        <v>108</v>
      </c>
      <c r="D1122" s="13" t="s">
        <v>4370</v>
      </c>
      <c r="E1122" s="7" t="s">
        <v>149</v>
      </c>
      <c r="F1122" s="6" t="s">
        <v>86</v>
      </c>
      <c r="G1122" s="134">
        <v>500000000</v>
      </c>
      <c r="H1122" s="182">
        <v>0</v>
      </c>
      <c r="I1122" s="120">
        <v>0</v>
      </c>
      <c r="J1122" s="134">
        <f t="shared" si="35"/>
        <v>500000000</v>
      </c>
      <c r="K1122" s="6" t="s">
        <v>4371</v>
      </c>
      <c r="L1122" s="6" t="s">
        <v>4372</v>
      </c>
      <c r="M1122" s="6" t="s">
        <v>37</v>
      </c>
    </row>
    <row r="1123" spans="1:16" ht="24.95" customHeight="1">
      <c r="A1123" s="10" t="s">
        <v>4333</v>
      </c>
      <c r="B1123" s="10" t="s">
        <v>4369</v>
      </c>
      <c r="C1123" s="6" t="s">
        <v>108</v>
      </c>
      <c r="D1123" s="13" t="s">
        <v>4373</v>
      </c>
      <c r="E1123" s="7" t="s">
        <v>149</v>
      </c>
      <c r="F1123" s="6" t="s">
        <v>86</v>
      </c>
      <c r="G1123" s="134">
        <v>500000000</v>
      </c>
      <c r="H1123" s="182">
        <v>0</v>
      </c>
      <c r="I1123" s="120">
        <v>0</v>
      </c>
      <c r="J1123" s="134">
        <f t="shared" si="35"/>
        <v>500000000</v>
      </c>
      <c r="K1123" s="6" t="s">
        <v>4371</v>
      </c>
      <c r="L1123" s="6" t="s">
        <v>4372</v>
      </c>
      <c r="M1123" s="6" t="s">
        <v>37</v>
      </c>
    </row>
    <row r="1124" spans="1:16" ht="24.95" customHeight="1">
      <c r="A1124" s="10" t="s">
        <v>4333</v>
      </c>
      <c r="B1124" s="10" t="s">
        <v>2148</v>
      </c>
      <c r="C1124" s="6" t="s">
        <v>108</v>
      </c>
      <c r="D1124" s="13" t="s">
        <v>4374</v>
      </c>
      <c r="E1124" s="7" t="s">
        <v>292</v>
      </c>
      <c r="F1124" s="6" t="s">
        <v>86</v>
      </c>
      <c r="G1124" s="120">
        <f>173313504+137944760</f>
        <v>311258264</v>
      </c>
      <c r="H1124" s="182">
        <v>0</v>
      </c>
      <c r="I1124" s="120">
        <v>0</v>
      </c>
      <c r="J1124" s="120">
        <f t="shared" si="35"/>
        <v>311258264</v>
      </c>
      <c r="K1124" s="6" t="s">
        <v>4375</v>
      </c>
      <c r="L1124" s="5" t="s">
        <v>4376</v>
      </c>
      <c r="M1124" s="6" t="s">
        <v>37</v>
      </c>
    </row>
    <row r="1125" spans="1:16" ht="24.95" customHeight="1">
      <c r="A1125" s="10" t="s">
        <v>4333</v>
      </c>
      <c r="B1125" s="10" t="s">
        <v>4377</v>
      </c>
      <c r="C1125" s="6" t="s">
        <v>51</v>
      </c>
      <c r="D1125" s="13" t="s">
        <v>4378</v>
      </c>
      <c r="E1125" s="7" t="s">
        <v>292</v>
      </c>
      <c r="F1125" s="6" t="s">
        <v>18</v>
      </c>
      <c r="G1125" s="120">
        <v>121483005</v>
      </c>
      <c r="H1125" s="120"/>
      <c r="I1125" s="120"/>
      <c r="J1125" s="120">
        <f t="shared" si="35"/>
        <v>121483005</v>
      </c>
      <c r="K1125" s="6" t="s">
        <v>4379</v>
      </c>
      <c r="L1125" s="5" t="s">
        <v>4380</v>
      </c>
      <c r="M1125" s="6" t="s">
        <v>37</v>
      </c>
    </row>
    <row r="1126" spans="1:16" ht="24.95" customHeight="1">
      <c r="A1126" s="10" t="s">
        <v>4333</v>
      </c>
      <c r="B1126" s="10" t="s">
        <v>4377</v>
      </c>
      <c r="C1126" s="6" t="s">
        <v>51</v>
      </c>
      <c r="D1126" s="13" t="s">
        <v>4381</v>
      </c>
      <c r="E1126" s="7" t="s">
        <v>292</v>
      </c>
      <c r="F1126" s="6" t="s">
        <v>86</v>
      </c>
      <c r="G1126" s="120">
        <v>56607429</v>
      </c>
      <c r="H1126" s="120">
        <v>11398188</v>
      </c>
      <c r="I1126" s="120"/>
      <c r="J1126" s="120">
        <f t="shared" si="35"/>
        <v>68005617</v>
      </c>
      <c r="K1126" s="6" t="s">
        <v>4379</v>
      </c>
      <c r="L1126" s="5" t="s">
        <v>4380</v>
      </c>
      <c r="M1126" s="6" t="s">
        <v>37</v>
      </c>
    </row>
    <row r="1127" spans="1:16" ht="24.95" customHeight="1">
      <c r="A1127" s="10" t="s">
        <v>4333</v>
      </c>
      <c r="B1127" s="10" t="s">
        <v>877</v>
      </c>
      <c r="C1127" s="6" t="s">
        <v>51</v>
      </c>
      <c r="D1127" s="13" t="s">
        <v>4382</v>
      </c>
      <c r="E1127" s="7" t="s">
        <v>223</v>
      </c>
      <c r="F1127" s="6" t="s">
        <v>86</v>
      </c>
      <c r="G1127" s="120">
        <v>39000000</v>
      </c>
      <c r="H1127" s="120">
        <v>353000000</v>
      </c>
      <c r="I1127" s="120">
        <v>1000000</v>
      </c>
      <c r="J1127" s="120">
        <f t="shared" si="35"/>
        <v>393000000</v>
      </c>
      <c r="K1127" s="6" t="s">
        <v>4383</v>
      </c>
      <c r="L1127" s="5" t="s">
        <v>4384</v>
      </c>
      <c r="M1127" s="6" t="s">
        <v>226</v>
      </c>
    </row>
    <row r="1128" spans="1:16" ht="24.95" customHeight="1">
      <c r="A1128" s="10" t="s">
        <v>4333</v>
      </c>
      <c r="B1128" s="10" t="s">
        <v>4385</v>
      </c>
      <c r="C1128" s="6" t="s">
        <v>51</v>
      </c>
      <c r="D1128" s="5" t="s">
        <v>4386</v>
      </c>
      <c r="E1128" s="7" t="s">
        <v>292</v>
      </c>
      <c r="F1128" s="6" t="s">
        <v>86</v>
      </c>
      <c r="G1128" s="120">
        <v>313000000</v>
      </c>
      <c r="H1128" s="182">
        <v>0</v>
      </c>
      <c r="I1128" s="120">
        <v>0</v>
      </c>
      <c r="J1128" s="120">
        <f t="shared" si="35"/>
        <v>313000000</v>
      </c>
      <c r="K1128" s="6" t="s">
        <v>4387</v>
      </c>
      <c r="L1128" s="5" t="s">
        <v>4388</v>
      </c>
      <c r="M1128" s="6" t="s">
        <v>292</v>
      </c>
    </row>
    <row r="1129" spans="1:16" ht="24.95" customHeight="1">
      <c r="A1129" s="10" t="s">
        <v>4333</v>
      </c>
      <c r="B1129" s="10" t="s">
        <v>4385</v>
      </c>
      <c r="C1129" s="6" t="s">
        <v>51</v>
      </c>
      <c r="D1129" s="5" t="s">
        <v>4389</v>
      </c>
      <c r="E1129" s="7" t="s">
        <v>292</v>
      </c>
      <c r="F1129" s="6" t="s">
        <v>86</v>
      </c>
      <c r="G1129" s="120">
        <v>100000000</v>
      </c>
      <c r="H1129" s="120">
        <v>70000000</v>
      </c>
      <c r="I1129" s="120">
        <v>35000000</v>
      </c>
      <c r="J1129" s="120">
        <f t="shared" si="35"/>
        <v>205000000</v>
      </c>
      <c r="K1129" s="6" t="s">
        <v>4390</v>
      </c>
      <c r="L1129" s="5" t="s">
        <v>4391</v>
      </c>
      <c r="M1129" s="6" t="s">
        <v>292</v>
      </c>
    </row>
    <row r="1130" spans="1:16" ht="24.95" customHeight="1">
      <c r="A1130" s="10" t="s">
        <v>4333</v>
      </c>
      <c r="B1130" s="10" t="s">
        <v>845</v>
      </c>
      <c r="C1130" s="6" t="s">
        <v>108</v>
      </c>
      <c r="D1130" s="13" t="s">
        <v>4392</v>
      </c>
      <c r="E1130" s="7" t="s">
        <v>37</v>
      </c>
      <c r="F1130" s="6" t="s">
        <v>18</v>
      </c>
      <c r="G1130" s="206">
        <v>1461563500</v>
      </c>
      <c r="H1130" s="182">
        <v>0</v>
      </c>
      <c r="I1130" s="120">
        <v>0</v>
      </c>
      <c r="J1130" s="120">
        <f t="shared" si="35"/>
        <v>1461563500</v>
      </c>
      <c r="K1130" s="6" t="s">
        <v>4393</v>
      </c>
      <c r="L1130" s="6" t="s">
        <v>4394</v>
      </c>
      <c r="M1130" s="6" t="s">
        <v>37</v>
      </c>
    </row>
    <row r="1131" spans="1:16" ht="24.95" customHeight="1">
      <c r="A1131" s="10" t="s">
        <v>4333</v>
      </c>
      <c r="B1131" s="6" t="s">
        <v>784</v>
      </c>
      <c r="C1131" s="6" t="s">
        <v>51</v>
      </c>
      <c r="D1131" s="5" t="s">
        <v>4395</v>
      </c>
      <c r="E1131" s="7" t="s">
        <v>292</v>
      </c>
      <c r="F1131" s="6" t="s">
        <v>86</v>
      </c>
      <c r="G1131" s="120">
        <v>25695758</v>
      </c>
      <c r="H1131" s="120">
        <v>32530072</v>
      </c>
      <c r="I1131" s="120"/>
      <c r="J1131" s="120">
        <f t="shared" si="35"/>
        <v>58225830</v>
      </c>
      <c r="K1131" s="6" t="s">
        <v>4396</v>
      </c>
      <c r="L1131" s="19" t="s">
        <v>4397</v>
      </c>
      <c r="M1131" s="6" t="s">
        <v>37</v>
      </c>
    </row>
    <row r="1132" spans="1:16" s="129" customFormat="1" ht="24.95" customHeight="1">
      <c r="A1132" s="10" t="s">
        <v>4333</v>
      </c>
      <c r="B1132" s="10" t="s">
        <v>769</v>
      </c>
      <c r="C1132" s="6" t="s">
        <v>42</v>
      </c>
      <c r="D1132" s="13" t="s">
        <v>4398</v>
      </c>
      <c r="E1132" s="7" t="s">
        <v>223</v>
      </c>
      <c r="F1132" s="6" t="s">
        <v>18</v>
      </c>
      <c r="G1132" s="120">
        <v>128407823</v>
      </c>
      <c r="H1132" s="182">
        <v>0</v>
      </c>
      <c r="I1132" s="120">
        <v>0</v>
      </c>
      <c r="J1132" s="120">
        <f t="shared" si="35"/>
        <v>128407823</v>
      </c>
      <c r="K1132" s="6" t="s">
        <v>4399</v>
      </c>
      <c r="L1132" s="5" t="s">
        <v>4400</v>
      </c>
      <c r="M1132" s="6" t="s">
        <v>226</v>
      </c>
      <c r="N1132"/>
      <c r="O1132"/>
      <c r="P1132"/>
    </row>
    <row r="1133" spans="1:16" ht="24.95" customHeight="1">
      <c r="A1133" s="10" t="s">
        <v>4333</v>
      </c>
      <c r="B1133" s="10" t="s">
        <v>4337</v>
      </c>
      <c r="C1133" s="6" t="s">
        <v>188</v>
      </c>
      <c r="D1133" s="13" t="s">
        <v>4401</v>
      </c>
      <c r="E1133" s="7" t="s">
        <v>292</v>
      </c>
      <c r="F1133" s="6" t="s">
        <v>86</v>
      </c>
      <c r="G1133" s="120">
        <f>1057812775</f>
        <v>1057812775</v>
      </c>
      <c r="H1133" s="120">
        <v>338054581</v>
      </c>
      <c r="I1133" s="120">
        <v>500000</v>
      </c>
      <c r="J1133" s="120">
        <f t="shared" si="35"/>
        <v>1396367356</v>
      </c>
      <c r="K1133" s="6" t="s">
        <v>4402</v>
      </c>
      <c r="L1133" s="128" t="s">
        <v>4403</v>
      </c>
      <c r="M1133" s="6" t="s">
        <v>2864</v>
      </c>
    </row>
    <row r="1134" spans="1:16" ht="24.95" customHeight="1">
      <c r="A1134" s="10" t="s">
        <v>4404</v>
      </c>
      <c r="B1134" s="10" t="s">
        <v>4405</v>
      </c>
      <c r="C1134" s="6" t="s">
        <v>2907</v>
      </c>
      <c r="D1134" s="13" t="s">
        <v>4406</v>
      </c>
      <c r="E1134" s="7" t="s">
        <v>2864</v>
      </c>
      <c r="F1134" s="6" t="s">
        <v>2520</v>
      </c>
      <c r="G1134" s="120">
        <v>1120000000</v>
      </c>
      <c r="H1134" s="120">
        <v>461000000</v>
      </c>
      <c r="I1134" s="120">
        <v>1000000</v>
      </c>
      <c r="J1134" s="120">
        <f t="shared" si="35"/>
        <v>1582000000</v>
      </c>
      <c r="K1134" s="6" t="s">
        <v>4402</v>
      </c>
      <c r="L1134" s="128" t="s">
        <v>4403</v>
      </c>
      <c r="M1134" s="6" t="s">
        <v>2864</v>
      </c>
    </row>
    <row r="1135" spans="1:16" ht="24.95" customHeight="1">
      <c r="A1135" s="10" t="s">
        <v>4404</v>
      </c>
      <c r="B1135" s="10" t="s">
        <v>4407</v>
      </c>
      <c r="C1135" s="6" t="s">
        <v>2907</v>
      </c>
      <c r="D1135" s="13" t="s">
        <v>4408</v>
      </c>
      <c r="E1135" s="7" t="s">
        <v>2864</v>
      </c>
      <c r="F1135" s="6" t="s">
        <v>18</v>
      </c>
      <c r="G1135" s="120">
        <v>10000000</v>
      </c>
      <c r="H1135" s="120">
        <v>55000000</v>
      </c>
      <c r="I1135" s="120">
        <v>0</v>
      </c>
      <c r="J1135" s="120">
        <f t="shared" si="35"/>
        <v>65000000</v>
      </c>
      <c r="K1135" s="6" t="s">
        <v>4409</v>
      </c>
      <c r="L1135" s="6" t="s">
        <v>4410</v>
      </c>
      <c r="M1135" s="6" t="s">
        <v>37</v>
      </c>
    </row>
    <row r="1136" spans="1:16" ht="24.95" customHeight="1">
      <c r="A1136" s="10" t="s">
        <v>4404</v>
      </c>
      <c r="B1136" s="10" t="s">
        <v>4407</v>
      </c>
      <c r="C1136" s="6" t="s">
        <v>42</v>
      </c>
      <c r="D1136" s="13" t="s">
        <v>4411</v>
      </c>
      <c r="E1136" s="7" t="s">
        <v>2864</v>
      </c>
      <c r="F1136" s="6" t="s">
        <v>2520</v>
      </c>
      <c r="G1136" s="120">
        <v>185861419</v>
      </c>
      <c r="H1136" s="120">
        <v>73423335</v>
      </c>
      <c r="I1136" s="120">
        <v>0</v>
      </c>
      <c r="J1136" s="120">
        <f t="shared" si="35"/>
        <v>259284754</v>
      </c>
      <c r="K1136" s="6" t="s">
        <v>4412</v>
      </c>
      <c r="L1136" s="6" t="s">
        <v>4413</v>
      </c>
      <c r="M1136" s="6" t="s">
        <v>2864</v>
      </c>
    </row>
    <row r="1137" spans="1:13" ht="24.95" customHeight="1">
      <c r="A1137" s="10" t="s">
        <v>4404</v>
      </c>
      <c r="B1137" s="10" t="s">
        <v>4414</v>
      </c>
      <c r="C1137" s="6" t="s">
        <v>2907</v>
      </c>
      <c r="D1137" s="130" t="s">
        <v>4415</v>
      </c>
      <c r="E1137" s="7" t="s">
        <v>2864</v>
      </c>
      <c r="F1137" s="6" t="s">
        <v>2520</v>
      </c>
      <c r="G1137" s="120">
        <v>834000000</v>
      </c>
      <c r="H1137" s="120">
        <v>359000000</v>
      </c>
      <c r="I1137" s="120">
        <v>5000000</v>
      </c>
      <c r="J1137" s="120">
        <f t="shared" si="35"/>
        <v>1198000000</v>
      </c>
      <c r="K1137" s="6" t="s">
        <v>4416</v>
      </c>
      <c r="L1137" s="5" t="s">
        <v>4417</v>
      </c>
      <c r="M1137" s="6" t="s">
        <v>37</v>
      </c>
    </row>
    <row r="1138" spans="1:13" ht="24.95" customHeight="1">
      <c r="A1138" s="10" t="s">
        <v>4333</v>
      </c>
      <c r="B1138" s="10" t="s">
        <v>4418</v>
      </c>
      <c r="C1138" s="6" t="s">
        <v>188</v>
      </c>
      <c r="D1138" s="130" t="s">
        <v>4419</v>
      </c>
      <c r="E1138" s="7" t="s">
        <v>292</v>
      </c>
      <c r="F1138" s="6" t="s">
        <v>86</v>
      </c>
      <c r="G1138" s="120">
        <v>180000000</v>
      </c>
      <c r="H1138" s="120">
        <v>80000000</v>
      </c>
      <c r="I1138" s="120">
        <v>5000000</v>
      </c>
      <c r="J1138" s="120">
        <f t="shared" si="35"/>
        <v>265000000</v>
      </c>
      <c r="K1138" s="6" t="s">
        <v>4420</v>
      </c>
      <c r="L1138" s="5" t="s">
        <v>4421</v>
      </c>
      <c r="M1138" s="6" t="s">
        <v>292</v>
      </c>
    </row>
    <row r="1139" spans="1:13" ht="24.95" customHeight="1">
      <c r="A1139" s="10" t="s">
        <v>4333</v>
      </c>
      <c r="B1139" s="10" t="s">
        <v>4422</v>
      </c>
      <c r="C1139" s="6" t="s">
        <v>188</v>
      </c>
      <c r="D1139" s="13" t="s">
        <v>4423</v>
      </c>
      <c r="E1139" s="7" t="s">
        <v>882</v>
      </c>
      <c r="F1139" s="6" t="s">
        <v>94</v>
      </c>
      <c r="G1139" s="120">
        <v>50000000</v>
      </c>
      <c r="H1139" s="182">
        <v>0</v>
      </c>
      <c r="I1139" s="120">
        <v>5000000</v>
      </c>
      <c r="J1139" s="120">
        <f t="shared" si="35"/>
        <v>55000000</v>
      </c>
      <c r="K1139" s="6" t="s">
        <v>4424</v>
      </c>
      <c r="L1139" s="5" t="s">
        <v>4425</v>
      </c>
      <c r="M1139" s="6" t="s">
        <v>773</v>
      </c>
    </row>
    <row r="1140" spans="1:13" ht="24.95" customHeight="1">
      <c r="A1140" s="10" t="s">
        <v>4333</v>
      </c>
      <c r="B1140" s="10" t="s">
        <v>4422</v>
      </c>
      <c r="C1140" s="6" t="s">
        <v>188</v>
      </c>
      <c r="D1140" s="13" t="s">
        <v>4426</v>
      </c>
      <c r="E1140" s="7" t="s">
        <v>115</v>
      </c>
      <c r="F1140" s="6" t="s">
        <v>18</v>
      </c>
      <c r="G1140" s="120">
        <v>70000000</v>
      </c>
      <c r="H1140" s="120">
        <v>252000000</v>
      </c>
      <c r="I1140" s="120">
        <v>0</v>
      </c>
      <c r="J1140" s="120">
        <f t="shared" si="35"/>
        <v>322000000</v>
      </c>
      <c r="K1140" s="6" t="s">
        <v>4427</v>
      </c>
      <c r="L1140" s="5" t="s">
        <v>4428</v>
      </c>
      <c r="M1140" s="6" t="s">
        <v>115</v>
      </c>
    </row>
    <row r="1141" spans="1:13" ht="24.95" customHeight="1">
      <c r="A1141" s="10" t="s">
        <v>4333</v>
      </c>
      <c r="B1141" s="10" t="s">
        <v>4352</v>
      </c>
      <c r="C1141" s="6" t="s">
        <v>42</v>
      </c>
      <c r="D1141" s="14" t="s">
        <v>4429</v>
      </c>
      <c r="E1141" s="7" t="s">
        <v>133</v>
      </c>
      <c r="F1141" s="6" t="s">
        <v>18</v>
      </c>
      <c r="G1141" s="120">
        <v>25000000</v>
      </c>
      <c r="H1141" s="120">
        <v>350900000</v>
      </c>
      <c r="I1141" s="120">
        <v>8000000</v>
      </c>
      <c r="J1141" s="120">
        <f t="shared" si="35"/>
        <v>383900000</v>
      </c>
      <c r="K1141" s="6" t="s">
        <v>4430</v>
      </c>
      <c r="L1141" s="5" t="s">
        <v>4431</v>
      </c>
      <c r="M1141" s="6" t="s">
        <v>133</v>
      </c>
    </row>
    <row r="1142" spans="1:13" ht="24.95" customHeight="1">
      <c r="A1142" s="10" t="s">
        <v>4432</v>
      </c>
      <c r="B1142" s="10" t="s">
        <v>4433</v>
      </c>
      <c r="C1142" s="6" t="s">
        <v>42</v>
      </c>
      <c r="D1142" s="13" t="s">
        <v>4434</v>
      </c>
      <c r="E1142" s="7" t="s">
        <v>4131</v>
      </c>
      <c r="F1142" s="6" t="s">
        <v>4126</v>
      </c>
      <c r="G1142" s="134">
        <v>290000000</v>
      </c>
      <c r="H1142" s="134">
        <v>44000000</v>
      </c>
      <c r="I1142" s="134">
        <v>50000000</v>
      </c>
      <c r="J1142" s="134">
        <f t="shared" si="35"/>
        <v>384000000</v>
      </c>
      <c r="K1142" s="6" t="s">
        <v>4435</v>
      </c>
      <c r="L1142" s="6" t="s">
        <v>4436</v>
      </c>
      <c r="M1142" s="6" t="s">
        <v>37</v>
      </c>
    </row>
    <row r="1143" spans="1:13" ht="24.95" customHeight="1">
      <c r="A1143" s="43" t="s">
        <v>4432</v>
      </c>
      <c r="B1143" s="43" t="s">
        <v>2498</v>
      </c>
      <c r="C1143" s="7" t="s">
        <v>42</v>
      </c>
      <c r="D1143" s="27" t="s">
        <v>4437</v>
      </c>
      <c r="E1143" s="7" t="s">
        <v>133</v>
      </c>
      <c r="F1143" s="7" t="s">
        <v>18</v>
      </c>
      <c r="G1143" s="197">
        <v>1000000000</v>
      </c>
      <c r="H1143" s="197">
        <v>13190000000</v>
      </c>
      <c r="I1143" s="197">
        <v>0</v>
      </c>
      <c r="J1143" s="197">
        <f t="shared" si="35"/>
        <v>14190000000</v>
      </c>
      <c r="K1143" s="7" t="s">
        <v>4438</v>
      </c>
      <c r="L1143" s="26" t="s">
        <v>4439</v>
      </c>
      <c r="M1143" s="7" t="s">
        <v>133</v>
      </c>
    </row>
    <row r="1144" spans="1:13" ht="24.95" customHeight="1">
      <c r="A1144" s="43" t="s">
        <v>4432</v>
      </c>
      <c r="B1144" s="43" t="s">
        <v>2498</v>
      </c>
      <c r="C1144" s="7" t="s">
        <v>42</v>
      </c>
      <c r="D1144" s="27" t="s">
        <v>4440</v>
      </c>
      <c r="E1144" s="7" t="s">
        <v>133</v>
      </c>
      <c r="F1144" s="7" t="s">
        <v>18</v>
      </c>
      <c r="G1144" s="197">
        <v>130000000</v>
      </c>
      <c r="H1144" s="182">
        <v>0</v>
      </c>
      <c r="I1144" s="120">
        <v>0</v>
      </c>
      <c r="J1144" s="197">
        <f t="shared" si="35"/>
        <v>130000000</v>
      </c>
      <c r="K1144" s="7" t="s">
        <v>4441</v>
      </c>
      <c r="L1144" s="26" t="s">
        <v>4442</v>
      </c>
      <c r="M1144" s="7" t="s">
        <v>4118</v>
      </c>
    </row>
    <row r="1145" spans="1:13" ht="24.95" customHeight="1">
      <c r="A1145" s="10" t="s">
        <v>4432</v>
      </c>
      <c r="B1145" s="10" t="s">
        <v>4443</v>
      </c>
      <c r="C1145" s="6" t="s">
        <v>42</v>
      </c>
      <c r="D1145" s="13" t="s">
        <v>4444</v>
      </c>
      <c r="E1145" s="7" t="s">
        <v>115</v>
      </c>
      <c r="F1145" s="6" t="s">
        <v>18</v>
      </c>
      <c r="G1145" s="120">
        <v>3574000000</v>
      </c>
      <c r="H1145" s="120">
        <v>2098000000</v>
      </c>
      <c r="I1145" s="120">
        <v>500000000</v>
      </c>
      <c r="J1145" s="120">
        <f t="shared" si="35"/>
        <v>6172000000</v>
      </c>
      <c r="K1145" s="6" t="s">
        <v>4445</v>
      </c>
      <c r="L1145" s="6" t="s">
        <v>4446</v>
      </c>
      <c r="M1145" s="6" t="s">
        <v>115</v>
      </c>
    </row>
    <row r="1146" spans="1:13" ht="24.95" customHeight="1">
      <c r="A1146" s="10" t="s">
        <v>4432</v>
      </c>
      <c r="B1146" s="10" t="s">
        <v>4443</v>
      </c>
      <c r="C1146" s="6" t="s">
        <v>42</v>
      </c>
      <c r="D1146" s="13" t="s">
        <v>4447</v>
      </c>
      <c r="E1146" s="7" t="s">
        <v>4448</v>
      </c>
      <c r="F1146" s="6" t="s">
        <v>4126</v>
      </c>
      <c r="G1146" s="120">
        <v>87000000</v>
      </c>
      <c r="H1146" s="120">
        <v>30000000</v>
      </c>
      <c r="I1146" s="120">
        <v>3000000</v>
      </c>
      <c r="J1146" s="120">
        <v>120000000</v>
      </c>
      <c r="K1146" s="6" t="s">
        <v>4449</v>
      </c>
      <c r="L1146" s="6" t="s">
        <v>4450</v>
      </c>
      <c r="M1146" s="6" t="s">
        <v>115</v>
      </c>
    </row>
    <row r="1147" spans="1:13" ht="24.95" customHeight="1">
      <c r="A1147" s="10" t="s">
        <v>4432</v>
      </c>
      <c r="B1147" s="10" t="s">
        <v>4451</v>
      </c>
      <c r="C1147" s="6" t="s">
        <v>4452</v>
      </c>
      <c r="D1147" s="13" t="s">
        <v>4453</v>
      </c>
      <c r="E1147" s="7" t="s">
        <v>37</v>
      </c>
      <c r="F1147" s="6" t="s">
        <v>4126</v>
      </c>
      <c r="G1147" s="134">
        <v>302838251</v>
      </c>
      <c r="H1147" s="134">
        <v>136618536</v>
      </c>
      <c r="I1147" s="134">
        <v>4090412</v>
      </c>
      <c r="J1147" s="134">
        <f t="shared" ref="J1147:J1154" si="36">SUM(G1147:I1147)</f>
        <v>443547199</v>
      </c>
      <c r="K1147" s="6" t="s">
        <v>4454</v>
      </c>
      <c r="L1147" s="6" t="s">
        <v>4455</v>
      </c>
      <c r="M1147" s="6" t="s">
        <v>37</v>
      </c>
    </row>
    <row r="1148" spans="1:13" ht="24.95" customHeight="1">
      <c r="A1148" s="10" t="s">
        <v>4432</v>
      </c>
      <c r="B1148" s="10" t="s">
        <v>4456</v>
      </c>
      <c r="C1148" s="6" t="s">
        <v>4452</v>
      </c>
      <c r="D1148" s="13" t="s">
        <v>4457</v>
      </c>
      <c r="E1148" s="7" t="s">
        <v>4131</v>
      </c>
      <c r="F1148" s="6" t="s">
        <v>4126</v>
      </c>
      <c r="G1148" s="120">
        <v>112088858</v>
      </c>
      <c r="H1148" s="120">
        <v>27133968</v>
      </c>
      <c r="I1148" s="120"/>
      <c r="J1148" s="120">
        <f t="shared" si="36"/>
        <v>139222826</v>
      </c>
      <c r="K1148" s="6" t="s">
        <v>4458</v>
      </c>
      <c r="L1148" s="5" t="s">
        <v>4459</v>
      </c>
      <c r="M1148" s="6" t="s">
        <v>37</v>
      </c>
    </row>
    <row r="1149" spans="1:13" ht="24.95" customHeight="1">
      <c r="A1149" s="10" t="s">
        <v>4432</v>
      </c>
      <c r="B1149" s="10" t="s">
        <v>4460</v>
      </c>
      <c r="C1149" s="6" t="s">
        <v>42</v>
      </c>
      <c r="D1149" s="13" t="s">
        <v>4461</v>
      </c>
      <c r="E1149" s="7" t="s">
        <v>223</v>
      </c>
      <c r="F1149" s="6" t="s">
        <v>18</v>
      </c>
      <c r="G1149" s="120">
        <v>100000000</v>
      </c>
      <c r="H1149" s="182">
        <v>0</v>
      </c>
      <c r="I1149" s="120">
        <v>5000000</v>
      </c>
      <c r="J1149" s="120">
        <f t="shared" si="36"/>
        <v>105000000</v>
      </c>
      <c r="K1149" s="6" t="s">
        <v>4462</v>
      </c>
      <c r="L1149" s="5" t="s">
        <v>4463</v>
      </c>
      <c r="M1149" s="6" t="s">
        <v>226</v>
      </c>
    </row>
    <row r="1150" spans="1:13" ht="24.95" customHeight="1">
      <c r="A1150" s="10" t="s">
        <v>4432</v>
      </c>
      <c r="B1150" s="10" t="s">
        <v>4460</v>
      </c>
      <c r="C1150" s="6" t="s">
        <v>4452</v>
      </c>
      <c r="D1150" s="13" t="s">
        <v>4464</v>
      </c>
      <c r="E1150" s="7" t="s">
        <v>223</v>
      </c>
      <c r="F1150" s="6" t="s">
        <v>18</v>
      </c>
      <c r="G1150" s="120">
        <v>104000000</v>
      </c>
      <c r="H1150" s="120">
        <v>98000000</v>
      </c>
      <c r="I1150" s="120">
        <v>4000000</v>
      </c>
      <c r="J1150" s="120">
        <f t="shared" si="36"/>
        <v>206000000</v>
      </c>
      <c r="K1150" s="6" t="s">
        <v>4465</v>
      </c>
      <c r="L1150" s="5" t="s">
        <v>4466</v>
      </c>
      <c r="M1150" s="6" t="s">
        <v>226</v>
      </c>
    </row>
    <row r="1151" spans="1:13" ht="24.95" customHeight="1">
      <c r="A1151" s="10" t="s">
        <v>4432</v>
      </c>
      <c r="B1151" s="10" t="s">
        <v>4467</v>
      </c>
      <c r="C1151" s="6" t="s">
        <v>42</v>
      </c>
      <c r="D1151" s="13" t="s">
        <v>4468</v>
      </c>
      <c r="E1151" s="7" t="s">
        <v>526</v>
      </c>
      <c r="F1151" s="6" t="s">
        <v>4126</v>
      </c>
      <c r="G1151" s="120">
        <v>60000000</v>
      </c>
      <c r="H1151" s="120">
        <v>15000000</v>
      </c>
      <c r="I1151" s="120">
        <v>10000000</v>
      </c>
      <c r="J1151" s="120">
        <f t="shared" si="36"/>
        <v>85000000</v>
      </c>
      <c r="K1151" s="6" t="s">
        <v>4469</v>
      </c>
      <c r="L1151" s="5" t="s">
        <v>4470</v>
      </c>
      <c r="M1151" s="6" t="s">
        <v>715</v>
      </c>
    </row>
    <row r="1152" spans="1:13" ht="24.95" customHeight="1">
      <c r="A1152" s="10" t="s">
        <v>4432</v>
      </c>
      <c r="B1152" s="10" t="s">
        <v>4471</v>
      </c>
      <c r="C1152" s="6" t="s">
        <v>4452</v>
      </c>
      <c r="D1152" s="13" t="s">
        <v>4472</v>
      </c>
      <c r="E1152" s="7" t="s">
        <v>4118</v>
      </c>
      <c r="F1152" s="6" t="s">
        <v>4126</v>
      </c>
      <c r="G1152" s="120">
        <v>500000000</v>
      </c>
      <c r="H1152" s="182">
        <v>0</v>
      </c>
      <c r="I1152" s="120">
        <v>10000000</v>
      </c>
      <c r="J1152" s="120">
        <f t="shared" si="36"/>
        <v>510000000</v>
      </c>
      <c r="K1152" s="6" t="s">
        <v>4473</v>
      </c>
      <c r="L1152" s="5" t="s">
        <v>4474</v>
      </c>
      <c r="M1152" s="6" t="s">
        <v>133</v>
      </c>
    </row>
    <row r="1153" spans="1:13" ht="24.95" customHeight="1">
      <c r="A1153" s="10" t="s">
        <v>4432</v>
      </c>
      <c r="B1153" s="10" t="s">
        <v>4475</v>
      </c>
      <c r="C1153" s="6" t="s">
        <v>42</v>
      </c>
      <c r="D1153" s="5" t="s">
        <v>4476</v>
      </c>
      <c r="E1153" s="7" t="s">
        <v>4131</v>
      </c>
      <c r="F1153" s="6" t="s">
        <v>4126</v>
      </c>
      <c r="G1153" s="120">
        <v>164000000</v>
      </c>
      <c r="H1153" s="120">
        <v>75000000</v>
      </c>
      <c r="I1153" s="120">
        <v>33000000</v>
      </c>
      <c r="J1153" s="120">
        <f t="shared" si="36"/>
        <v>272000000</v>
      </c>
      <c r="K1153" s="6" t="s">
        <v>4477</v>
      </c>
      <c r="L1153" s="5" t="s">
        <v>4478</v>
      </c>
      <c r="M1153" s="6" t="s">
        <v>4131</v>
      </c>
    </row>
    <row r="1154" spans="1:13" ht="24.95" customHeight="1">
      <c r="A1154" s="10" t="s">
        <v>4432</v>
      </c>
      <c r="B1154" s="10" t="s">
        <v>4475</v>
      </c>
      <c r="C1154" s="6" t="s">
        <v>42</v>
      </c>
      <c r="D1154" s="5" t="s">
        <v>4479</v>
      </c>
      <c r="E1154" s="7" t="s">
        <v>4131</v>
      </c>
      <c r="F1154" s="6" t="s">
        <v>4126</v>
      </c>
      <c r="G1154" s="120">
        <v>320000000</v>
      </c>
      <c r="H1154" s="120">
        <v>150000000</v>
      </c>
      <c r="I1154" s="120">
        <v>64000000</v>
      </c>
      <c r="J1154" s="120">
        <f t="shared" si="36"/>
        <v>534000000</v>
      </c>
      <c r="K1154" s="6" t="s">
        <v>4480</v>
      </c>
      <c r="L1154" s="5" t="s">
        <v>4481</v>
      </c>
      <c r="M1154" s="6" t="s">
        <v>4131</v>
      </c>
    </row>
    <row r="1155" spans="1:13" ht="24.95" customHeight="1">
      <c r="A1155" s="6" t="s">
        <v>4432</v>
      </c>
      <c r="B1155" s="6" t="s">
        <v>4482</v>
      </c>
      <c r="C1155" s="6" t="s">
        <v>42</v>
      </c>
      <c r="D1155" s="5" t="s">
        <v>4483</v>
      </c>
      <c r="E1155" s="7" t="s">
        <v>37</v>
      </c>
      <c r="F1155" s="6" t="s">
        <v>18</v>
      </c>
      <c r="G1155" s="131">
        <v>470000000</v>
      </c>
      <c r="H1155" s="131">
        <v>296000000</v>
      </c>
      <c r="I1155" s="131">
        <v>0</v>
      </c>
      <c r="J1155" s="131">
        <f>G1155+H1155+I1155</f>
        <v>766000000</v>
      </c>
      <c r="K1155" s="20" t="s">
        <v>4484</v>
      </c>
      <c r="L1155" s="47" t="s">
        <v>4485</v>
      </c>
      <c r="M1155" s="6" t="s">
        <v>37</v>
      </c>
    </row>
    <row r="1156" spans="1:13" ht="24.95" customHeight="1">
      <c r="A1156" s="6" t="s">
        <v>4432</v>
      </c>
      <c r="B1156" s="6" t="s">
        <v>4482</v>
      </c>
      <c r="C1156" s="6" t="s">
        <v>42</v>
      </c>
      <c r="D1156" s="5" t="s">
        <v>4486</v>
      </c>
      <c r="E1156" s="7" t="s">
        <v>37</v>
      </c>
      <c r="F1156" s="6" t="s">
        <v>18</v>
      </c>
      <c r="G1156" s="131">
        <v>162000000</v>
      </c>
      <c r="H1156" s="131">
        <v>68000000</v>
      </c>
      <c r="I1156" s="131">
        <v>0</v>
      </c>
      <c r="J1156" s="131">
        <f>G1156+H1156+I1156</f>
        <v>230000000</v>
      </c>
      <c r="K1156" s="20" t="s">
        <v>4487</v>
      </c>
      <c r="L1156" s="47" t="s">
        <v>4488</v>
      </c>
      <c r="M1156" s="6" t="s">
        <v>37</v>
      </c>
    </row>
    <row r="1157" spans="1:13" ht="24.95" customHeight="1">
      <c r="A1157" s="10" t="s">
        <v>4432</v>
      </c>
      <c r="B1157" s="6" t="s">
        <v>4482</v>
      </c>
      <c r="C1157" s="6" t="s">
        <v>4452</v>
      </c>
      <c r="D1157" s="5" t="s">
        <v>4489</v>
      </c>
      <c r="E1157" s="7" t="s">
        <v>4131</v>
      </c>
      <c r="F1157" s="6" t="s">
        <v>4126</v>
      </c>
      <c r="G1157" s="120">
        <v>650000000</v>
      </c>
      <c r="H1157" s="182">
        <v>0</v>
      </c>
      <c r="I1157" s="120">
        <v>0</v>
      </c>
      <c r="J1157" s="120">
        <f>SUM(G1157:I1157)</f>
        <v>650000000</v>
      </c>
      <c r="K1157" s="6" t="s">
        <v>4490</v>
      </c>
      <c r="L1157" s="5" t="s">
        <v>4491</v>
      </c>
      <c r="M1157" s="6" t="s">
        <v>37</v>
      </c>
    </row>
    <row r="1158" spans="1:13" ht="24.95" customHeight="1">
      <c r="A1158" s="10" t="s">
        <v>4492</v>
      </c>
      <c r="B1158" s="6" t="s">
        <v>4493</v>
      </c>
      <c r="C1158" s="6" t="s">
        <v>4494</v>
      </c>
      <c r="D1158" s="5" t="s">
        <v>4495</v>
      </c>
      <c r="E1158" s="7" t="s">
        <v>4496</v>
      </c>
      <c r="F1158" s="6" t="s">
        <v>4497</v>
      </c>
      <c r="G1158" s="120">
        <v>280000000</v>
      </c>
      <c r="H1158" s="182">
        <v>0</v>
      </c>
      <c r="I1158" s="120">
        <v>0</v>
      </c>
      <c r="J1158" s="120">
        <f>SUM(G1158:I1158)</f>
        <v>280000000</v>
      </c>
      <c r="K1158" s="6" t="s">
        <v>4498</v>
      </c>
      <c r="L1158" s="5" t="s">
        <v>4491</v>
      </c>
      <c r="M1158" s="6" t="s">
        <v>37</v>
      </c>
    </row>
    <row r="1159" spans="1:13" ht="24.95" customHeight="1">
      <c r="A1159" s="10" t="s">
        <v>4492</v>
      </c>
      <c r="B1159" s="10" t="s">
        <v>4499</v>
      </c>
      <c r="C1159" s="6" t="s">
        <v>180</v>
      </c>
      <c r="D1159" s="13" t="s">
        <v>4500</v>
      </c>
      <c r="E1159" s="7" t="s">
        <v>4496</v>
      </c>
      <c r="F1159" s="6" t="s">
        <v>4497</v>
      </c>
      <c r="G1159" s="120">
        <v>1100000000</v>
      </c>
      <c r="H1159" s="120">
        <v>800000000</v>
      </c>
      <c r="I1159" s="120">
        <v>0</v>
      </c>
      <c r="J1159" s="120">
        <f>SUM(G1159:I1159)</f>
        <v>1900000000</v>
      </c>
      <c r="K1159" s="6" t="s">
        <v>4501</v>
      </c>
      <c r="L1159" s="6" t="s">
        <v>4502</v>
      </c>
      <c r="M1159" s="6" t="s">
        <v>4496</v>
      </c>
    </row>
    <row r="1160" spans="1:13" ht="24.95" customHeight="1">
      <c r="A1160" s="10" t="s">
        <v>4492</v>
      </c>
      <c r="B1160" s="10" t="s">
        <v>4503</v>
      </c>
      <c r="C1160" s="6" t="s">
        <v>180</v>
      </c>
      <c r="D1160" s="13" t="s">
        <v>4504</v>
      </c>
      <c r="E1160" s="7" t="s">
        <v>115</v>
      </c>
      <c r="F1160" s="6" t="s">
        <v>18</v>
      </c>
      <c r="G1160" s="206">
        <v>900000000</v>
      </c>
      <c r="H1160" s="206">
        <v>700000000</v>
      </c>
      <c r="I1160" s="206">
        <v>5000000</v>
      </c>
      <c r="J1160" s="206">
        <v>1605000000</v>
      </c>
      <c r="K1160" s="6" t="s">
        <v>4505</v>
      </c>
      <c r="L1160" s="6" t="s">
        <v>4506</v>
      </c>
      <c r="M1160" s="7" t="s">
        <v>115</v>
      </c>
    </row>
    <row r="1161" spans="1:13" ht="24.95" customHeight="1">
      <c r="A1161" s="10" t="s">
        <v>4492</v>
      </c>
      <c r="B1161" s="10" t="s">
        <v>4507</v>
      </c>
      <c r="C1161" s="6" t="s">
        <v>180</v>
      </c>
      <c r="D1161" s="14" t="s">
        <v>4508</v>
      </c>
      <c r="E1161" s="7" t="s">
        <v>133</v>
      </c>
      <c r="F1161" s="6" t="s">
        <v>18</v>
      </c>
      <c r="G1161" s="120">
        <v>409000000</v>
      </c>
      <c r="H1161" s="120">
        <v>10000000</v>
      </c>
      <c r="I1161" s="120">
        <v>0</v>
      </c>
      <c r="J1161" s="120">
        <f>SUM(G1161:I1161)</f>
        <v>419000000</v>
      </c>
      <c r="K1161" s="6" t="s">
        <v>4509</v>
      </c>
      <c r="L1161" s="6" t="s">
        <v>4510</v>
      </c>
      <c r="M1161" s="6" t="s">
        <v>133</v>
      </c>
    </row>
    <row r="1162" spans="1:13" ht="24.95" customHeight="1">
      <c r="A1162" s="10" t="s">
        <v>4492</v>
      </c>
      <c r="B1162" s="10" t="s">
        <v>4511</v>
      </c>
      <c r="C1162" s="6" t="s">
        <v>4512</v>
      </c>
      <c r="D1162" s="13" t="s">
        <v>4513</v>
      </c>
      <c r="E1162" s="7" t="s">
        <v>133</v>
      </c>
      <c r="F1162" s="6" t="s">
        <v>18</v>
      </c>
      <c r="G1162" s="120">
        <v>55000000</v>
      </c>
      <c r="H1162" s="182">
        <v>0</v>
      </c>
      <c r="I1162" s="120">
        <v>0</v>
      </c>
      <c r="J1162" s="120">
        <f>SUM(G1162:I1162)</f>
        <v>55000000</v>
      </c>
      <c r="K1162" s="6" t="s">
        <v>4514</v>
      </c>
      <c r="L1162" s="6" t="s">
        <v>4515</v>
      </c>
      <c r="M1162" s="6" t="s">
        <v>133</v>
      </c>
    </row>
    <row r="1163" spans="1:13" ht="24.95" customHeight="1">
      <c r="A1163" s="10" t="s">
        <v>4492</v>
      </c>
      <c r="B1163" s="10" t="s">
        <v>4511</v>
      </c>
      <c r="C1163" s="6" t="s">
        <v>4512</v>
      </c>
      <c r="D1163" s="13" t="s">
        <v>4516</v>
      </c>
      <c r="E1163" s="7" t="s">
        <v>133</v>
      </c>
      <c r="F1163" s="6" t="s">
        <v>18</v>
      </c>
      <c r="G1163" s="120">
        <v>500000000</v>
      </c>
      <c r="H1163" s="182">
        <v>0</v>
      </c>
      <c r="I1163" s="120">
        <v>0</v>
      </c>
      <c r="J1163" s="120">
        <f>SUM(G1163:I1163)</f>
        <v>500000000</v>
      </c>
      <c r="K1163" s="6" t="s">
        <v>4517</v>
      </c>
      <c r="L1163" s="6" t="s">
        <v>4518</v>
      </c>
      <c r="M1163" s="6" t="s">
        <v>133</v>
      </c>
    </row>
    <row r="1164" spans="1:13" ht="24.95" customHeight="1">
      <c r="A1164" s="10" t="s">
        <v>4492</v>
      </c>
      <c r="B1164" s="10" t="s">
        <v>4519</v>
      </c>
      <c r="C1164" s="6" t="s">
        <v>180</v>
      </c>
      <c r="D1164" s="13" t="s">
        <v>4520</v>
      </c>
      <c r="E1164" s="7" t="s">
        <v>37</v>
      </c>
      <c r="F1164" s="6" t="s">
        <v>18</v>
      </c>
      <c r="G1164" s="134">
        <v>100000000</v>
      </c>
      <c r="H1164" s="134">
        <v>250000000</v>
      </c>
      <c r="I1164" s="134">
        <v>0</v>
      </c>
      <c r="J1164" s="134">
        <f>SUM(G1164:I1164)</f>
        <v>350000000</v>
      </c>
      <c r="K1164" s="6" t="s">
        <v>4521</v>
      </c>
      <c r="L1164" s="6" t="s">
        <v>4522</v>
      </c>
      <c r="M1164" s="6" t="s">
        <v>37</v>
      </c>
    </row>
    <row r="1165" spans="1:13" ht="24.95" customHeight="1">
      <c r="A1165" s="10" t="s">
        <v>4492</v>
      </c>
      <c r="B1165" s="10" t="s">
        <v>4523</v>
      </c>
      <c r="C1165" s="6" t="s">
        <v>4512</v>
      </c>
      <c r="D1165" s="13" t="s">
        <v>4524</v>
      </c>
      <c r="E1165" s="7" t="s">
        <v>4496</v>
      </c>
      <c r="F1165" s="6" t="s">
        <v>4497</v>
      </c>
      <c r="G1165" s="120">
        <v>1500000000</v>
      </c>
      <c r="H1165" s="120">
        <v>1500000000</v>
      </c>
      <c r="I1165" s="120">
        <v>100000000</v>
      </c>
      <c r="J1165" s="120">
        <f>SUM(G1165:I1165)</f>
        <v>3100000000</v>
      </c>
      <c r="K1165" s="6" t="s">
        <v>4525</v>
      </c>
      <c r="L1165" s="5" t="s">
        <v>4526</v>
      </c>
      <c r="M1165" s="6" t="s">
        <v>37</v>
      </c>
    </row>
    <row r="1166" spans="1:13" ht="24.95" customHeight="1">
      <c r="A1166" s="10" t="s">
        <v>4492</v>
      </c>
      <c r="B1166" s="10" t="s">
        <v>4523</v>
      </c>
      <c r="C1166" s="6" t="s">
        <v>180</v>
      </c>
      <c r="D1166" s="13" t="s">
        <v>4527</v>
      </c>
      <c r="E1166" s="7" t="s">
        <v>4496</v>
      </c>
      <c r="F1166" s="6" t="s">
        <v>4497</v>
      </c>
      <c r="G1166" s="120">
        <v>800000000</v>
      </c>
      <c r="H1166" s="120">
        <v>1200000000</v>
      </c>
      <c r="I1166" s="120"/>
      <c r="J1166" s="120">
        <v>2000000000</v>
      </c>
      <c r="K1166" s="6" t="s">
        <v>4528</v>
      </c>
      <c r="L1166" s="5" t="s">
        <v>4529</v>
      </c>
      <c r="M1166" s="6" t="s">
        <v>37</v>
      </c>
    </row>
    <row r="1167" spans="1:13" ht="24.95" customHeight="1">
      <c r="A1167" s="10" t="s">
        <v>4492</v>
      </c>
      <c r="B1167" s="10" t="s">
        <v>4530</v>
      </c>
      <c r="C1167" s="6" t="s">
        <v>180</v>
      </c>
      <c r="D1167" s="13" t="s">
        <v>4531</v>
      </c>
      <c r="E1167" s="7" t="s">
        <v>133</v>
      </c>
      <c r="F1167" s="6" t="s">
        <v>4497</v>
      </c>
      <c r="G1167" s="120">
        <v>260000000</v>
      </c>
      <c r="H1167" s="182">
        <v>0</v>
      </c>
      <c r="I1167" s="120">
        <v>60000000</v>
      </c>
      <c r="J1167" s="120">
        <f t="shared" ref="J1167:J1179" si="37">SUM(G1167:I1167)</f>
        <v>320000000</v>
      </c>
      <c r="K1167" s="6" t="s">
        <v>4532</v>
      </c>
      <c r="L1167" s="5" t="s">
        <v>4533</v>
      </c>
      <c r="M1167" s="7" t="s">
        <v>4534</v>
      </c>
    </row>
    <row r="1168" spans="1:13" ht="24.95" customHeight="1">
      <c r="A1168" s="10" t="s">
        <v>4492</v>
      </c>
      <c r="B1168" s="10" t="s">
        <v>4535</v>
      </c>
      <c r="C1168" s="6" t="s">
        <v>4512</v>
      </c>
      <c r="D1168" s="13" t="s">
        <v>4536</v>
      </c>
      <c r="E1168" s="7" t="s">
        <v>4496</v>
      </c>
      <c r="F1168" s="6" t="s">
        <v>4497</v>
      </c>
      <c r="G1168" s="120">
        <v>1864210000</v>
      </c>
      <c r="H1168" s="120">
        <v>806680000</v>
      </c>
      <c r="I1168" s="120">
        <v>5952000</v>
      </c>
      <c r="J1168" s="120">
        <f t="shared" si="37"/>
        <v>2676842000</v>
      </c>
      <c r="K1168" s="6" t="s">
        <v>4537</v>
      </c>
      <c r="L1168" s="6" t="s">
        <v>4538</v>
      </c>
      <c r="M1168" s="6" t="s">
        <v>37</v>
      </c>
    </row>
    <row r="1169" spans="1:13" ht="24.95" customHeight="1">
      <c r="A1169" s="10" t="s">
        <v>4492</v>
      </c>
      <c r="B1169" s="10" t="s">
        <v>4539</v>
      </c>
      <c r="C1169" s="6" t="s">
        <v>180</v>
      </c>
      <c r="D1169" s="13" t="s">
        <v>4540</v>
      </c>
      <c r="E1169" s="7" t="s">
        <v>223</v>
      </c>
      <c r="F1169" s="6" t="s">
        <v>4497</v>
      </c>
      <c r="G1169" s="120">
        <v>70000000</v>
      </c>
      <c r="H1169" s="120">
        <v>10000000</v>
      </c>
      <c r="I1169" s="120">
        <v>4000000</v>
      </c>
      <c r="J1169" s="120">
        <f t="shared" si="37"/>
        <v>84000000</v>
      </c>
      <c r="K1169" s="6" t="s">
        <v>4541</v>
      </c>
      <c r="L1169" s="5" t="s">
        <v>4542</v>
      </c>
      <c r="M1169" s="6" t="s">
        <v>226</v>
      </c>
    </row>
    <row r="1170" spans="1:13" ht="24.95" customHeight="1">
      <c r="A1170" s="10" t="s">
        <v>4492</v>
      </c>
      <c r="B1170" s="10" t="s">
        <v>4543</v>
      </c>
      <c r="C1170" s="6" t="s">
        <v>180</v>
      </c>
      <c r="D1170" s="13" t="s">
        <v>4544</v>
      </c>
      <c r="E1170" s="7" t="s">
        <v>526</v>
      </c>
      <c r="F1170" s="6" t="s">
        <v>4497</v>
      </c>
      <c r="G1170" s="120">
        <v>486000000</v>
      </c>
      <c r="H1170" s="182">
        <v>0</v>
      </c>
      <c r="I1170" s="120">
        <v>0</v>
      </c>
      <c r="J1170" s="120">
        <f t="shared" si="37"/>
        <v>486000000</v>
      </c>
      <c r="K1170" s="6" t="s">
        <v>4545</v>
      </c>
      <c r="L1170" s="5" t="s">
        <v>4546</v>
      </c>
      <c r="M1170" s="6" t="s">
        <v>715</v>
      </c>
    </row>
    <row r="1171" spans="1:13" ht="24.95" customHeight="1">
      <c r="A1171" s="10" t="s">
        <v>4492</v>
      </c>
      <c r="B1171" s="10" t="s">
        <v>4543</v>
      </c>
      <c r="C1171" s="6" t="s">
        <v>180</v>
      </c>
      <c r="D1171" s="13" t="s">
        <v>4547</v>
      </c>
      <c r="E1171" s="7" t="s">
        <v>526</v>
      </c>
      <c r="F1171" s="6" t="s">
        <v>18</v>
      </c>
      <c r="G1171" s="120">
        <v>500000000</v>
      </c>
      <c r="H1171" s="182">
        <v>0</v>
      </c>
      <c r="I1171" s="120">
        <v>0</v>
      </c>
      <c r="J1171" s="120">
        <f t="shared" si="37"/>
        <v>500000000</v>
      </c>
      <c r="K1171" s="6" t="s">
        <v>4548</v>
      </c>
      <c r="L1171" s="5" t="s">
        <v>4549</v>
      </c>
      <c r="M1171" s="6" t="s">
        <v>715</v>
      </c>
    </row>
    <row r="1172" spans="1:13" ht="24.95" customHeight="1">
      <c r="A1172" s="10" t="s">
        <v>4492</v>
      </c>
      <c r="B1172" s="10" t="s">
        <v>4543</v>
      </c>
      <c r="C1172" s="6" t="s">
        <v>180</v>
      </c>
      <c r="D1172" s="13" t="s">
        <v>4550</v>
      </c>
      <c r="E1172" s="7" t="s">
        <v>526</v>
      </c>
      <c r="F1172" s="6" t="s">
        <v>4497</v>
      </c>
      <c r="G1172" s="120">
        <v>50000000</v>
      </c>
      <c r="H1172" s="182">
        <v>0</v>
      </c>
      <c r="I1172" s="120">
        <v>0</v>
      </c>
      <c r="J1172" s="120">
        <f t="shared" si="37"/>
        <v>50000000</v>
      </c>
      <c r="K1172" s="6" t="s">
        <v>4551</v>
      </c>
      <c r="L1172" s="5" t="s">
        <v>4552</v>
      </c>
      <c r="M1172" s="6" t="s">
        <v>715</v>
      </c>
    </row>
    <row r="1173" spans="1:13" ht="24.95" customHeight="1">
      <c r="A1173" s="10" t="s">
        <v>4553</v>
      </c>
      <c r="B1173" s="10" t="s">
        <v>4554</v>
      </c>
      <c r="C1173" s="6" t="s">
        <v>180</v>
      </c>
      <c r="D1173" s="13" t="s">
        <v>4555</v>
      </c>
      <c r="E1173" s="7" t="s">
        <v>2831</v>
      </c>
      <c r="F1173" s="6" t="s">
        <v>2173</v>
      </c>
      <c r="G1173" s="120">
        <v>1000000000</v>
      </c>
      <c r="H1173" s="120">
        <v>450000000</v>
      </c>
      <c r="I1173" s="120">
        <v>50000000</v>
      </c>
      <c r="J1173" s="120">
        <f t="shared" si="37"/>
        <v>1500000000</v>
      </c>
      <c r="K1173" s="6" t="s">
        <v>4556</v>
      </c>
      <c r="L1173" s="5" t="s">
        <v>4557</v>
      </c>
      <c r="M1173" s="6" t="s">
        <v>115</v>
      </c>
    </row>
    <row r="1174" spans="1:13" ht="24.95" customHeight="1">
      <c r="A1174" s="10" t="s">
        <v>4553</v>
      </c>
      <c r="B1174" s="10" t="s">
        <v>4554</v>
      </c>
      <c r="C1174" s="6" t="s">
        <v>180</v>
      </c>
      <c r="D1174" s="13" t="s">
        <v>4558</v>
      </c>
      <c r="E1174" s="7" t="s">
        <v>2831</v>
      </c>
      <c r="F1174" s="6" t="s">
        <v>2173</v>
      </c>
      <c r="G1174" s="120">
        <v>190000000</v>
      </c>
      <c r="H1174" s="120">
        <v>750000000</v>
      </c>
      <c r="I1174" s="120">
        <v>20000000</v>
      </c>
      <c r="J1174" s="120">
        <f t="shared" si="37"/>
        <v>960000000</v>
      </c>
      <c r="K1174" s="6" t="s">
        <v>4559</v>
      </c>
      <c r="L1174" s="5" t="s">
        <v>4560</v>
      </c>
      <c r="M1174" s="6" t="s">
        <v>115</v>
      </c>
    </row>
    <row r="1175" spans="1:13" ht="24.95" customHeight="1">
      <c r="A1175" s="10" t="s">
        <v>4553</v>
      </c>
      <c r="B1175" s="10" t="s">
        <v>4554</v>
      </c>
      <c r="C1175" s="6" t="s">
        <v>180</v>
      </c>
      <c r="D1175" s="13" t="s">
        <v>4561</v>
      </c>
      <c r="E1175" s="7" t="s">
        <v>2831</v>
      </c>
      <c r="F1175" s="6" t="s">
        <v>2173</v>
      </c>
      <c r="G1175" s="120">
        <v>270000000</v>
      </c>
      <c r="H1175" s="120">
        <v>260000000</v>
      </c>
      <c r="I1175" s="120">
        <v>10000000</v>
      </c>
      <c r="J1175" s="120">
        <f t="shared" si="37"/>
        <v>540000000</v>
      </c>
      <c r="K1175" s="6" t="s">
        <v>4562</v>
      </c>
      <c r="L1175" s="5" t="s">
        <v>4563</v>
      </c>
      <c r="M1175" s="6" t="s">
        <v>115</v>
      </c>
    </row>
    <row r="1176" spans="1:13" ht="24.95" customHeight="1">
      <c r="A1176" s="10" t="s">
        <v>4553</v>
      </c>
      <c r="B1176" s="10" t="s">
        <v>4564</v>
      </c>
      <c r="C1176" s="6" t="s">
        <v>2181</v>
      </c>
      <c r="D1176" s="13" t="s">
        <v>4565</v>
      </c>
      <c r="E1176" s="7" t="s">
        <v>2172</v>
      </c>
      <c r="F1176" s="6" t="s">
        <v>2173</v>
      </c>
      <c r="G1176" s="120">
        <v>469118018</v>
      </c>
      <c r="H1176" s="182">
        <v>0</v>
      </c>
      <c r="I1176" s="120">
        <v>0</v>
      </c>
      <c r="J1176" s="120">
        <f t="shared" si="37"/>
        <v>469118018</v>
      </c>
      <c r="K1176" s="6" t="s">
        <v>4566</v>
      </c>
      <c r="L1176" s="5" t="s">
        <v>4567</v>
      </c>
      <c r="M1176" s="6" t="s">
        <v>37</v>
      </c>
    </row>
    <row r="1177" spans="1:13" ht="24.95" customHeight="1">
      <c r="A1177" s="10" t="s">
        <v>4553</v>
      </c>
      <c r="B1177" s="10" t="s">
        <v>4568</v>
      </c>
      <c r="C1177" s="6" t="s">
        <v>2181</v>
      </c>
      <c r="D1177" s="5" t="s">
        <v>4569</v>
      </c>
      <c r="E1177" s="7" t="s">
        <v>2172</v>
      </c>
      <c r="F1177" s="6" t="s">
        <v>2173</v>
      </c>
      <c r="G1177" s="120">
        <v>495000000</v>
      </c>
      <c r="H1177" s="120">
        <v>265000000</v>
      </c>
      <c r="I1177" s="120">
        <v>20000000</v>
      </c>
      <c r="J1177" s="120">
        <f t="shared" si="37"/>
        <v>780000000</v>
      </c>
      <c r="K1177" s="6" t="s">
        <v>4570</v>
      </c>
      <c r="L1177" s="5" t="s">
        <v>4571</v>
      </c>
      <c r="M1177" s="6" t="s">
        <v>37</v>
      </c>
    </row>
    <row r="1178" spans="1:13" ht="24.95" customHeight="1">
      <c r="A1178" s="10" t="s">
        <v>4553</v>
      </c>
      <c r="B1178" s="10" t="s">
        <v>4568</v>
      </c>
      <c r="C1178" s="6" t="s">
        <v>2181</v>
      </c>
      <c r="D1178" s="5" t="s">
        <v>4572</v>
      </c>
      <c r="E1178" s="7" t="s">
        <v>2172</v>
      </c>
      <c r="F1178" s="6" t="s">
        <v>2173</v>
      </c>
      <c r="G1178" s="120">
        <v>220000000</v>
      </c>
      <c r="H1178" s="120">
        <v>57000000</v>
      </c>
      <c r="I1178" s="120"/>
      <c r="J1178" s="120">
        <f t="shared" si="37"/>
        <v>277000000</v>
      </c>
      <c r="K1178" s="6" t="s">
        <v>4573</v>
      </c>
      <c r="L1178" s="5" t="s">
        <v>4574</v>
      </c>
      <c r="M1178" s="6" t="s">
        <v>37</v>
      </c>
    </row>
    <row r="1179" spans="1:13" ht="24.95" customHeight="1">
      <c r="A1179" s="10" t="s">
        <v>4553</v>
      </c>
      <c r="B1179" s="10" t="s">
        <v>2305</v>
      </c>
      <c r="C1179" s="6" t="s">
        <v>2181</v>
      </c>
      <c r="D1179" s="5" t="s">
        <v>4575</v>
      </c>
      <c r="E1179" s="7" t="s">
        <v>2172</v>
      </c>
      <c r="F1179" s="6" t="s">
        <v>2605</v>
      </c>
      <c r="G1179" s="206">
        <v>1600000000</v>
      </c>
      <c r="H1179" s="182">
        <v>0</v>
      </c>
      <c r="I1179" s="120">
        <v>0</v>
      </c>
      <c r="J1179" s="120">
        <f t="shared" si="37"/>
        <v>1600000000</v>
      </c>
      <c r="K1179" s="20" t="s">
        <v>4576</v>
      </c>
      <c r="L1179" s="20" t="s">
        <v>4577</v>
      </c>
      <c r="M1179" s="6" t="s">
        <v>37</v>
      </c>
    </row>
    <row r="1180" spans="1:13" ht="24.95" customHeight="1">
      <c r="A1180" s="10" t="s">
        <v>4553</v>
      </c>
      <c r="B1180" s="10" t="s">
        <v>4578</v>
      </c>
      <c r="C1180" s="6" t="s">
        <v>180</v>
      </c>
      <c r="D1180" s="5" t="s">
        <v>4579</v>
      </c>
      <c r="E1180" s="7" t="s">
        <v>2172</v>
      </c>
      <c r="F1180" s="6" t="s">
        <v>2173</v>
      </c>
      <c r="G1180" s="120">
        <v>1090000000</v>
      </c>
      <c r="H1180" s="120">
        <v>600000000</v>
      </c>
      <c r="I1180" s="120">
        <v>190000000</v>
      </c>
      <c r="J1180" s="120">
        <v>1880000000</v>
      </c>
      <c r="K1180" s="6" t="s">
        <v>4580</v>
      </c>
      <c r="L1180" s="5" t="s">
        <v>4581</v>
      </c>
      <c r="M1180" s="6" t="s">
        <v>2172</v>
      </c>
    </row>
    <row r="1181" spans="1:13" ht="24.95" customHeight="1">
      <c r="A1181" s="10" t="s">
        <v>4553</v>
      </c>
      <c r="B1181" s="10" t="s">
        <v>2180</v>
      </c>
      <c r="C1181" s="6" t="s">
        <v>29</v>
      </c>
      <c r="D1181" s="13" t="s">
        <v>4582</v>
      </c>
      <c r="E1181" s="7" t="s">
        <v>37</v>
      </c>
      <c r="F1181" s="6" t="s">
        <v>2173</v>
      </c>
      <c r="G1181" s="120">
        <v>700000000</v>
      </c>
      <c r="H1181" s="120">
        <v>800000000</v>
      </c>
      <c r="I1181" s="120">
        <v>50000000</v>
      </c>
      <c r="J1181" s="120">
        <f t="shared" ref="J1181:J1186" si="38">SUM(G1181:I1181)</f>
        <v>1550000000</v>
      </c>
      <c r="K1181" s="6" t="s">
        <v>4583</v>
      </c>
      <c r="L1181" s="5" t="s">
        <v>4584</v>
      </c>
      <c r="M1181" s="6" t="s">
        <v>37</v>
      </c>
    </row>
    <row r="1182" spans="1:13" ht="24.95" customHeight="1">
      <c r="A1182" s="10" t="s">
        <v>4553</v>
      </c>
      <c r="B1182" s="10" t="s">
        <v>2180</v>
      </c>
      <c r="C1182" s="6" t="s">
        <v>29</v>
      </c>
      <c r="D1182" s="13" t="s">
        <v>4585</v>
      </c>
      <c r="E1182" s="7" t="s">
        <v>37</v>
      </c>
      <c r="F1182" s="6" t="s">
        <v>2173</v>
      </c>
      <c r="G1182" s="120">
        <v>1200000000</v>
      </c>
      <c r="H1182" s="120">
        <v>1200000000</v>
      </c>
      <c r="I1182" s="120">
        <v>0</v>
      </c>
      <c r="J1182" s="120">
        <f t="shared" si="38"/>
        <v>2400000000</v>
      </c>
      <c r="K1182" s="6" t="s">
        <v>4583</v>
      </c>
      <c r="L1182" s="5" t="s">
        <v>4584</v>
      </c>
      <c r="M1182" s="6" t="s">
        <v>37</v>
      </c>
    </row>
    <row r="1183" spans="1:13" ht="24.95" customHeight="1">
      <c r="A1183" s="10" t="s">
        <v>4553</v>
      </c>
      <c r="B1183" s="10" t="s">
        <v>2286</v>
      </c>
      <c r="C1183" s="6" t="s">
        <v>29</v>
      </c>
      <c r="D1183" s="13" t="s">
        <v>4586</v>
      </c>
      <c r="E1183" s="7" t="s">
        <v>223</v>
      </c>
      <c r="F1183" s="6" t="s">
        <v>119</v>
      </c>
      <c r="G1183" s="120">
        <v>200000000</v>
      </c>
      <c r="H1183" s="120">
        <v>20000000</v>
      </c>
      <c r="I1183" s="120">
        <v>6000000</v>
      </c>
      <c r="J1183" s="120">
        <f t="shared" si="38"/>
        <v>226000000</v>
      </c>
      <c r="K1183" s="6" t="s">
        <v>4587</v>
      </c>
      <c r="L1183" s="5" t="s">
        <v>4588</v>
      </c>
      <c r="M1183" s="6" t="s">
        <v>226</v>
      </c>
    </row>
    <row r="1184" spans="1:13" ht="24.95" customHeight="1">
      <c r="A1184" s="10" t="s">
        <v>4553</v>
      </c>
      <c r="B1184" s="10" t="s">
        <v>2176</v>
      </c>
      <c r="C1184" s="6" t="s">
        <v>2783</v>
      </c>
      <c r="D1184" s="45" t="s">
        <v>4589</v>
      </c>
      <c r="E1184" s="7" t="s">
        <v>4590</v>
      </c>
      <c r="F1184" s="6" t="s">
        <v>2173</v>
      </c>
      <c r="G1184" s="120">
        <f>(4500*160000+120000000)*1.3</f>
        <v>1092000000</v>
      </c>
      <c r="H1184" s="120">
        <v>475000000</v>
      </c>
      <c r="I1184" s="120">
        <v>0</v>
      </c>
      <c r="J1184" s="120">
        <f t="shared" si="38"/>
        <v>1567000000</v>
      </c>
      <c r="K1184" s="6" t="s">
        <v>4591</v>
      </c>
      <c r="L1184" s="5" t="s">
        <v>4592</v>
      </c>
      <c r="M1184" s="6" t="s">
        <v>844</v>
      </c>
    </row>
    <row r="1185" spans="1:13" ht="24.95" customHeight="1">
      <c r="A1185" s="10" t="s">
        <v>4553</v>
      </c>
      <c r="B1185" s="10" t="s">
        <v>4593</v>
      </c>
      <c r="C1185" s="6" t="s">
        <v>2783</v>
      </c>
      <c r="D1185" s="13" t="s">
        <v>4594</v>
      </c>
      <c r="E1185" s="7" t="s">
        <v>2172</v>
      </c>
      <c r="F1185" s="6" t="s">
        <v>2173</v>
      </c>
      <c r="G1185" s="120">
        <v>38000000</v>
      </c>
      <c r="H1185" s="120"/>
      <c r="I1185" s="120"/>
      <c r="J1185" s="120">
        <f t="shared" si="38"/>
        <v>38000000</v>
      </c>
      <c r="K1185" s="6" t="s">
        <v>4595</v>
      </c>
      <c r="L1185" s="5" t="s">
        <v>4596</v>
      </c>
      <c r="M1185" s="6" t="s">
        <v>2172</v>
      </c>
    </row>
    <row r="1186" spans="1:13" ht="24.95" customHeight="1">
      <c r="A1186" s="10" t="s">
        <v>4553</v>
      </c>
      <c r="B1186" s="10" t="s">
        <v>4597</v>
      </c>
      <c r="C1186" s="6" t="s">
        <v>136</v>
      </c>
      <c r="D1186" s="14" t="s">
        <v>4598</v>
      </c>
      <c r="E1186" s="7" t="s">
        <v>133</v>
      </c>
      <c r="F1186" s="6" t="s">
        <v>18</v>
      </c>
      <c r="G1186" s="120">
        <v>400000000</v>
      </c>
      <c r="H1186" s="120">
        <v>20000000</v>
      </c>
      <c r="I1186" s="120">
        <v>0</v>
      </c>
      <c r="J1186" s="120">
        <f t="shared" si="38"/>
        <v>420000000</v>
      </c>
      <c r="K1186" s="6" t="s">
        <v>4599</v>
      </c>
      <c r="L1186" s="6" t="s">
        <v>4600</v>
      </c>
      <c r="M1186" s="6" t="s">
        <v>133</v>
      </c>
    </row>
    <row r="1187" spans="1:13" ht="24.95" customHeight="1">
      <c r="A1187" s="10" t="s">
        <v>4553</v>
      </c>
      <c r="B1187" s="10" t="s">
        <v>4601</v>
      </c>
      <c r="C1187" s="6" t="s">
        <v>136</v>
      </c>
      <c r="D1187" s="13" t="s">
        <v>4602</v>
      </c>
      <c r="E1187" s="7" t="s">
        <v>37</v>
      </c>
      <c r="F1187" s="6" t="s">
        <v>18</v>
      </c>
      <c r="G1187" s="206">
        <v>50000000</v>
      </c>
      <c r="H1187" s="182">
        <v>0</v>
      </c>
      <c r="I1187" s="120">
        <v>0</v>
      </c>
      <c r="J1187" s="206">
        <v>50000000</v>
      </c>
      <c r="K1187" s="6" t="s">
        <v>4603</v>
      </c>
      <c r="L1187" s="6" t="s">
        <v>4604</v>
      </c>
      <c r="M1187" s="6" t="s">
        <v>37</v>
      </c>
    </row>
    <row r="1188" spans="1:13" ht="24.95" customHeight="1">
      <c r="A1188" s="10" t="s">
        <v>4553</v>
      </c>
      <c r="B1188" s="10" t="s">
        <v>4601</v>
      </c>
      <c r="C1188" s="6" t="s">
        <v>136</v>
      </c>
      <c r="D1188" s="13" t="s">
        <v>4605</v>
      </c>
      <c r="E1188" s="7" t="s">
        <v>37</v>
      </c>
      <c r="F1188" s="6" t="s">
        <v>18</v>
      </c>
      <c r="G1188" s="206">
        <v>50000000</v>
      </c>
      <c r="H1188" s="182">
        <v>0</v>
      </c>
      <c r="I1188" s="120">
        <v>0</v>
      </c>
      <c r="J1188" s="206">
        <v>50000000</v>
      </c>
      <c r="K1188" s="6" t="s">
        <v>4603</v>
      </c>
      <c r="L1188" s="6" t="s">
        <v>4604</v>
      </c>
      <c r="M1188" s="6" t="s">
        <v>37</v>
      </c>
    </row>
    <row r="1189" spans="1:13" ht="24.95" customHeight="1">
      <c r="A1189" s="10" t="s">
        <v>4553</v>
      </c>
      <c r="B1189" s="10" t="s">
        <v>4606</v>
      </c>
      <c r="C1189" s="6" t="s">
        <v>136</v>
      </c>
      <c r="D1189" s="13" t="s">
        <v>4607</v>
      </c>
      <c r="E1189" s="7" t="s">
        <v>115</v>
      </c>
      <c r="F1189" s="6" t="s">
        <v>2173</v>
      </c>
      <c r="G1189" s="120">
        <v>200000000</v>
      </c>
      <c r="H1189" s="120">
        <v>400000000</v>
      </c>
      <c r="I1189" s="120">
        <v>40000000</v>
      </c>
      <c r="J1189" s="120">
        <f t="shared" ref="J1189:J1196" si="39">SUM(G1189:I1189)</f>
        <v>640000000</v>
      </c>
      <c r="K1189" s="6" t="s">
        <v>4608</v>
      </c>
      <c r="L1189" s="6" t="s">
        <v>4609</v>
      </c>
      <c r="M1189" s="6" t="s">
        <v>115</v>
      </c>
    </row>
    <row r="1190" spans="1:13" ht="24.95" customHeight="1">
      <c r="A1190" s="10" t="s">
        <v>4553</v>
      </c>
      <c r="B1190" s="10" t="s">
        <v>2246</v>
      </c>
      <c r="C1190" s="6" t="s">
        <v>136</v>
      </c>
      <c r="D1190" s="13" t="s">
        <v>4610</v>
      </c>
      <c r="E1190" s="7" t="s">
        <v>133</v>
      </c>
      <c r="F1190" s="6" t="s">
        <v>18</v>
      </c>
      <c r="G1190" s="120">
        <v>170000000</v>
      </c>
      <c r="H1190" s="182">
        <v>0</v>
      </c>
      <c r="I1190" s="120">
        <v>25000000</v>
      </c>
      <c r="J1190" s="120">
        <f t="shared" si="39"/>
        <v>195000000</v>
      </c>
      <c r="K1190" s="6" t="s">
        <v>4611</v>
      </c>
      <c r="L1190" s="5" t="s">
        <v>4612</v>
      </c>
      <c r="M1190" s="7" t="s">
        <v>2608</v>
      </c>
    </row>
    <row r="1191" spans="1:13" ht="24.95" customHeight="1">
      <c r="A1191" s="10" t="s">
        <v>4553</v>
      </c>
      <c r="B1191" s="10" t="s">
        <v>2261</v>
      </c>
      <c r="C1191" s="6" t="s">
        <v>136</v>
      </c>
      <c r="D1191" s="13" t="s">
        <v>4613</v>
      </c>
      <c r="E1191" s="7" t="s">
        <v>526</v>
      </c>
      <c r="F1191" s="6" t="s">
        <v>2173</v>
      </c>
      <c r="G1191" s="120">
        <v>250000000</v>
      </c>
      <c r="H1191" s="182">
        <v>0</v>
      </c>
      <c r="I1191" s="120">
        <v>0</v>
      </c>
      <c r="J1191" s="120">
        <f t="shared" si="39"/>
        <v>250000000</v>
      </c>
      <c r="K1191" s="6" t="s">
        <v>4614</v>
      </c>
      <c r="L1191" s="5" t="s">
        <v>4615</v>
      </c>
      <c r="M1191" s="6" t="s">
        <v>715</v>
      </c>
    </row>
    <row r="1192" spans="1:13" ht="24.95" customHeight="1">
      <c r="A1192" s="10" t="s">
        <v>4553</v>
      </c>
      <c r="B1192" s="10" t="s">
        <v>2180</v>
      </c>
      <c r="C1192" s="6" t="s">
        <v>124</v>
      </c>
      <c r="D1192" s="13" t="s">
        <v>4616</v>
      </c>
      <c r="E1192" s="7" t="s">
        <v>2172</v>
      </c>
      <c r="F1192" s="6" t="s">
        <v>2173</v>
      </c>
      <c r="G1192" s="120">
        <v>192750000</v>
      </c>
      <c r="H1192" s="120">
        <v>106694000</v>
      </c>
      <c r="I1192" s="120">
        <v>0</v>
      </c>
      <c r="J1192" s="120">
        <f t="shared" si="39"/>
        <v>299444000</v>
      </c>
      <c r="K1192" s="6" t="s">
        <v>4617</v>
      </c>
      <c r="L1192" s="5" t="s">
        <v>4618</v>
      </c>
      <c r="M1192" s="6" t="s">
        <v>37</v>
      </c>
    </row>
    <row r="1193" spans="1:13" ht="24.95" customHeight="1">
      <c r="A1193" s="10" t="s">
        <v>4553</v>
      </c>
      <c r="B1193" s="10" t="s">
        <v>2180</v>
      </c>
      <c r="C1193" s="6" t="s">
        <v>2309</v>
      </c>
      <c r="D1193" s="13" t="s">
        <v>4619</v>
      </c>
      <c r="E1193" s="7" t="s">
        <v>37</v>
      </c>
      <c r="F1193" s="6" t="s">
        <v>18</v>
      </c>
      <c r="G1193" s="120">
        <v>2141149000</v>
      </c>
      <c r="H1193" s="182">
        <v>0</v>
      </c>
      <c r="I1193" s="120">
        <v>0</v>
      </c>
      <c r="J1193" s="120">
        <f t="shared" si="39"/>
        <v>2141149000</v>
      </c>
      <c r="K1193" s="6" t="s">
        <v>4617</v>
      </c>
      <c r="L1193" s="5" t="s">
        <v>4618</v>
      </c>
      <c r="M1193" s="6" t="s">
        <v>37</v>
      </c>
    </row>
    <row r="1194" spans="1:13" ht="24.95" customHeight="1">
      <c r="A1194" s="10" t="s">
        <v>4553</v>
      </c>
      <c r="B1194" s="10" t="s">
        <v>2286</v>
      </c>
      <c r="C1194" s="6" t="s">
        <v>124</v>
      </c>
      <c r="D1194" s="13" t="s">
        <v>4620</v>
      </c>
      <c r="E1194" s="7" t="s">
        <v>223</v>
      </c>
      <c r="F1194" s="6" t="s">
        <v>119</v>
      </c>
      <c r="G1194" s="120">
        <v>550000000</v>
      </c>
      <c r="H1194" s="120">
        <v>80000000</v>
      </c>
      <c r="I1194" s="120">
        <v>20000000</v>
      </c>
      <c r="J1194" s="120">
        <f t="shared" si="39"/>
        <v>650000000</v>
      </c>
      <c r="K1194" s="6" t="s">
        <v>4587</v>
      </c>
      <c r="L1194" s="5" t="s">
        <v>4588</v>
      </c>
      <c r="M1194" s="6" t="s">
        <v>226</v>
      </c>
    </row>
    <row r="1195" spans="1:13" ht="24.95" customHeight="1">
      <c r="A1195" s="10" t="s">
        <v>4553</v>
      </c>
      <c r="B1195" s="10" t="s">
        <v>2261</v>
      </c>
      <c r="C1195" s="6" t="s">
        <v>124</v>
      </c>
      <c r="D1195" s="13" t="s">
        <v>4621</v>
      </c>
      <c r="E1195" s="7" t="s">
        <v>526</v>
      </c>
      <c r="F1195" s="6" t="s">
        <v>18</v>
      </c>
      <c r="G1195" s="120">
        <v>230000000</v>
      </c>
      <c r="H1195" s="182">
        <v>0</v>
      </c>
      <c r="I1195" s="120">
        <v>0</v>
      </c>
      <c r="J1195" s="120">
        <f t="shared" si="39"/>
        <v>230000000</v>
      </c>
      <c r="K1195" s="6" t="s">
        <v>4622</v>
      </c>
      <c r="L1195" s="5" t="s">
        <v>4623</v>
      </c>
      <c r="M1195" s="6" t="s">
        <v>715</v>
      </c>
    </row>
    <row r="1196" spans="1:13" s="71" customFormat="1" ht="24.95" customHeight="1">
      <c r="A1196" s="43" t="s">
        <v>4553</v>
      </c>
      <c r="B1196" s="43" t="s">
        <v>2261</v>
      </c>
      <c r="C1196" s="7" t="s">
        <v>124</v>
      </c>
      <c r="D1196" s="27" t="s">
        <v>4624</v>
      </c>
      <c r="E1196" s="7" t="s">
        <v>1418</v>
      </c>
      <c r="F1196" s="7" t="s">
        <v>2173</v>
      </c>
      <c r="G1196" s="197">
        <v>70000000</v>
      </c>
      <c r="H1196" s="197">
        <v>60000000</v>
      </c>
      <c r="I1196" s="197">
        <v>0</v>
      </c>
      <c r="J1196" s="197">
        <f t="shared" si="39"/>
        <v>130000000</v>
      </c>
      <c r="K1196" s="7" t="s">
        <v>4625</v>
      </c>
      <c r="L1196" s="26" t="s">
        <v>4626</v>
      </c>
      <c r="M1196" s="7" t="s">
        <v>715</v>
      </c>
    </row>
    <row r="1197" spans="1:13" ht="24.95" customHeight="1">
      <c r="A1197" s="10" t="s">
        <v>4553</v>
      </c>
      <c r="B1197" s="10" t="s">
        <v>4606</v>
      </c>
      <c r="C1197" s="6" t="s">
        <v>213</v>
      </c>
      <c r="D1197" s="13" t="s">
        <v>4627</v>
      </c>
      <c r="E1197" s="7" t="s">
        <v>2831</v>
      </c>
      <c r="F1197" s="6" t="s">
        <v>2173</v>
      </c>
      <c r="G1197" s="120">
        <v>600000000</v>
      </c>
      <c r="H1197" s="120">
        <v>200000000</v>
      </c>
      <c r="I1197" s="120">
        <v>150000000</v>
      </c>
      <c r="J1197" s="120">
        <v>950000000</v>
      </c>
      <c r="K1197" s="6" t="s">
        <v>4628</v>
      </c>
      <c r="L1197" s="6" t="s">
        <v>4629</v>
      </c>
      <c r="M1197" s="6" t="s">
        <v>115</v>
      </c>
    </row>
    <row r="1198" spans="1:13" ht="24.95" customHeight="1">
      <c r="A1198" s="10" t="s">
        <v>4553</v>
      </c>
      <c r="B1198" s="10" t="s">
        <v>4606</v>
      </c>
      <c r="C1198" s="6" t="s">
        <v>213</v>
      </c>
      <c r="D1198" s="13" t="s">
        <v>4630</v>
      </c>
      <c r="E1198" s="7" t="s">
        <v>115</v>
      </c>
      <c r="F1198" s="6" t="s">
        <v>119</v>
      </c>
      <c r="G1198" s="120">
        <v>95135478</v>
      </c>
      <c r="H1198" s="120">
        <v>21453825</v>
      </c>
      <c r="I1198" s="120">
        <v>0</v>
      </c>
      <c r="J1198" s="120">
        <f t="shared" ref="J1198:J1221" si="40">SUM(G1198:I1198)</f>
        <v>116589303</v>
      </c>
      <c r="K1198" s="6" t="s">
        <v>4631</v>
      </c>
      <c r="L1198" s="6" t="s">
        <v>4632</v>
      </c>
      <c r="M1198" s="6" t="s">
        <v>226</v>
      </c>
    </row>
    <row r="1199" spans="1:13" ht="24.95" customHeight="1">
      <c r="A1199" s="10" t="s">
        <v>4553</v>
      </c>
      <c r="B1199" s="10" t="s">
        <v>4606</v>
      </c>
      <c r="C1199" s="6" t="s">
        <v>213</v>
      </c>
      <c r="D1199" s="13" t="s">
        <v>4633</v>
      </c>
      <c r="E1199" s="7" t="s">
        <v>115</v>
      </c>
      <c r="F1199" s="6" t="s">
        <v>119</v>
      </c>
      <c r="G1199" s="120">
        <v>11080127</v>
      </c>
      <c r="H1199" s="182">
        <v>0</v>
      </c>
      <c r="I1199" s="120">
        <v>0</v>
      </c>
      <c r="J1199" s="120">
        <f t="shared" si="40"/>
        <v>11080127</v>
      </c>
      <c r="K1199" s="6" t="s">
        <v>4631</v>
      </c>
      <c r="L1199" s="6" t="s">
        <v>4632</v>
      </c>
      <c r="M1199" s="6" t="s">
        <v>226</v>
      </c>
    </row>
    <row r="1200" spans="1:13" ht="24.95" customHeight="1">
      <c r="A1200" s="10" t="s">
        <v>4553</v>
      </c>
      <c r="B1200" s="10" t="s">
        <v>4606</v>
      </c>
      <c r="C1200" s="6" t="s">
        <v>213</v>
      </c>
      <c r="D1200" s="13" t="s">
        <v>4634</v>
      </c>
      <c r="E1200" s="7" t="s">
        <v>115</v>
      </c>
      <c r="F1200" s="6" t="s">
        <v>119</v>
      </c>
      <c r="G1200" s="120">
        <v>80000000</v>
      </c>
      <c r="H1200" s="182">
        <v>0</v>
      </c>
      <c r="I1200" s="120">
        <v>0</v>
      </c>
      <c r="J1200" s="120">
        <f t="shared" si="40"/>
        <v>80000000</v>
      </c>
      <c r="K1200" s="6" t="s">
        <v>4631</v>
      </c>
      <c r="L1200" s="6" t="s">
        <v>4632</v>
      </c>
      <c r="M1200" s="6" t="s">
        <v>226</v>
      </c>
    </row>
    <row r="1201" spans="1:16" ht="24.95" customHeight="1">
      <c r="A1201" s="10" t="s">
        <v>4553</v>
      </c>
      <c r="B1201" s="10" t="s">
        <v>4606</v>
      </c>
      <c r="C1201" s="6" t="s">
        <v>213</v>
      </c>
      <c r="D1201" s="13" t="s">
        <v>4635</v>
      </c>
      <c r="E1201" s="7" t="s">
        <v>115</v>
      </c>
      <c r="F1201" s="6" t="s">
        <v>119</v>
      </c>
      <c r="G1201" s="120">
        <v>80000000</v>
      </c>
      <c r="H1201" s="182">
        <v>0</v>
      </c>
      <c r="I1201" s="120">
        <v>0</v>
      </c>
      <c r="J1201" s="120">
        <f t="shared" si="40"/>
        <v>80000000</v>
      </c>
      <c r="K1201" s="6" t="s">
        <v>4631</v>
      </c>
      <c r="L1201" s="6" t="s">
        <v>4632</v>
      </c>
      <c r="M1201" s="6" t="s">
        <v>226</v>
      </c>
    </row>
    <row r="1202" spans="1:16" ht="24.95" customHeight="1">
      <c r="A1202" s="10" t="s">
        <v>4553</v>
      </c>
      <c r="B1202" s="10" t="s">
        <v>4606</v>
      </c>
      <c r="C1202" s="6" t="s">
        <v>213</v>
      </c>
      <c r="D1202" s="13" t="s">
        <v>4636</v>
      </c>
      <c r="E1202" s="7" t="s">
        <v>115</v>
      </c>
      <c r="F1202" s="6" t="s">
        <v>119</v>
      </c>
      <c r="G1202" s="120">
        <v>60000000</v>
      </c>
      <c r="H1202" s="182">
        <v>0</v>
      </c>
      <c r="I1202" s="120">
        <v>0</v>
      </c>
      <c r="J1202" s="120">
        <f t="shared" si="40"/>
        <v>60000000</v>
      </c>
      <c r="K1202" s="6" t="s">
        <v>4631</v>
      </c>
      <c r="L1202" s="6" t="s">
        <v>4632</v>
      </c>
      <c r="M1202" s="6" t="s">
        <v>226</v>
      </c>
    </row>
    <row r="1203" spans="1:16" ht="24.95" customHeight="1">
      <c r="A1203" s="10" t="s">
        <v>4553</v>
      </c>
      <c r="B1203" s="10" t="s">
        <v>2261</v>
      </c>
      <c r="C1203" s="6" t="s">
        <v>213</v>
      </c>
      <c r="D1203" s="13" t="s">
        <v>4637</v>
      </c>
      <c r="E1203" s="7" t="s">
        <v>526</v>
      </c>
      <c r="F1203" s="6" t="s">
        <v>18</v>
      </c>
      <c r="G1203" s="120">
        <v>150000000</v>
      </c>
      <c r="H1203" s="182">
        <v>0</v>
      </c>
      <c r="I1203" s="120">
        <v>0</v>
      </c>
      <c r="J1203" s="120">
        <f t="shared" si="40"/>
        <v>150000000</v>
      </c>
      <c r="K1203" s="6" t="s">
        <v>4638</v>
      </c>
      <c r="L1203" s="5" t="s">
        <v>4639</v>
      </c>
      <c r="M1203" s="6" t="s">
        <v>715</v>
      </c>
    </row>
    <row r="1204" spans="1:16" ht="24.95" customHeight="1">
      <c r="A1204" s="10" t="s">
        <v>4553</v>
      </c>
      <c r="B1204" s="10" t="s">
        <v>4640</v>
      </c>
      <c r="C1204" s="6" t="s">
        <v>575</v>
      </c>
      <c r="D1204" s="13" t="s">
        <v>4641</v>
      </c>
      <c r="E1204" s="7" t="s">
        <v>133</v>
      </c>
      <c r="F1204" s="6" t="s">
        <v>18</v>
      </c>
      <c r="G1204" s="120">
        <v>300000000</v>
      </c>
      <c r="H1204" s="182">
        <v>0</v>
      </c>
      <c r="I1204" s="120">
        <v>0</v>
      </c>
      <c r="J1204" s="120">
        <f t="shared" si="40"/>
        <v>300000000</v>
      </c>
      <c r="K1204" s="6" t="s">
        <v>4642</v>
      </c>
      <c r="L1204" s="5" t="s">
        <v>4643</v>
      </c>
      <c r="M1204" s="6" t="s">
        <v>133</v>
      </c>
    </row>
    <row r="1205" spans="1:16" ht="24.95" customHeight="1">
      <c r="A1205" s="10" t="s">
        <v>4553</v>
      </c>
      <c r="B1205" s="10" t="s">
        <v>4640</v>
      </c>
      <c r="C1205" s="6" t="s">
        <v>575</v>
      </c>
      <c r="D1205" s="13" t="s">
        <v>4644</v>
      </c>
      <c r="E1205" s="7" t="s">
        <v>133</v>
      </c>
      <c r="F1205" s="6" t="s">
        <v>18</v>
      </c>
      <c r="G1205" s="120">
        <v>300000000</v>
      </c>
      <c r="H1205" s="182">
        <v>0</v>
      </c>
      <c r="I1205" s="120">
        <v>0</v>
      </c>
      <c r="J1205" s="120">
        <f t="shared" si="40"/>
        <v>300000000</v>
      </c>
      <c r="K1205" s="6" t="s">
        <v>4645</v>
      </c>
      <c r="L1205" s="5" t="s">
        <v>4646</v>
      </c>
      <c r="M1205" s="6" t="s">
        <v>133</v>
      </c>
    </row>
    <row r="1206" spans="1:16" ht="24.95" customHeight="1">
      <c r="A1206" s="10" t="s">
        <v>4553</v>
      </c>
      <c r="B1206" s="10" t="s">
        <v>2286</v>
      </c>
      <c r="C1206" s="6" t="s">
        <v>2812</v>
      </c>
      <c r="D1206" s="14" t="s">
        <v>4647</v>
      </c>
      <c r="E1206" s="7" t="s">
        <v>223</v>
      </c>
      <c r="F1206" s="6" t="s">
        <v>18</v>
      </c>
      <c r="G1206" s="120">
        <v>76000000</v>
      </c>
      <c r="H1206" s="120">
        <v>124700000</v>
      </c>
      <c r="I1206" s="120">
        <v>2000000</v>
      </c>
      <c r="J1206" s="120">
        <f t="shared" si="40"/>
        <v>202700000</v>
      </c>
      <c r="K1206" s="6" t="s">
        <v>4648</v>
      </c>
      <c r="L1206" s="5" t="s">
        <v>4649</v>
      </c>
      <c r="M1206" s="6" t="s">
        <v>226</v>
      </c>
    </row>
    <row r="1207" spans="1:16" ht="24.95" customHeight="1">
      <c r="A1207" s="10" t="s">
        <v>4553</v>
      </c>
      <c r="B1207" s="10" t="s">
        <v>2261</v>
      </c>
      <c r="C1207" s="6" t="s">
        <v>575</v>
      </c>
      <c r="D1207" s="13" t="s">
        <v>4650</v>
      </c>
      <c r="E1207" s="7" t="s">
        <v>526</v>
      </c>
      <c r="F1207" s="6" t="s">
        <v>18</v>
      </c>
      <c r="G1207" s="120">
        <v>400000000</v>
      </c>
      <c r="H1207" s="182">
        <v>0</v>
      </c>
      <c r="I1207" s="120">
        <v>0</v>
      </c>
      <c r="J1207" s="120">
        <f t="shared" si="40"/>
        <v>400000000</v>
      </c>
      <c r="K1207" s="6" t="s">
        <v>4622</v>
      </c>
      <c r="L1207" s="5" t="s">
        <v>4623</v>
      </c>
      <c r="M1207" s="6" t="s">
        <v>715</v>
      </c>
    </row>
    <row r="1208" spans="1:16" ht="24.95" customHeight="1">
      <c r="A1208" s="10" t="s">
        <v>4553</v>
      </c>
      <c r="B1208" s="10" t="s">
        <v>2261</v>
      </c>
      <c r="C1208" s="6" t="s">
        <v>575</v>
      </c>
      <c r="D1208" s="13" t="s">
        <v>4651</v>
      </c>
      <c r="E1208" s="7" t="s">
        <v>526</v>
      </c>
      <c r="F1208" s="6" t="s">
        <v>18</v>
      </c>
      <c r="G1208" s="120">
        <v>130000000</v>
      </c>
      <c r="H1208" s="182">
        <v>0</v>
      </c>
      <c r="I1208" s="120">
        <v>0</v>
      </c>
      <c r="J1208" s="120">
        <f t="shared" si="40"/>
        <v>130000000</v>
      </c>
      <c r="K1208" s="6" t="s">
        <v>4652</v>
      </c>
      <c r="L1208" s="5" t="s">
        <v>4653</v>
      </c>
      <c r="M1208" s="6" t="s">
        <v>715</v>
      </c>
    </row>
    <row r="1209" spans="1:16" ht="24.95" customHeight="1">
      <c r="A1209" s="10" t="s">
        <v>4553</v>
      </c>
      <c r="B1209" s="10" t="s">
        <v>2261</v>
      </c>
      <c r="C1209" s="6" t="s">
        <v>575</v>
      </c>
      <c r="D1209" s="13" t="s">
        <v>4654</v>
      </c>
      <c r="E1209" s="7" t="s">
        <v>1418</v>
      </c>
      <c r="F1209" s="6" t="s">
        <v>18</v>
      </c>
      <c r="G1209" s="120">
        <v>80000000</v>
      </c>
      <c r="H1209" s="120">
        <v>30000000</v>
      </c>
      <c r="I1209" s="120">
        <v>0</v>
      </c>
      <c r="J1209" s="120">
        <f t="shared" si="40"/>
        <v>110000000</v>
      </c>
      <c r="K1209" s="6" t="s">
        <v>4638</v>
      </c>
      <c r="L1209" s="5" t="s">
        <v>4639</v>
      </c>
      <c r="M1209" s="6" t="s">
        <v>715</v>
      </c>
    </row>
    <row r="1210" spans="1:16" ht="24.95" customHeight="1">
      <c r="A1210" s="10" t="s">
        <v>4553</v>
      </c>
      <c r="B1210" s="10" t="s">
        <v>2261</v>
      </c>
      <c r="C1210" s="6" t="s">
        <v>575</v>
      </c>
      <c r="D1210" s="13" t="s">
        <v>4655</v>
      </c>
      <c r="E1210" s="7" t="s">
        <v>526</v>
      </c>
      <c r="F1210" s="6" t="s">
        <v>2173</v>
      </c>
      <c r="G1210" s="120">
        <v>40000000</v>
      </c>
      <c r="H1210" s="120">
        <v>10000000</v>
      </c>
      <c r="I1210" s="120">
        <v>0</v>
      </c>
      <c r="J1210" s="120">
        <f t="shared" si="40"/>
        <v>50000000</v>
      </c>
      <c r="K1210" s="6" t="s">
        <v>4656</v>
      </c>
      <c r="L1210" s="5" t="s">
        <v>4657</v>
      </c>
      <c r="M1210" s="6" t="s">
        <v>715</v>
      </c>
    </row>
    <row r="1211" spans="1:16" ht="24.95" customHeight="1">
      <c r="A1211" s="10" t="s">
        <v>4553</v>
      </c>
      <c r="B1211" s="10" t="s">
        <v>2246</v>
      </c>
      <c r="C1211" s="6" t="s">
        <v>139</v>
      </c>
      <c r="D1211" s="13" t="s">
        <v>4658</v>
      </c>
      <c r="E1211" s="7" t="s">
        <v>133</v>
      </c>
      <c r="F1211" s="6" t="s">
        <v>119</v>
      </c>
      <c r="G1211" s="120">
        <v>550000000</v>
      </c>
      <c r="H1211" s="182">
        <v>0</v>
      </c>
      <c r="I1211" s="120">
        <v>50000000</v>
      </c>
      <c r="J1211" s="120">
        <f t="shared" si="40"/>
        <v>600000000</v>
      </c>
      <c r="K1211" s="6" t="s">
        <v>4659</v>
      </c>
      <c r="L1211" s="5" t="s">
        <v>4660</v>
      </c>
      <c r="M1211" s="7" t="s">
        <v>2608</v>
      </c>
    </row>
    <row r="1212" spans="1:16" ht="24.95" customHeight="1">
      <c r="A1212" s="10" t="s">
        <v>4553</v>
      </c>
      <c r="B1212" s="10" t="s">
        <v>2246</v>
      </c>
      <c r="C1212" s="6" t="s">
        <v>139</v>
      </c>
      <c r="D1212" s="13" t="s">
        <v>4661</v>
      </c>
      <c r="E1212" s="7" t="s">
        <v>133</v>
      </c>
      <c r="F1212" s="6" t="s">
        <v>18</v>
      </c>
      <c r="G1212" s="120">
        <v>15000000</v>
      </c>
      <c r="H1212" s="182">
        <v>0</v>
      </c>
      <c r="I1212" s="120">
        <v>2500000</v>
      </c>
      <c r="J1212" s="120">
        <f t="shared" si="40"/>
        <v>17500000</v>
      </c>
      <c r="K1212" s="6" t="s">
        <v>4659</v>
      </c>
      <c r="L1212" s="5" t="s">
        <v>4660</v>
      </c>
      <c r="M1212" s="7" t="s">
        <v>2608</v>
      </c>
    </row>
    <row r="1213" spans="1:16" ht="24.95" customHeight="1">
      <c r="A1213" s="10" t="s">
        <v>4553</v>
      </c>
      <c r="B1213" s="10" t="s">
        <v>2286</v>
      </c>
      <c r="C1213" s="6" t="s">
        <v>139</v>
      </c>
      <c r="D1213" s="13" t="s">
        <v>4662</v>
      </c>
      <c r="E1213" s="7" t="s">
        <v>223</v>
      </c>
      <c r="F1213" s="6" t="s">
        <v>18</v>
      </c>
      <c r="G1213" s="120">
        <v>80000000</v>
      </c>
      <c r="H1213" s="120">
        <v>613000000</v>
      </c>
      <c r="I1213" s="120">
        <v>2000000</v>
      </c>
      <c r="J1213" s="120">
        <f t="shared" si="40"/>
        <v>695000000</v>
      </c>
      <c r="K1213" s="6" t="s">
        <v>4663</v>
      </c>
      <c r="L1213" s="5" t="s">
        <v>4664</v>
      </c>
      <c r="M1213" s="6" t="s">
        <v>226</v>
      </c>
    </row>
    <row r="1214" spans="1:16" ht="24.95" customHeight="1">
      <c r="A1214" s="10" t="s">
        <v>4553</v>
      </c>
      <c r="B1214" s="10" t="s">
        <v>2185</v>
      </c>
      <c r="C1214" s="6" t="s">
        <v>126</v>
      </c>
      <c r="D1214" s="13" t="s">
        <v>4665</v>
      </c>
      <c r="E1214" s="7" t="s">
        <v>223</v>
      </c>
      <c r="F1214" s="6" t="s">
        <v>18</v>
      </c>
      <c r="G1214" s="120">
        <v>317550720</v>
      </c>
      <c r="H1214" s="120">
        <v>40514900</v>
      </c>
      <c r="I1214" s="120">
        <v>0</v>
      </c>
      <c r="J1214" s="120">
        <f t="shared" si="40"/>
        <v>358065620</v>
      </c>
      <c r="K1214" s="6" t="s">
        <v>4666</v>
      </c>
      <c r="L1214" s="5" t="s">
        <v>4667</v>
      </c>
      <c r="M1214" s="6" t="s">
        <v>226</v>
      </c>
    </row>
    <row r="1215" spans="1:16" ht="24.95" customHeight="1">
      <c r="A1215" s="10" t="s">
        <v>4553</v>
      </c>
      <c r="B1215" s="10" t="s">
        <v>4640</v>
      </c>
      <c r="C1215" s="6" t="s">
        <v>126</v>
      </c>
      <c r="D1215" s="13" t="s">
        <v>4668</v>
      </c>
      <c r="E1215" s="7" t="s">
        <v>2831</v>
      </c>
      <c r="F1215" s="6" t="s">
        <v>2173</v>
      </c>
      <c r="G1215" s="120">
        <v>1000000000</v>
      </c>
      <c r="H1215" s="120">
        <v>400000000</v>
      </c>
      <c r="I1215" s="120">
        <v>0</v>
      </c>
      <c r="J1215" s="120">
        <f t="shared" si="40"/>
        <v>1400000000</v>
      </c>
      <c r="K1215" s="6" t="s">
        <v>4669</v>
      </c>
      <c r="L1215" s="5" t="s">
        <v>4670</v>
      </c>
      <c r="M1215" s="6" t="s">
        <v>115</v>
      </c>
      <c r="N1215" s="132"/>
      <c r="O1215" s="132"/>
      <c r="P1215" s="132"/>
    </row>
    <row r="1216" spans="1:16" ht="24.95" customHeight="1">
      <c r="A1216" s="10" t="s">
        <v>4492</v>
      </c>
      <c r="B1216" s="10" t="s">
        <v>4671</v>
      </c>
      <c r="C1216" s="6" t="s">
        <v>126</v>
      </c>
      <c r="D1216" s="13" t="s">
        <v>4672</v>
      </c>
      <c r="E1216" s="7" t="s">
        <v>4534</v>
      </c>
      <c r="F1216" s="6" t="s">
        <v>4497</v>
      </c>
      <c r="G1216" s="120">
        <v>1200000000</v>
      </c>
      <c r="H1216" s="182">
        <v>0</v>
      </c>
      <c r="I1216" s="120">
        <v>0</v>
      </c>
      <c r="J1216" s="120">
        <f t="shared" si="40"/>
        <v>1200000000</v>
      </c>
      <c r="K1216" s="6" t="s">
        <v>4673</v>
      </c>
      <c r="L1216" s="5" t="s">
        <v>4674</v>
      </c>
      <c r="M1216" s="6" t="s">
        <v>133</v>
      </c>
      <c r="N1216" s="129"/>
      <c r="O1216" s="129"/>
      <c r="P1216" s="129"/>
    </row>
    <row r="1217" spans="1:13" ht="24.95" customHeight="1">
      <c r="A1217" s="10" t="s">
        <v>4492</v>
      </c>
      <c r="B1217" s="10" t="s">
        <v>4507</v>
      </c>
      <c r="C1217" s="6" t="s">
        <v>126</v>
      </c>
      <c r="D1217" s="13" t="s">
        <v>4675</v>
      </c>
      <c r="E1217" s="7" t="s">
        <v>133</v>
      </c>
      <c r="F1217" s="6" t="s">
        <v>18</v>
      </c>
      <c r="G1217" s="120">
        <v>1900000000</v>
      </c>
      <c r="H1217" s="120">
        <v>2000000000</v>
      </c>
      <c r="I1217" s="120">
        <v>100000000</v>
      </c>
      <c r="J1217" s="120">
        <f t="shared" si="40"/>
        <v>4000000000</v>
      </c>
      <c r="K1217" s="6" t="s">
        <v>4509</v>
      </c>
      <c r="L1217" s="6" t="s">
        <v>4510</v>
      </c>
      <c r="M1217" s="6" t="s">
        <v>133</v>
      </c>
    </row>
    <row r="1218" spans="1:13" ht="24.95" customHeight="1">
      <c r="A1218" s="10" t="s">
        <v>4492</v>
      </c>
      <c r="B1218" s="10" t="s">
        <v>4511</v>
      </c>
      <c r="C1218" s="6" t="s">
        <v>126</v>
      </c>
      <c r="D1218" s="13" t="s">
        <v>4676</v>
      </c>
      <c r="E1218" s="7" t="s">
        <v>133</v>
      </c>
      <c r="F1218" s="6" t="s">
        <v>18</v>
      </c>
      <c r="G1218" s="120">
        <v>80000000</v>
      </c>
      <c r="H1218" s="182">
        <v>0</v>
      </c>
      <c r="I1218" s="120">
        <v>0</v>
      </c>
      <c r="J1218" s="120">
        <f t="shared" si="40"/>
        <v>80000000</v>
      </c>
      <c r="K1218" s="6" t="s">
        <v>4677</v>
      </c>
      <c r="L1218" s="6" t="s">
        <v>4678</v>
      </c>
      <c r="M1218" s="6" t="s">
        <v>133</v>
      </c>
    </row>
    <row r="1219" spans="1:13" ht="24.95" customHeight="1">
      <c r="A1219" s="10" t="s">
        <v>4492</v>
      </c>
      <c r="B1219" s="10" t="s">
        <v>4511</v>
      </c>
      <c r="C1219" s="6" t="s">
        <v>126</v>
      </c>
      <c r="D1219" s="13" t="s">
        <v>4679</v>
      </c>
      <c r="E1219" s="7" t="s">
        <v>133</v>
      </c>
      <c r="F1219" s="6" t="s">
        <v>18</v>
      </c>
      <c r="G1219" s="120">
        <v>2600000000</v>
      </c>
      <c r="H1219" s="120">
        <v>3400000000</v>
      </c>
      <c r="I1219" s="120">
        <v>0</v>
      </c>
      <c r="J1219" s="120">
        <f t="shared" si="40"/>
        <v>6000000000</v>
      </c>
      <c r="K1219" s="6" t="s">
        <v>4680</v>
      </c>
      <c r="L1219" s="6" t="s">
        <v>4681</v>
      </c>
      <c r="M1219" s="6" t="s">
        <v>133</v>
      </c>
    </row>
    <row r="1220" spans="1:13" ht="24.95" customHeight="1">
      <c r="A1220" s="10" t="s">
        <v>4553</v>
      </c>
      <c r="B1220" s="10" t="s">
        <v>4606</v>
      </c>
      <c r="C1220" s="6" t="s">
        <v>126</v>
      </c>
      <c r="D1220" s="13" t="s">
        <v>4682</v>
      </c>
      <c r="E1220" s="7" t="s">
        <v>133</v>
      </c>
      <c r="F1220" s="6" t="s">
        <v>18</v>
      </c>
      <c r="G1220" s="120">
        <v>27979602</v>
      </c>
      <c r="H1220" s="120">
        <v>100500000</v>
      </c>
      <c r="I1220" s="120">
        <v>0</v>
      </c>
      <c r="J1220" s="120">
        <f t="shared" si="40"/>
        <v>128479602</v>
      </c>
      <c r="K1220" s="6" t="s">
        <v>4683</v>
      </c>
      <c r="L1220" s="6" t="s">
        <v>4684</v>
      </c>
      <c r="M1220" s="6" t="s">
        <v>133</v>
      </c>
    </row>
    <row r="1221" spans="1:13" ht="24.95" customHeight="1">
      <c r="A1221" s="10" t="s">
        <v>4553</v>
      </c>
      <c r="B1221" s="10" t="s">
        <v>4606</v>
      </c>
      <c r="C1221" s="6" t="s">
        <v>126</v>
      </c>
      <c r="D1221" s="53" t="s">
        <v>4685</v>
      </c>
      <c r="E1221" s="56" t="s">
        <v>2831</v>
      </c>
      <c r="F1221" s="50" t="s">
        <v>2173</v>
      </c>
      <c r="G1221" s="120">
        <v>1200000000</v>
      </c>
      <c r="H1221" s="120">
        <v>100000000</v>
      </c>
      <c r="I1221" s="120">
        <v>0</v>
      </c>
      <c r="J1221" s="120">
        <f t="shared" si="40"/>
        <v>1300000000</v>
      </c>
      <c r="K1221" s="6" t="s">
        <v>4686</v>
      </c>
      <c r="L1221" s="6" t="s">
        <v>4687</v>
      </c>
      <c r="M1221" s="6" t="s">
        <v>115</v>
      </c>
    </row>
    <row r="1222" spans="1:13" ht="24.95" customHeight="1">
      <c r="A1222" s="43" t="s">
        <v>4553</v>
      </c>
      <c r="B1222" s="43" t="s">
        <v>4606</v>
      </c>
      <c r="C1222" s="7" t="s">
        <v>126</v>
      </c>
      <c r="D1222" s="27" t="s">
        <v>4688</v>
      </c>
      <c r="E1222" s="7" t="s">
        <v>115</v>
      </c>
      <c r="F1222" s="7" t="s">
        <v>18</v>
      </c>
      <c r="G1222" s="197">
        <v>420000000</v>
      </c>
      <c r="H1222" s="197"/>
      <c r="I1222" s="197"/>
      <c r="J1222" s="197">
        <v>420000000</v>
      </c>
      <c r="K1222" s="7" t="s">
        <v>4608</v>
      </c>
      <c r="L1222" s="26" t="s">
        <v>4609</v>
      </c>
      <c r="M1222" s="7" t="s">
        <v>115</v>
      </c>
    </row>
    <row r="1223" spans="1:13" ht="24.95" customHeight="1">
      <c r="A1223" s="10" t="s">
        <v>4553</v>
      </c>
      <c r="B1223" s="10" t="s">
        <v>2246</v>
      </c>
      <c r="C1223" s="6" t="s">
        <v>126</v>
      </c>
      <c r="D1223" s="13" t="s">
        <v>4689</v>
      </c>
      <c r="E1223" s="7" t="s">
        <v>133</v>
      </c>
      <c r="F1223" s="6" t="s">
        <v>18</v>
      </c>
      <c r="G1223" s="120">
        <v>1000000000</v>
      </c>
      <c r="H1223" s="120">
        <v>1000000000</v>
      </c>
      <c r="I1223" s="120">
        <v>200000000</v>
      </c>
      <c r="J1223" s="120">
        <f t="shared" ref="J1223:J1231" si="41">SUM(G1223:I1223)</f>
        <v>2200000000</v>
      </c>
      <c r="K1223" s="6" t="s">
        <v>4690</v>
      </c>
      <c r="L1223" s="5" t="s">
        <v>4691</v>
      </c>
      <c r="M1223" s="7" t="s">
        <v>2608</v>
      </c>
    </row>
    <row r="1224" spans="1:13" ht="24.95" customHeight="1">
      <c r="A1224" s="10" t="s">
        <v>4553</v>
      </c>
      <c r="B1224" s="10" t="s">
        <v>2261</v>
      </c>
      <c r="C1224" s="6" t="s">
        <v>126</v>
      </c>
      <c r="D1224" s="13" t="s">
        <v>4692</v>
      </c>
      <c r="E1224" s="7" t="s">
        <v>526</v>
      </c>
      <c r="F1224" s="6" t="s">
        <v>18</v>
      </c>
      <c r="G1224" s="120">
        <v>90000000</v>
      </c>
      <c r="H1224" s="120">
        <v>60000000</v>
      </c>
      <c r="I1224" s="120">
        <v>0</v>
      </c>
      <c r="J1224" s="120">
        <f t="shared" si="41"/>
        <v>150000000</v>
      </c>
      <c r="K1224" s="6" t="s">
        <v>4625</v>
      </c>
      <c r="L1224" s="5" t="s">
        <v>4626</v>
      </c>
      <c r="M1224" s="6" t="s">
        <v>715</v>
      </c>
    </row>
    <row r="1225" spans="1:13" ht="24.95" customHeight="1">
      <c r="A1225" s="10" t="s">
        <v>4553</v>
      </c>
      <c r="B1225" s="10" t="s">
        <v>4554</v>
      </c>
      <c r="C1225" s="6" t="s">
        <v>126</v>
      </c>
      <c r="D1225" s="13" t="s">
        <v>4693</v>
      </c>
      <c r="E1225" s="7" t="s">
        <v>2608</v>
      </c>
      <c r="F1225" s="6" t="s">
        <v>2173</v>
      </c>
      <c r="G1225" s="120">
        <v>2500000000</v>
      </c>
      <c r="H1225" s="120">
        <v>4500000000</v>
      </c>
      <c r="I1225" s="120">
        <v>100000000</v>
      </c>
      <c r="J1225" s="120">
        <f t="shared" si="41"/>
        <v>7100000000</v>
      </c>
      <c r="K1225" s="6" t="s">
        <v>4694</v>
      </c>
      <c r="L1225" s="5" t="s">
        <v>4695</v>
      </c>
      <c r="M1225" s="6" t="s">
        <v>133</v>
      </c>
    </row>
    <row r="1226" spans="1:13" ht="24.95" customHeight="1">
      <c r="A1226" s="43" t="s">
        <v>4553</v>
      </c>
      <c r="B1226" s="43" t="s">
        <v>4554</v>
      </c>
      <c r="C1226" s="7" t="s">
        <v>126</v>
      </c>
      <c r="D1226" s="133" t="s">
        <v>4696</v>
      </c>
      <c r="E1226" s="7" t="s">
        <v>2831</v>
      </c>
      <c r="F1226" s="7" t="s">
        <v>2173</v>
      </c>
      <c r="G1226" s="197">
        <v>1900000000</v>
      </c>
      <c r="H1226" s="197">
        <v>50000000</v>
      </c>
      <c r="I1226" s="197">
        <v>45000000</v>
      </c>
      <c r="J1226" s="197">
        <f t="shared" si="41"/>
        <v>1995000000</v>
      </c>
      <c r="K1226" s="7" t="s">
        <v>4562</v>
      </c>
      <c r="L1226" s="26" t="s">
        <v>4563</v>
      </c>
      <c r="M1226" s="6" t="s">
        <v>115</v>
      </c>
    </row>
    <row r="1227" spans="1:13" ht="24.95" customHeight="1">
      <c r="A1227" s="10" t="s">
        <v>4553</v>
      </c>
      <c r="B1227" s="10" t="s">
        <v>2239</v>
      </c>
      <c r="C1227" s="6" t="s">
        <v>126</v>
      </c>
      <c r="D1227" s="19" t="s">
        <v>4697</v>
      </c>
      <c r="E1227" s="7" t="s">
        <v>2831</v>
      </c>
      <c r="F1227" s="6" t="s">
        <v>2173</v>
      </c>
      <c r="G1227" s="120">
        <v>571000000</v>
      </c>
      <c r="H1227" s="120">
        <v>280000000</v>
      </c>
      <c r="I1227" s="120">
        <v>21000000</v>
      </c>
      <c r="J1227" s="197">
        <f t="shared" si="41"/>
        <v>872000000</v>
      </c>
      <c r="K1227" s="6" t="s">
        <v>4698</v>
      </c>
      <c r="L1227" s="6" t="s">
        <v>4699</v>
      </c>
      <c r="M1227" s="6" t="s">
        <v>115</v>
      </c>
    </row>
    <row r="1228" spans="1:13" ht="24.95" customHeight="1">
      <c r="A1228" s="10" t="s">
        <v>4553</v>
      </c>
      <c r="B1228" s="10" t="s">
        <v>4597</v>
      </c>
      <c r="C1228" s="6" t="s">
        <v>126</v>
      </c>
      <c r="D1228" s="19" t="s">
        <v>4700</v>
      </c>
      <c r="E1228" s="7" t="s">
        <v>115</v>
      </c>
      <c r="F1228" s="6" t="s">
        <v>18</v>
      </c>
      <c r="G1228" s="120">
        <v>900000000</v>
      </c>
      <c r="H1228" s="120"/>
      <c r="I1228" s="120"/>
      <c r="J1228" s="197">
        <f t="shared" si="41"/>
        <v>900000000</v>
      </c>
      <c r="K1228" s="6" t="s">
        <v>4701</v>
      </c>
      <c r="L1228" s="6" t="s">
        <v>4702</v>
      </c>
      <c r="M1228" s="6" t="s">
        <v>115</v>
      </c>
    </row>
    <row r="1229" spans="1:13" ht="24.95" customHeight="1">
      <c r="A1229" s="10" t="s">
        <v>4553</v>
      </c>
      <c r="B1229" s="10" t="s">
        <v>2239</v>
      </c>
      <c r="C1229" s="6" t="s">
        <v>126</v>
      </c>
      <c r="D1229" s="19" t="s">
        <v>4703</v>
      </c>
      <c r="E1229" s="7" t="s">
        <v>2831</v>
      </c>
      <c r="F1229" s="6" t="s">
        <v>2173</v>
      </c>
      <c r="G1229" s="120">
        <v>430000000</v>
      </c>
      <c r="H1229" s="120">
        <v>165000000</v>
      </c>
      <c r="I1229" s="120">
        <v>21000000</v>
      </c>
      <c r="J1229" s="197">
        <f t="shared" si="41"/>
        <v>616000000</v>
      </c>
      <c r="K1229" s="6" t="s">
        <v>4704</v>
      </c>
      <c r="L1229" s="6" t="s">
        <v>4699</v>
      </c>
      <c r="M1229" s="6" t="s">
        <v>115</v>
      </c>
    </row>
    <row r="1230" spans="1:13" ht="24.95" customHeight="1">
      <c r="A1230" s="10" t="s">
        <v>4553</v>
      </c>
      <c r="B1230" s="10" t="s">
        <v>2286</v>
      </c>
      <c r="C1230" s="6" t="s">
        <v>130</v>
      </c>
      <c r="D1230" s="13" t="s">
        <v>4705</v>
      </c>
      <c r="E1230" s="7" t="s">
        <v>2582</v>
      </c>
      <c r="F1230" s="6" t="s">
        <v>18</v>
      </c>
      <c r="G1230" s="120">
        <v>30000000</v>
      </c>
      <c r="H1230" s="120">
        <v>160000000</v>
      </c>
      <c r="I1230" s="120">
        <v>0</v>
      </c>
      <c r="J1230" s="120">
        <f t="shared" si="41"/>
        <v>190000000</v>
      </c>
      <c r="K1230" s="6" t="s">
        <v>4706</v>
      </c>
      <c r="L1230" s="5" t="s">
        <v>4707</v>
      </c>
      <c r="M1230" s="6" t="s">
        <v>226</v>
      </c>
    </row>
    <row r="1231" spans="1:13" ht="24.95" customHeight="1">
      <c r="A1231" s="10" t="s">
        <v>4553</v>
      </c>
      <c r="B1231" s="43" t="s">
        <v>2246</v>
      </c>
      <c r="C1231" s="7" t="s">
        <v>147</v>
      </c>
      <c r="D1231" s="27" t="s">
        <v>4708</v>
      </c>
      <c r="E1231" s="7" t="s">
        <v>133</v>
      </c>
      <c r="F1231" s="7" t="s">
        <v>18</v>
      </c>
      <c r="G1231" s="197">
        <v>4400000000</v>
      </c>
      <c r="H1231" s="197">
        <v>590000000</v>
      </c>
      <c r="I1231" s="197">
        <v>10000000</v>
      </c>
      <c r="J1231" s="197">
        <f t="shared" si="41"/>
        <v>5000000000</v>
      </c>
      <c r="K1231" s="7" t="s">
        <v>4709</v>
      </c>
      <c r="L1231" s="26" t="s">
        <v>4710</v>
      </c>
      <c r="M1231" s="7" t="s">
        <v>4118</v>
      </c>
    </row>
    <row r="1232" spans="1:13" ht="30" customHeight="1">
      <c r="A1232" s="10" t="s">
        <v>4913</v>
      </c>
      <c r="B1232" s="10" t="s">
        <v>4914</v>
      </c>
      <c r="C1232" s="6" t="s">
        <v>108</v>
      </c>
      <c r="D1232" s="6" t="s">
        <v>4915</v>
      </c>
      <c r="E1232" s="7" t="s">
        <v>2864</v>
      </c>
      <c r="F1232" s="6" t="s">
        <v>2520</v>
      </c>
      <c r="G1232" s="134">
        <v>650000000</v>
      </c>
      <c r="H1232" s="134">
        <v>450000000</v>
      </c>
      <c r="I1232" s="134">
        <v>100000000</v>
      </c>
      <c r="J1232" s="134">
        <f t="shared" ref="J1232:J1245" si="42">SUM(G1232:I1232)</f>
        <v>1200000000</v>
      </c>
      <c r="K1232" s="6" t="s">
        <v>4916</v>
      </c>
      <c r="L1232" s="78" t="s">
        <v>4917</v>
      </c>
      <c r="M1232" s="6" t="s">
        <v>37</v>
      </c>
    </row>
    <row r="1233" spans="1:13" ht="30" customHeight="1">
      <c r="A1233" s="10" t="s">
        <v>4913</v>
      </c>
      <c r="B1233" s="10" t="s">
        <v>4918</v>
      </c>
      <c r="C1233" s="6" t="s">
        <v>2110</v>
      </c>
      <c r="D1233" s="137" t="s">
        <v>4919</v>
      </c>
      <c r="E1233" s="7" t="s">
        <v>2864</v>
      </c>
      <c r="F1233" s="6" t="s">
        <v>2520</v>
      </c>
      <c r="G1233" s="251">
        <v>750521698</v>
      </c>
      <c r="H1233" s="134">
        <v>650188801</v>
      </c>
      <c r="I1233" s="134">
        <v>3000000</v>
      </c>
      <c r="J1233" s="134">
        <f t="shared" si="42"/>
        <v>1403710499</v>
      </c>
      <c r="K1233" s="6" t="s">
        <v>4920</v>
      </c>
      <c r="L1233" s="6" t="s">
        <v>4921</v>
      </c>
      <c r="M1233" s="6" t="s">
        <v>292</v>
      </c>
    </row>
    <row r="1234" spans="1:13" ht="30" customHeight="1">
      <c r="A1234" s="10" t="s">
        <v>4922</v>
      </c>
      <c r="B1234" s="10" t="s">
        <v>4923</v>
      </c>
      <c r="C1234" s="6" t="s">
        <v>4924</v>
      </c>
      <c r="D1234" s="6" t="s">
        <v>4925</v>
      </c>
      <c r="E1234" s="7" t="s">
        <v>4926</v>
      </c>
      <c r="F1234" s="6" t="s">
        <v>4927</v>
      </c>
      <c r="G1234" s="134">
        <v>1086000000</v>
      </c>
      <c r="H1234" s="134">
        <v>1059000000</v>
      </c>
      <c r="I1234" s="134">
        <v>0</v>
      </c>
      <c r="J1234" s="134">
        <f t="shared" si="42"/>
        <v>2145000000</v>
      </c>
      <c r="K1234" s="6" t="s">
        <v>4928</v>
      </c>
      <c r="L1234" s="6" t="s">
        <v>4929</v>
      </c>
      <c r="M1234" s="6" t="s">
        <v>4926</v>
      </c>
    </row>
    <row r="1235" spans="1:13" ht="30" customHeight="1">
      <c r="A1235" s="10" t="s">
        <v>4930</v>
      </c>
      <c r="B1235" s="10" t="s">
        <v>4923</v>
      </c>
      <c r="C1235" s="6" t="s">
        <v>4924</v>
      </c>
      <c r="D1235" s="6" t="s">
        <v>4931</v>
      </c>
      <c r="E1235" s="7" t="s">
        <v>4926</v>
      </c>
      <c r="F1235" s="6" t="s">
        <v>4927</v>
      </c>
      <c r="G1235" s="134">
        <v>418000000</v>
      </c>
      <c r="H1235" s="134">
        <v>357000000</v>
      </c>
      <c r="I1235" s="134">
        <v>0</v>
      </c>
      <c r="J1235" s="134">
        <f t="shared" si="42"/>
        <v>775000000</v>
      </c>
      <c r="K1235" s="6" t="s">
        <v>4932</v>
      </c>
      <c r="L1235" s="6" t="s">
        <v>4933</v>
      </c>
      <c r="M1235" s="6" t="s">
        <v>4926</v>
      </c>
    </row>
    <row r="1236" spans="1:13" ht="30" customHeight="1">
      <c r="A1236" s="10" t="s">
        <v>4930</v>
      </c>
      <c r="B1236" s="10" t="s">
        <v>4934</v>
      </c>
      <c r="C1236" s="6" t="s">
        <v>4924</v>
      </c>
      <c r="D1236" s="6" t="s">
        <v>4935</v>
      </c>
      <c r="E1236" s="7" t="s">
        <v>4926</v>
      </c>
      <c r="F1236" s="6" t="s">
        <v>4927</v>
      </c>
      <c r="G1236" s="134">
        <v>100000000</v>
      </c>
      <c r="H1236" s="182">
        <v>0</v>
      </c>
      <c r="I1236" s="120">
        <v>0</v>
      </c>
      <c r="J1236" s="134">
        <f t="shared" si="42"/>
        <v>100000000</v>
      </c>
      <c r="K1236" s="6" t="s">
        <v>4936</v>
      </c>
      <c r="L1236" s="6" t="s">
        <v>4937</v>
      </c>
      <c r="M1236" s="6" t="s">
        <v>4926</v>
      </c>
    </row>
    <row r="1237" spans="1:13" ht="30" customHeight="1">
      <c r="A1237" s="10" t="s">
        <v>4930</v>
      </c>
      <c r="B1237" s="10" t="s">
        <v>4938</v>
      </c>
      <c r="C1237" s="6" t="s">
        <v>4924</v>
      </c>
      <c r="D1237" s="81" t="s">
        <v>4939</v>
      </c>
      <c r="E1237" s="7" t="s">
        <v>37</v>
      </c>
      <c r="F1237" s="6" t="s">
        <v>2165</v>
      </c>
      <c r="G1237" s="134">
        <v>2097000000</v>
      </c>
      <c r="H1237" s="134">
        <v>835000000</v>
      </c>
      <c r="I1237" s="134">
        <v>5000000</v>
      </c>
      <c r="J1237" s="134">
        <f t="shared" si="42"/>
        <v>2937000000</v>
      </c>
      <c r="K1237" s="6" t="s">
        <v>4940</v>
      </c>
      <c r="L1237" s="6" t="s">
        <v>4941</v>
      </c>
      <c r="M1237" s="6" t="s">
        <v>37</v>
      </c>
    </row>
    <row r="1238" spans="1:13" ht="30" customHeight="1">
      <c r="A1238" s="10" t="s">
        <v>4942</v>
      </c>
      <c r="B1238" s="10" t="s">
        <v>4943</v>
      </c>
      <c r="C1238" s="6" t="s">
        <v>2153</v>
      </c>
      <c r="D1238" s="6" t="s">
        <v>4944</v>
      </c>
      <c r="E1238" s="7" t="s">
        <v>2160</v>
      </c>
      <c r="F1238" s="6" t="s">
        <v>2165</v>
      </c>
      <c r="G1238" s="134">
        <v>100000000</v>
      </c>
      <c r="H1238" s="134">
        <v>20000000</v>
      </c>
      <c r="I1238" s="134">
        <v>5000000</v>
      </c>
      <c r="J1238" s="134">
        <f t="shared" si="42"/>
        <v>125000000</v>
      </c>
      <c r="K1238" s="6" t="s">
        <v>4945</v>
      </c>
      <c r="L1238" s="78" t="s">
        <v>4946</v>
      </c>
      <c r="M1238" s="6" t="s">
        <v>37</v>
      </c>
    </row>
    <row r="1239" spans="1:13" ht="30" customHeight="1">
      <c r="A1239" s="10" t="s">
        <v>4942</v>
      </c>
      <c r="B1239" s="10" t="s">
        <v>4943</v>
      </c>
      <c r="C1239" s="138" t="s">
        <v>42</v>
      </c>
      <c r="D1239" s="139" t="s">
        <v>4947</v>
      </c>
      <c r="E1239" s="140" t="s">
        <v>4948</v>
      </c>
      <c r="F1239" s="6" t="s">
        <v>4949</v>
      </c>
      <c r="G1239" s="134">
        <v>629000000</v>
      </c>
      <c r="H1239" s="134">
        <v>801000000</v>
      </c>
      <c r="I1239" s="134">
        <v>412000000</v>
      </c>
      <c r="J1239" s="134">
        <f t="shared" si="42"/>
        <v>1842000000</v>
      </c>
      <c r="K1239" s="6" t="s">
        <v>4950</v>
      </c>
      <c r="L1239" s="6" t="s">
        <v>4951</v>
      </c>
      <c r="M1239" s="6" t="s">
        <v>37</v>
      </c>
    </row>
    <row r="1240" spans="1:13" ht="30" customHeight="1">
      <c r="A1240" s="10" t="s">
        <v>4952</v>
      </c>
      <c r="B1240" s="10" t="s">
        <v>4953</v>
      </c>
      <c r="C1240" s="138" t="s">
        <v>42</v>
      </c>
      <c r="D1240" s="139" t="s">
        <v>4954</v>
      </c>
      <c r="E1240" s="140" t="s">
        <v>4948</v>
      </c>
      <c r="F1240" s="6" t="s">
        <v>4949</v>
      </c>
      <c r="G1240" s="134">
        <v>78000000</v>
      </c>
      <c r="H1240" s="134">
        <v>72000000</v>
      </c>
      <c r="I1240" s="134">
        <v>54000000</v>
      </c>
      <c r="J1240" s="134">
        <f t="shared" si="42"/>
        <v>204000000</v>
      </c>
      <c r="K1240" s="6" t="s">
        <v>4955</v>
      </c>
      <c r="L1240" s="6" t="s">
        <v>4956</v>
      </c>
      <c r="M1240" s="6" t="s">
        <v>37</v>
      </c>
    </row>
    <row r="1241" spans="1:13" ht="30" customHeight="1">
      <c r="A1241" s="10" t="s">
        <v>4952</v>
      </c>
      <c r="B1241" s="10" t="s">
        <v>4953</v>
      </c>
      <c r="C1241" s="138" t="s">
        <v>42</v>
      </c>
      <c r="D1241" s="139" t="s">
        <v>4957</v>
      </c>
      <c r="E1241" s="140" t="s">
        <v>4948</v>
      </c>
      <c r="F1241" s="6" t="s">
        <v>4949</v>
      </c>
      <c r="G1241" s="134">
        <v>82000000</v>
      </c>
      <c r="H1241" s="134">
        <v>76000000</v>
      </c>
      <c r="I1241" s="134">
        <v>0</v>
      </c>
      <c r="J1241" s="134">
        <f t="shared" si="42"/>
        <v>158000000</v>
      </c>
      <c r="K1241" s="6" t="s">
        <v>4955</v>
      </c>
      <c r="L1241" s="6" t="s">
        <v>4956</v>
      </c>
      <c r="M1241" s="6" t="s">
        <v>37</v>
      </c>
    </row>
    <row r="1242" spans="1:13" ht="30" customHeight="1">
      <c r="A1242" s="10" t="s">
        <v>4952</v>
      </c>
      <c r="B1242" s="10" t="s">
        <v>4958</v>
      </c>
      <c r="C1242" s="138" t="s">
        <v>4959</v>
      </c>
      <c r="D1242" s="6" t="s">
        <v>4960</v>
      </c>
      <c r="E1242" s="140" t="s">
        <v>4948</v>
      </c>
      <c r="F1242" s="6" t="s">
        <v>4949</v>
      </c>
      <c r="G1242" s="134">
        <v>328000000</v>
      </c>
      <c r="H1242" s="134">
        <v>372000000</v>
      </c>
      <c r="I1242" s="134">
        <v>3000000</v>
      </c>
      <c r="J1242" s="134">
        <f t="shared" si="42"/>
        <v>703000000</v>
      </c>
      <c r="K1242" s="6" t="s">
        <v>4961</v>
      </c>
      <c r="L1242" s="6" t="s">
        <v>4962</v>
      </c>
      <c r="M1242" s="6" t="s">
        <v>4948</v>
      </c>
    </row>
    <row r="1243" spans="1:13" ht="30" customHeight="1">
      <c r="A1243" s="10" t="s">
        <v>4952</v>
      </c>
      <c r="B1243" s="10" t="s">
        <v>4963</v>
      </c>
      <c r="C1243" s="138" t="s">
        <v>42</v>
      </c>
      <c r="D1243" s="6" t="s">
        <v>4964</v>
      </c>
      <c r="E1243" s="140" t="s">
        <v>4948</v>
      </c>
      <c r="F1243" s="6" t="s">
        <v>4949</v>
      </c>
      <c r="G1243" s="134">
        <v>1150000000</v>
      </c>
      <c r="H1243" s="134">
        <v>850000000</v>
      </c>
      <c r="I1243" s="134">
        <v>0</v>
      </c>
      <c r="J1243" s="134">
        <f t="shared" si="42"/>
        <v>2000000000</v>
      </c>
      <c r="K1243" s="6" t="s">
        <v>4965</v>
      </c>
      <c r="L1243" s="6" t="s">
        <v>4966</v>
      </c>
      <c r="M1243" s="6" t="s">
        <v>4948</v>
      </c>
    </row>
    <row r="1244" spans="1:13" ht="30" customHeight="1">
      <c r="A1244" s="10" t="s">
        <v>4952</v>
      </c>
      <c r="B1244" s="10" t="s">
        <v>4934</v>
      </c>
      <c r="C1244" s="6" t="s">
        <v>42</v>
      </c>
      <c r="D1244" s="6" t="s">
        <v>4967</v>
      </c>
      <c r="E1244" s="7" t="s">
        <v>4948</v>
      </c>
      <c r="F1244" s="6" t="s">
        <v>4949</v>
      </c>
      <c r="G1244" s="134">
        <v>50000000</v>
      </c>
      <c r="H1244" s="182">
        <v>0</v>
      </c>
      <c r="I1244" s="120">
        <v>0</v>
      </c>
      <c r="J1244" s="134">
        <f t="shared" si="42"/>
        <v>50000000</v>
      </c>
      <c r="K1244" s="6" t="s">
        <v>4968</v>
      </c>
      <c r="L1244" s="6" t="s">
        <v>4969</v>
      </c>
      <c r="M1244" s="6" t="s">
        <v>4948</v>
      </c>
    </row>
    <row r="1245" spans="1:13" ht="30" customHeight="1">
      <c r="A1245" s="10" t="s">
        <v>4952</v>
      </c>
      <c r="B1245" s="10" t="s">
        <v>4970</v>
      </c>
      <c r="C1245" s="6" t="s">
        <v>4959</v>
      </c>
      <c r="D1245" s="6" t="s">
        <v>4971</v>
      </c>
      <c r="E1245" s="7" t="s">
        <v>4948</v>
      </c>
      <c r="F1245" s="6" t="s">
        <v>4949</v>
      </c>
      <c r="G1245" s="134">
        <v>5637000000</v>
      </c>
      <c r="H1245" s="134">
        <v>3071000000</v>
      </c>
      <c r="I1245" s="134"/>
      <c r="J1245" s="134">
        <f t="shared" si="42"/>
        <v>8708000000</v>
      </c>
      <c r="K1245" s="6" t="s">
        <v>4972</v>
      </c>
      <c r="L1245" s="6" t="s">
        <v>4973</v>
      </c>
      <c r="M1245" s="6" t="s">
        <v>4926</v>
      </c>
    </row>
    <row r="1246" spans="1:13" ht="30" customHeight="1">
      <c r="A1246" s="10" t="s">
        <v>4930</v>
      </c>
      <c r="B1246" s="10" t="s">
        <v>4974</v>
      </c>
      <c r="C1246" s="6" t="s">
        <v>4975</v>
      </c>
      <c r="D1246" s="61" t="s">
        <v>4976</v>
      </c>
      <c r="E1246" s="6" t="s">
        <v>149</v>
      </c>
      <c r="F1246" s="6" t="s">
        <v>18</v>
      </c>
      <c r="G1246" s="252">
        <v>12241000</v>
      </c>
      <c r="H1246" s="253"/>
      <c r="I1246" s="253"/>
      <c r="J1246" s="252">
        <v>12241000</v>
      </c>
      <c r="K1246" s="6" t="s">
        <v>4977</v>
      </c>
      <c r="L1246" s="6" t="s">
        <v>4973</v>
      </c>
      <c r="M1246" s="78" t="s">
        <v>4926</v>
      </c>
    </row>
    <row r="1247" spans="1:13" ht="30" customHeight="1">
      <c r="A1247" s="10" t="s">
        <v>4930</v>
      </c>
      <c r="B1247" s="10" t="s">
        <v>4978</v>
      </c>
      <c r="C1247" s="6" t="s">
        <v>4975</v>
      </c>
      <c r="D1247" s="6" t="s">
        <v>4979</v>
      </c>
      <c r="E1247" s="7" t="s">
        <v>4980</v>
      </c>
      <c r="F1247" s="6" t="s">
        <v>4927</v>
      </c>
      <c r="G1247" s="134">
        <v>514000000</v>
      </c>
      <c r="H1247" s="134">
        <v>147000000</v>
      </c>
      <c r="I1247" s="134">
        <v>73000000</v>
      </c>
      <c r="J1247" s="134">
        <f t="shared" ref="J1247:J1258" si="43">SUM(G1247:I1247)</f>
        <v>734000000</v>
      </c>
      <c r="K1247" s="6" t="s">
        <v>4981</v>
      </c>
      <c r="L1247" s="6" t="s">
        <v>4982</v>
      </c>
      <c r="M1247" s="6" t="s">
        <v>4980</v>
      </c>
    </row>
    <row r="1248" spans="1:13" ht="30" customHeight="1">
      <c r="A1248" s="10" t="s">
        <v>4930</v>
      </c>
      <c r="B1248" s="10" t="s">
        <v>4978</v>
      </c>
      <c r="C1248" s="50" t="s">
        <v>42</v>
      </c>
      <c r="D1248" s="50" t="s">
        <v>4983</v>
      </c>
      <c r="E1248" s="56" t="s">
        <v>223</v>
      </c>
      <c r="F1248" s="50" t="s">
        <v>119</v>
      </c>
      <c r="G1248" s="134">
        <v>11000000</v>
      </c>
      <c r="H1248" s="182">
        <v>0</v>
      </c>
      <c r="I1248" s="120">
        <v>0</v>
      </c>
      <c r="J1248" s="134">
        <f t="shared" si="43"/>
        <v>11000000</v>
      </c>
      <c r="K1248" s="50" t="s">
        <v>4984</v>
      </c>
      <c r="L1248" s="50" t="s">
        <v>4985</v>
      </c>
      <c r="M1248" s="50" t="s">
        <v>4986</v>
      </c>
    </row>
    <row r="1249" spans="1:13" ht="30" customHeight="1">
      <c r="A1249" s="10" t="s">
        <v>4930</v>
      </c>
      <c r="B1249" s="10" t="s">
        <v>4987</v>
      </c>
      <c r="C1249" s="6" t="s">
        <v>4975</v>
      </c>
      <c r="D1249" s="6" t="s">
        <v>4988</v>
      </c>
      <c r="E1249" s="7" t="s">
        <v>4926</v>
      </c>
      <c r="F1249" s="6" t="s">
        <v>4927</v>
      </c>
      <c r="G1249" s="134">
        <v>310000000</v>
      </c>
      <c r="H1249" s="134">
        <v>110000000</v>
      </c>
      <c r="I1249" s="134">
        <v>0</v>
      </c>
      <c r="J1249" s="134">
        <f t="shared" si="43"/>
        <v>420000000</v>
      </c>
      <c r="K1249" s="6" t="s">
        <v>4989</v>
      </c>
      <c r="L1249" s="6" t="s">
        <v>4990</v>
      </c>
      <c r="M1249" s="6" t="s">
        <v>4926</v>
      </c>
    </row>
    <row r="1250" spans="1:13" ht="30" customHeight="1">
      <c r="A1250" s="10" t="s">
        <v>4930</v>
      </c>
      <c r="B1250" s="10" t="s">
        <v>4987</v>
      </c>
      <c r="C1250" s="6" t="s">
        <v>4975</v>
      </c>
      <c r="D1250" s="6" t="s">
        <v>4991</v>
      </c>
      <c r="E1250" s="7" t="s">
        <v>4926</v>
      </c>
      <c r="F1250" s="6" t="s">
        <v>4927</v>
      </c>
      <c r="G1250" s="134">
        <v>152000000</v>
      </c>
      <c r="H1250" s="134">
        <v>64000000</v>
      </c>
      <c r="I1250" s="134">
        <v>0</v>
      </c>
      <c r="J1250" s="134">
        <f t="shared" si="43"/>
        <v>216000000</v>
      </c>
      <c r="K1250" s="6" t="s">
        <v>4992</v>
      </c>
      <c r="L1250" s="6" t="s">
        <v>4993</v>
      </c>
      <c r="M1250" s="6" t="s">
        <v>4926</v>
      </c>
    </row>
    <row r="1251" spans="1:13" ht="30" customHeight="1">
      <c r="A1251" s="10" t="s">
        <v>4930</v>
      </c>
      <c r="B1251" s="10" t="s">
        <v>4994</v>
      </c>
      <c r="C1251" s="6" t="s">
        <v>4975</v>
      </c>
      <c r="D1251" s="6" t="s">
        <v>4995</v>
      </c>
      <c r="E1251" s="7" t="s">
        <v>4980</v>
      </c>
      <c r="F1251" s="6" t="s">
        <v>4927</v>
      </c>
      <c r="G1251" s="134">
        <v>180000000</v>
      </c>
      <c r="H1251" s="182">
        <v>0</v>
      </c>
      <c r="I1251" s="134">
        <v>20000000</v>
      </c>
      <c r="J1251" s="134">
        <f t="shared" si="43"/>
        <v>200000000</v>
      </c>
      <c r="K1251" s="6" t="s">
        <v>4996</v>
      </c>
      <c r="L1251" s="6" t="s">
        <v>4997</v>
      </c>
      <c r="M1251" s="6" t="s">
        <v>115</v>
      </c>
    </row>
    <row r="1252" spans="1:13" ht="30" customHeight="1">
      <c r="A1252" s="10" t="s">
        <v>4930</v>
      </c>
      <c r="B1252" s="10" t="s">
        <v>4994</v>
      </c>
      <c r="C1252" s="6" t="s">
        <v>42</v>
      </c>
      <c r="D1252" s="6" t="s">
        <v>4998</v>
      </c>
      <c r="E1252" s="7" t="s">
        <v>526</v>
      </c>
      <c r="F1252" s="6" t="s">
        <v>18</v>
      </c>
      <c r="G1252" s="134">
        <v>2500000000</v>
      </c>
      <c r="H1252" s="134">
        <v>200000000</v>
      </c>
      <c r="I1252" s="134">
        <v>0</v>
      </c>
      <c r="J1252" s="134">
        <f t="shared" si="43"/>
        <v>2700000000</v>
      </c>
      <c r="K1252" s="6" t="s">
        <v>4999</v>
      </c>
      <c r="L1252" s="6" t="s">
        <v>5000</v>
      </c>
      <c r="M1252" s="6" t="s">
        <v>844</v>
      </c>
    </row>
    <row r="1253" spans="1:13" ht="30" customHeight="1">
      <c r="A1253" s="10" t="s">
        <v>4930</v>
      </c>
      <c r="B1253" s="10" t="s">
        <v>4994</v>
      </c>
      <c r="C1253" s="6" t="s">
        <v>4975</v>
      </c>
      <c r="D1253" s="6" t="s">
        <v>5001</v>
      </c>
      <c r="E1253" s="7" t="s">
        <v>526</v>
      </c>
      <c r="F1253" s="6" t="s">
        <v>18</v>
      </c>
      <c r="G1253" s="134">
        <v>313000000</v>
      </c>
      <c r="H1253" s="134">
        <v>159000000</v>
      </c>
      <c r="I1253" s="134">
        <v>0</v>
      </c>
      <c r="J1253" s="134">
        <f t="shared" si="43"/>
        <v>472000000</v>
      </c>
      <c r="K1253" s="6" t="s">
        <v>5002</v>
      </c>
      <c r="L1253" s="6" t="s">
        <v>5003</v>
      </c>
      <c r="M1253" s="6" t="s">
        <v>715</v>
      </c>
    </row>
    <row r="1254" spans="1:13" ht="30" customHeight="1">
      <c r="A1254" s="10" t="s">
        <v>4930</v>
      </c>
      <c r="B1254" s="10" t="s">
        <v>4994</v>
      </c>
      <c r="C1254" s="6" t="s">
        <v>4975</v>
      </c>
      <c r="D1254" s="6" t="s">
        <v>5004</v>
      </c>
      <c r="E1254" s="7" t="s">
        <v>4980</v>
      </c>
      <c r="F1254" s="6" t="s">
        <v>4927</v>
      </c>
      <c r="G1254" s="134">
        <v>100000000</v>
      </c>
      <c r="H1254" s="134">
        <v>200000000</v>
      </c>
      <c r="I1254" s="134">
        <v>0</v>
      </c>
      <c r="J1254" s="134">
        <f t="shared" si="43"/>
        <v>300000000</v>
      </c>
      <c r="K1254" s="6" t="s">
        <v>5005</v>
      </c>
      <c r="L1254" s="6" t="s">
        <v>5006</v>
      </c>
      <c r="M1254" s="6" t="s">
        <v>115</v>
      </c>
    </row>
    <row r="1255" spans="1:13" ht="30" customHeight="1">
      <c r="A1255" s="10" t="s">
        <v>4930</v>
      </c>
      <c r="B1255" s="10" t="s">
        <v>4994</v>
      </c>
      <c r="C1255" s="6" t="s">
        <v>4975</v>
      </c>
      <c r="D1255" s="6" t="s">
        <v>5007</v>
      </c>
      <c r="E1255" s="7" t="s">
        <v>4980</v>
      </c>
      <c r="F1255" s="6" t="s">
        <v>4927</v>
      </c>
      <c r="G1255" s="134">
        <v>480000000</v>
      </c>
      <c r="H1255" s="134">
        <v>140000000</v>
      </c>
      <c r="I1255" s="134">
        <v>70000000</v>
      </c>
      <c r="J1255" s="134">
        <f t="shared" si="43"/>
        <v>690000000</v>
      </c>
      <c r="K1255" s="6" t="s">
        <v>5008</v>
      </c>
      <c r="L1255" s="6" t="s">
        <v>5009</v>
      </c>
      <c r="M1255" s="6" t="s">
        <v>115</v>
      </c>
    </row>
    <row r="1256" spans="1:13" ht="30" customHeight="1">
      <c r="A1256" s="10" t="s">
        <v>4930</v>
      </c>
      <c r="B1256" s="10" t="s">
        <v>4994</v>
      </c>
      <c r="C1256" s="6" t="s">
        <v>4975</v>
      </c>
      <c r="D1256" s="6" t="s">
        <v>5010</v>
      </c>
      <c r="E1256" s="7" t="s">
        <v>5011</v>
      </c>
      <c r="F1256" s="6" t="s">
        <v>4927</v>
      </c>
      <c r="G1256" s="134">
        <v>30000000</v>
      </c>
      <c r="H1256" s="182">
        <v>0</v>
      </c>
      <c r="I1256" s="120">
        <v>0</v>
      </c>
      <c r="J1256" s="134">
        <f t="shared" si="43"/>
        <v>30000000</v>
      </c>
      <c r="K1256" s="6" t="s">
        <v>5012</v>
      </c>
      <c r="L1256" s="6" t="s">
        <v>5013</v>
      </c>
      <c r="M1256" s="6" t="s">
        <v>844</v>
      </c>
    </row>
    <row r="1257" spans="1:13" ht="30" customHeight="1">
      <c r="A1257" s="10" t="s">
        <v>4930</v>
      </c>
      <c r="B1257" s="10" t="s">
        <v>4994</v>
      </c>
      <c r="C1257" s="6" t="s">
        <v>4975</v>
      </c>
      <c r="D1257" s="6" t="s">
        <v>5014</v>
      </c>
      <c r="E1257" s="7" t="s">
        <v>5011</v>
      </c>
      <c r="F1257" s="6" t="s">
        <v>4927</v>
      </c>
      <c r="G1257" s="134">
        <v>60000000</v>
      </c>
      <c r="H1257" s="182">
        <v>0</v>
      </c>
      <c r="I1257" s="120">
        <v>0</v>
      </c>
      <c r="J1257" s="134">
        <f t="shared" si="43"/>
        <v>60000000</v>
      </c>
      <c r="K1257" s="6" t="s">
        <v>5015</v>
      </c>
      <c r="L1257" s="6" t="s">
        <v>5016</v>
      </c>
      <c r="M1257" s="6" t="s">
        <v>133</v>
      </c>
    </row>
    <row r="1258" spans="1:13" ht="30" customHeight="1">
      <c r="A1258" s="10" t="s">
        <v>4930</v>
      </c>
      <c r="B1258" s="10" t="s">
        <v>5017</v>
      </c>
      <c r="C1258" s="6" t="s">
        <v>4975</v>
      </c>
      <c r="D1258" s="6" t="s">
        <v>5018</v>
      </c>
      <c r="E1258" s="7" t="s">
        <v>4926</v>
      </c>
      <c r="F1258" s="6" t="s">
        <v>4927</v>
      </c>
      <c r="G1258" s="134">
        <v>200000000</v>
      </c>
      <c r="H1258" s="134">
        <v>100000000</v>
      </c>
      <c r="I1258" s="134">
        <v>0</v>
      </c>
      <c r="J1258" s="134">
        <f t="shared" si="43"/>
        <v>300000000</v>
      </c>
      <c r="K1258" s="6" t="s">
        <v>5019</v>
      </c>
      <c r="L1258" s="6" t="s">
        <v>5020</v>
      </c>
      <c r="M1258" s="6" t="s">
        <v>37</v>
      </c>
    </row>
    <row r="1259" spans="1:13" ht="30" customHeight="1">
      <c r="A1259" s="10" t="s">
        <v>4930</v>
      </c>
      <c r="B1259" s="10" t="s">
        <v>5021</v>
      </c>
      <c r="C1259" s="6" t="s">
        <v>42</v>
      </c>
      <c r="D1259" s="6" t="s">
        <v>5022</v>
      </c>
      <c r="E1259" s="7" t="s">
        <v>37</v>
      </c>
      <c r="F1259" s="6" t="s">
        <v>18</v>
      </c>
      <c r="G1259" s="134">
        <f>10804486*113</f>
        <v>1220906918</v>
      </c>
      <c r="H1259" s="134">
        <f>3211603*113</f>
        <v>362911139</v>
      </c>
      <c r="I1259" s="134">
        <f>12644296*0.7*113</f>
        <v>1000163813.5999999</v>
      </c>
      <c r="J1259" s="134">
        <f>I1259+H1259+G1259</f>
        <v>2583981870.5999999</v>
      </c>
      <c r="K1259" s="6" t="s">
        <v>5023</v>
      </c>
      <c r="L1259" s="6" t="s">
        <v>5024</v>
      </c>
      <c r="M1259" s="6" t="s">
        <v>37</v>
      </c>
    </row>
    <row r="1260" spans="1:13" ht="30" customHeight="1">
      <c r="A1260" s="10" t="s">
        <v>5025</v>
      </c>
      <c r="B1260" s="10" t="s">
        <v>5026</v>
      </c>
      <c r="C1260" s="6" t="s">
        <v>42</v>
      </c>
      <c r="D1260" s="6" t="s">
        <v>5027</v>
      </c>
      <c r="E1260" s="7" t="s">
        <v>37</v>
      </c>
      <c r="F1260" s="6" t="s">
        <v>18</v>
      </c>
      <c r="G1260" s="134">
        <v>244181383</v>
      </c>
      <c r="H1260" s="182">
        <v>0</v>
      </c>
      <c r="I1260" s="120">
        <v>0</v>
      </c>
      <c r="J1260" s="134">
        <v>244181383</v>
      </c>
      <c r="K1260" s="6" t="s">
        <v>5023</v>
      </c>
      <c r="L1260" s="6" t="s">
        <v>5024</v>
      </c>
      <c r="M1260" s="6" t="s">
        <v>37</v>
      </c>
    </row>
    <row r="1261" spans="1:13" ht="30" customHeight="1">
      <c r="A1261" s="10" t="s">
        <v>5025</v>
      </c>
      <c r="B1261" s="10" t="s">
        <v>5028</v>
      </c>
      <c r="C1261" s="6" t="s">
        <v>5029</v>
      </c>
      <c r="D1261" s="141" t="s">
        <v>5030</v>
      </c>
      <c r="E1261" s="7" t="s">
        <v>5031</v>
      </c>
      <c r="F1261" s="6" t="s">
        <v>5032</v>
      </c>
      <c r="G1261" s="134">
        <v>250000000</v>
      </c>
      <c r="H1261" s="182">
        <v>0</v>
      </c>
      <c r="I1261" s="120">
        <v>0</v>
      </c>
      <c r="J1261" s="134">
        <f t="shared" ref="J1261:J1281" si="44">SUM(G1261:I1261)</f>
        <v>250000000</v>
      </c>
      <c r="K1261" s="6" t="s">
        <v>5033</v>
      </c>
      <c r="L1261" s="6" t="s">
        <v>5034</v>
      </c>
      <c r="M1261" s="6" t="s">
        <v>5031</v>
      </c>
    </row>
    <row r="1262" spans="1:13" ht="30" customHeight="1">
      <c r="A1262" s="10" t="s">
        <v>5025</v>
      </c>
      <c r="B1262" s="10" t="s">
        <v>5028</v>
      </c>
      <c r="C1262" s="6" t="s">
        <v>5029</v>
      </c>
      <c r="D1262" s="141" t="s">
        <v>5035</v>
      </c>
      <c r="E1262" s="7" t="s">
        <v>5031</v>
      </c>
      <c r="F1262" s="6" t="s">
        <v>5032</v>
      </c>
      <c r="G1262" s="134">
        <v>300000000</v>
      </c>
      <c r="H1262" s="182">
        <v>0</v>
      </c>
      <c r="I1262" s="120">
        <v>0</v>
      </c>
      <c r="J1262" s="134">
        <f t="shared" si="44"/>
        <v>300000000</v>
      </c>
      <c r="K1262" s="6" t="s">
        <v>5033</v>
      </c>
      <c r="L1262" s="6" t="s">
        <v>5034</v>
      </c>
      <c r="M1262" s="6" t="s">
        <v>5031</v>
      </c>
    </row>
    <row r="1263" spans="1:13" ht="30" customHeight="1">
      <c r="A1263" s="10" t="s">
        <v>5025</v>
      </c>
      <c r="B1263" s="10" t="s">
        <v>5028</v>
      </c>
      <c r="C1263" s="6" t="s">
        <v>5029</v>
      </c>
      <c r="D1263" s="141" t="s">
        <v>5036</v>
      </c>
      <c r="E1263" s="7" t="s">
        <v>5031</v>
      </c>
      <c r="F1263" s="6" t="s">
        <v>5032</v>
      </c>
      <c r="G1263" s="134">
        <v>50000000</v>
      </c>
      <c r="H1263" s="182">
        <v>0</v>
      </c>
      <c r="I1263" s="120">
        <v>0</v>
      </c>
      <c r="J1263" s="134">
        <f t="shared" si="44"/>
        <v>50000000</v>
      </c>
      <c r="K1263" s="6" t="s">
        <v>5033</v>
      </c>
      <c r="L1263" s="6" t="s">
        <v>5034</v>
      </c>
      <c r="M1263" s="6" t="s">
        <v>5031</v>
      </c>
    </row>
    <row r="1264" spans="1:13" ht="30" customHeight="1">
      <c r="A1264" s="10" t="s">
        <v>5025</v>
      </c>
      <c r="B1264" s="10" t="s">
        <v>5037</v>
      </c>
      <c r="C1264" s="6" t="s">
        <v>5029</v>
      </c>
      <c r="D1264" s="6" t="s">
        <v>5038</v>
      </c>
      <c r="E1264" s="7" t="s">
        <v>5039</v>
      </c>
      <c r="F1264" s="6" t="s">
        <v>5032</v>
      </c>
      <c r="G1264" s="134">
        <v>434000000</v>
      </c>
      <c r="H1264" s="134">
        <v>618000000</v>
      </c>
      <c r="I1264" s="134">
        <v>0</v>
      </c>
      <c r="J1264" s="134">
        <f t="shared" si="44"/>
        <v>1052000000</v>
      </c>
      <c r="K1264" s="6" t="s">
        <v>5040</v>
      </c>
      <c r="L1264" s="6" t="s">
        <v>5041</v>
      </c>
      <c r="M1264" s="6" t="s">
        <v>5039</v>
      </c>
    </row>
    <row r="1265" spans="1:13" ht="30" customHeight="1">
      <c r="A1265" s="10" t="s">
        <v>5025</v>
      </c>
      <c r="B1265" s="10" t="s">
        <v>5037</v>
      </c>
      <c r="C1265" s="6" t="s">
        <v>5029</v>
      </c>
      <c r="D1265" s="6" t="s">
        <v>5042</v>
      </c>
      <c r="E1265" s="7" t="s">
        <v>5039</v>
      </c>
      <c r="F1265" s="6" t="s">
        <v>5032</v>
      </c>
      <c r="G1265" s="134">
        <v>2450000000</v>
      </c>
      <c r="H1265" s="134">
        <v>1360000000</v>
      </c>
      <c r="I1265" s="134">
        <v>30000000</v>
      </c>
      <c r="J1265" s="134">
        <f t="shared" si="44"/>
        <v>3840000000</v>
      </c>
      <c r="K1265" s="6" t="s">
        <v>5043</v>
      </c>
      <c r="L1265" s="6" t="s">
        <v>5044</v>
      </c>
      <c r="M1265" s="6" t="s">
        <v>5039</v>
      </c>
    </row>
    <row r="1266" spans="1:13" ht="30" customHeight="1">
      <c r="A1266" s="10" t="s">
        <v>5025</v>
      </c>
      <c r="B1266" s="10" t="s">
        <v>5037</v>
      </c>
      <c r="C1266" s="6" t="s">
        <v>5029</v>
      </c>
      <c r="D1266" s="6" t="s">
        <v>5045</v>
      </c>
      <c r="E1266" s="7" t="s">
        <v>5039</v>
      </c>
      <c r="F1266" s="6" t="s">
        <v>5032</v>
      </c>
      <c r="G1266" s="134">
        <v>220000000</v>
      </c>
      <c r="H1266" s="134">
        <v>100000000</v>
      </c>
      <c r="I1266" s="134">
        <v>0</v>
      </c>
      <c r="J1266" s="134">
        <f t="shared" si="44"/>
        <v>320000000</v>
      </c>
      <c r="K1266" s="6" t="s">
        <v>5046</v>
      </c>
      <c r="L1266" s="6" t="s">
        <v>5047</v>
      </c>
      <c r="M1266" s="6" t="s">
        <v>5039</v>
      </c>
    </row>
    <row r="1267" spans="1:13" ht="30" customHeight="1">
      <c r="A1267" s="10" t="s">
        <v>5025</v>
      </c>
      <c r="B1267" s="10" t="s">
        <v>5048</v>
      </c>
      <c r="C1267" s="6" t="s">
        <v>5029</v>
      </c>
      <c r="D1267" s="6" t="s">
        <v>5049</v>
      </c>
      <c r="E1267" s="7" t="s">
        <v>5050</v>
      </c>
      <c r="F1267" s="6" t="s">
        <v>5032</v>
      </c>
      <c r="G1267" s="134">
        <v>110000000</v>
      </c>
      <c r="H1267" s="134">
        <v>220000000</v>
      </c>
      <c r="I1267" s="134">
        <v>36000000</v>
      </c>
      <c r="J1267" s="134">
        <f t="shared" si="44"/>
        <v>366000000</v>
      </c>
      <c r="K1267" s="6" t="s">
        <v>5051</v>
      </c>
      <c r="L1267" s="6" t="s">
        <v>5052</v>
      </c>
      <c r="M1267" s="6" t="s">
        <v>5050</v>
      </c>
    </row>
    <row r="1268" spans="1:13" ht="30" customHeight="1">
      <c r="A1268" s="10" t="s">
        <v>5025</v>
      </c>
      <c r="B1268" s="10" t="s">
        <v>5048</v>
      </c>
      <c r="C1268" s="6" t="s">
        <v>5029</v>
      </c>
      <c r="D1268" s="6" t="s">
        <v>5053</v>
      </c>
      <c r="E1268" s="7" t="s">
        <v>5050</v>
      </c>
      <c r="F1268" s="6" t="s">
        <v>5032</v>
      </c>
      <c r="G1268" s="134">
        <v>142000000</v>
      </c>
      <c r="H1268" s="134">
        <v>284000000</v>
      </c>
      <c r="I1268" s="134">
        <v>48000000</v>
      </c>
      <c r="J1268" s="134">
        <f t="shared" si="44"/>
        <v>474000000</v>
      </c>
      <c r="K1268" s="6" t="s">
        <v>5051</v>
      </c>
      <c r="L1268" s="6" t="s">
        <v>5052</v>
      </c>
      <c r="M1268" s="6" t="s">
        <v>5050</v>
      </c>
    </row>
    <row r="1269" spans="1:13" ht="30" customHeight="1">
      <c r="A1269" s="10" t="s">
        <v>5025</v>
      </c>
      <c r="B1269" s="10" t="s">
        <v>5048</v>
      </c>
      <c r="C1269" s="6" t="s">
        <v>5029</v>
      </c>
      <c r="D1269" s="6" t="s">
        <v>5054</v>
      </c>
      <c r="E1269" s="7" t="s">
        <v>5050</v>
      </c>
      <c r="F1269" s="6" t="s">
        <v>5032</v>
      </c>
      <c r="G1269" s="134">
        <v>45000000</v>
      </c>
      <c r="H1269" s="134">
        <v>90000000</v>
      </c>
      <c r="I1269" s="134">
        <v>15000000</v>
      </c>
      <c r="J1269" s="134">
        <f t="shared" si="44"/>
        <v>150000000</v>
      </c>
      <c r="K1269" s="6" t="s">
        <v>5055</v>
      </c>
      <c r="L1269" s="6" t="s">
        <v>5052</v>
      </c>
      <c r="M1269" s="6" t="s">
        <v>5050</v>
      </c>
    </row>
    <row r="1270" spans="1:13" ht="30" customHeight="1">
      <c r="A1270" s="10" t="s">
        <v>5025</v>
      </c>
      <c r="B1270" s="10" t="s">
        <v>5048</v>
      </c>
      <c r="C1270" s="6" t="s">
        <v>5029</v>
      </c>
      <c r="D1270" s="6" t="s">
        <v>5056</v>
      </c>
      <c r="E1270" s="7" t="s">
        <v>133</v>
      </c>
      <c r="F1270" s="6" t="s">
        <v>5032</v>
      </c>
      <c r="G1270" s="134">
        <v>85000000</v>
      </c>
      <c r="H1270" s="134">
        <v>10000000</v>
      </c>
      <c r="I1270" s="134">
        <v>5000000</v>
      </c>
      <c r="J1270" s="134">
        <f t="shared" si="44"/>
        <v>100000000</v>
      </c>
      <c r="K1270" s="22" t="s">
        <v>5057</v>
      </c>
      <c r="L1270" s="22" t="s">
        <v>5058</v>
      </c>
      <c r="M1270" s="78" t="s">
        <v>5031</v>
      </c>
    </row>
    <row r="1271" spans="1:13" ht="30" customHeight="1">
      <c r="A1271" s="10" t="s">
        <v>5025</v>
      </c>
      <c r="B1271" s="10" t="s">
        <v>5048</v>
      </c>
      <c r="C1271" s="6" t="s">
        <v>5029</v>
      </c>
      <c r="D1271" s="6" t="s">
        <v>5059</v>
      </c>
      <c r="E1271" s="7" t="s">
        <v>133</v>
      </c>
      <c r="F1271" s="6" t="s">
        <v>5032</v>
      </c>
      <c r="G1271" s="134">
        <v>160000000</v>
      </c>
      <c r="H1271" s="134">
        <v>25000000</v>
      </c>
      <c r="I1271" s="134">
        <v>5000000</v>
      </c>
      <c r="J1271" s="134">
        <f t="shared" si="44"/>
        <v>190000000</v>
      </c>
      <c r="K1271" s="22" t="s">
        <v>5060</v>
      </c>
      <c r="L1271" s="22" t="s">
        <v>5061</v>
      </c>
      <c r="M1271" s="78" t="s">
        <v>5031</v>
      </c>
    </row>
    <row r="1272" spans="1:13" ht="30" customHeight="1">
      <c r="A1272" s="10" t="s">
        <v>5025</v>
      </c>
      <c r="B1272" s="10" t="s">
        <v>5062</v>
      </c>
      <c r="C1272" s="6" t="s">
        <v>5029</v>
      </c>
      <c r="D1272" s="6" t="s">
        <v>5063</v>
      </c>
      <c r="E1272" s="7" t="s">
        <v>5039</v>
      </c>
      <c r="F1272" s="6" t="s">
        <v>5032</v>
      </c>
      <c r="G1272" s="134">
        <v>1413000000</v>
      </c>
      <c r="H1272" s="134">
        <v>1326000000</v>
      </c>
      <c r="I1272" s="134">
        <v>56000000</v>
      </c>
      <c r="J1272" s="134">
        <f t="shared" si="44"/>
        <v>2795000000</v>
      </c>
      <c r="K1272" s="6" t="s">
        <v>5064</v>
      </c>
      <c r="L1272" s="6" t="s">
        <v>5065</v>
      </c>
      <c r="M1272" s="6" t="s">
        <v>5039</v>
      </c>
    </row>
    <row r="1273" spans="1:13" ht="30" customHeight="1">
      <c r="A1273" s="10" t="s">
        <v>5025</v>
      </c>
      <c r="B1273" s="10" t="s">
        <v>5066</v>
      </c>
      <c r="C1273" s="6" t="s">
        <v>180</v>
      </c>
      <c r="D1273" s="6" t="s">
        <v>5067</v>
      </c>
      <c r="E1273" s="7" t="s">
        <v>5039</v>
      </c>
      <c r="F1273" s="6" t="s">
        <v>5032</v>
      </c>
      <c r="G1273" s="134">
        <v>2106000000</v>
      </c>
      <c r="H1273" s="134">
        <v>2281000000</v>
      </c>
      <c r="I1273" s="134">
        <v>619000000</v>
      </c>
      <c r="J1273" s="134">
        <f t="shared" si="44"/>
        <v>5006000000</v>
      </c>
      <c r="K1273" s="6" t="s">
        <v>5068</v>
      </c>
      <c r="L1273" s="6" t="s">
        <v>5069</v>
      </c>
      <c r="M1273" s="6" t="s">
        <v>292</v>
      </c>
    </row>
    <row r="1274" spans="1:13" ht="30" customHeight="1">
      <c r="A1274" s="10" t="s">
        <v>4922</v>
      </c>
      <c r="B1274" s="10" t="s">
        <v>5070</v>
      </c>
      <c r="C1274" s="6" t="s">
        <v>180</v>
      </c>
      <c r="D1274" s="6" t="s">
        <v>5071</v>
      </c>
      <c r="E1274" s="7" t="s">
        <v>292</v>
      </c>
      <c r="F1274" s="6" t="s">
        <v>86</v>
      </c>
      <c r="G1274" s="134">
        <v>1064000000</v>
      </c>
      <c r="H1274" s="134">
        <v>772000000</v>
      </c>
      <c r="I1274" s="134">
        <v>188000000</v>
      </c>
      <c r="J1274" s="134">
        <f t="shared" si="44"/>
        <v>2024000000</v>
      </c>
      <c r="K1274" s="6" t="s">
        <v>5072</v>
      </c>
      <c r="L1274" s="6" t="s">
        <v>5073</v>
      </c>
      <c r="M1274" s="6" t="s">
        <v>292</v>
      </c>
    </row>
    <row r="1275" spans="1:13" ht="30" customHeight="1">
      <c r="A1275" s="10" t="s">
        <v>4922</v>
      </c>
      <c r="B1275" s="10" t="s">
        <v>5070</v>
      </c>
      <c r="C1275" s="6" t="s">
        <v>180</v>
      </c>
      <c r="D1275" s="6" t="s">
        <v>5074</v>
      </c>
      <c r="E1275" s="7" t="s">
        <v>292</v>
      </c>
      <c r="F1275" s="6" t="s">
        <v>86</v>
      </c>
      <c r="G1275" s="134">
        <v>1522000000</v>
      </c>
      <c r="H1275" s="134">
        <v>1065000000</v>
      </c>
      <c r="I1275" s="134">
        <v>1212000000</v>
      </c>
      <c r="J1275" s="134">
        <f t="shared" si="44"/>
        <v>3799000000</v>
      </c>
      <c r="K1275" s="6" t="s">
        <v>5075</v>
      </c>
      <c r="L1275" s="6" t="s">
        <v>5076</v>
      </c>
      <c r="M1275" s="6" t="s">
        <v>292</v>
      </c>
    </row>
    <row r="1276" spans="1:13" ht="30" customHeight="1">
      <c r="A1276" s="10" t="s">
        <v>4922</v>
      </c>
      <c r="B1276" s="10" t="s">
        <v>5077</v>
      </c>
      <c r="C1276" s="6" t="s">
        <v>180</v>
      </c>
      <c r="D1276" s="6" t="s">
        <v>5078</v>
      </c>
      <c r="E1276" s="7" t="s">
        <v>223</v>
      </c>
      <c r="F1276" s="6" t="s">
        <v>86</v>
      </c>
      <c r="G1276" s="134">
        <v>200000000</v>
      </c>
      <c r="H1276" s="134">
        <v>350000000</v>
      </c>
      <c r="I1276" s="134">
        <v>1000000</v>
      </c>
      <c r="J1276" s="134">
        <f t="shared" si="44"/>
        <v>551000000</v>
      </c>
      <c r="K1276" s="6" t="s">
        <v>5079</v>
      </c>
      <c r="L1276" s="6" t="s">
        <v>5080</v>
      </c>
      <c r="M1276" s="6" t="s">
        <v>773</v>
      </c>
    </row>
    <row r="1277" spans="1:13" ht="30" customHeight="1">
      <c r="A1277" s="10" t="s">
        <v>4922</v>
      </c>
      <c r="B1277" s="10" t="s">
        <v>5077</v>
      </c>
      <c r="C1277" s="6" t="s">
        <v>72</v>
      </c>
      <c r="D1277" s="6" t="s">
        <v>5081</v>
      </c>
      <c r="E1277" s="7" t="s">
        <v>882</v>
      </c>
      <c r="F1277" s="6" t="s">
        <v>86</v>
      </c>
      <c r="G1277" s="134">
        <v>2800000000</v>
      </c>
      <c r="H1277" s="134">
        <v>5000000000</v>
      </c>
      <c r="I1277" s="134">
        <v>310000000</v>
      </c>
      <c r="J1277" s="134">
        <f t="shared" si="44"/>
        <v>8110000000</v>
      </c>
      <c r="K1277" s="6" t="s">
        <v>5082</v>
      </c>
      <c r="L1277" s="6" t="s">
        <v>5083</v>
      </c>
      <c r="M1277" s="78" t="s">
        <v>773</v>
      </c>
    </row>
    <row r="1278" spans="1:13" ht="30" customHeight="1">
      <c r="A1278" s="10" t="s">
        <v>4922</v>
      </c>
      <c r="B1278" s="10" t="s">
        <v>5084</v>
      </c>
      <c r="C1278" s="6" t="s">
        <v>72</v>
      </c>
      <c r="D1278" s="6" t="s">
        <v>5085</v>
      </c>
      <c r="E1278" s="7" t="s">
        <v>526</v>
      </c>
      <c r="F1278" s="6" t="s">
        <v>86</v>
      </c>
      <c r="G1278" s="134">
        <v>50000000</v>
      </c>
      <c r="H1278" s="182">
        <v>0</v>
      </c>
      <c r="I1278" s="120">
        <v>0</v>
      </c>
      <c r="J1278" s="134">
        <f t="shared" si="44"/>
        <v>50000000</v>
      </c>
      <c r="K1278" s="6" t="s">
        <v>5086</v>
      </c>
      <c r="L1278" s="6" t="s">
        <v>5087</v>
      </c>
      <c r="M1278" s="6" t="s">
        <v>844</v>
      </c>
    </row>
    <row r="1279" spans="1:13" ht="30" customHeight="1">
      <c r="A1279" s="10" t="s">
        <v>4922</v>
      </c>
      <c r="B1279" s="10" t="s">
        <v>5084</v>
      </c>
      <c r="C1279" s="6" t="s">
        <v>72</v>
      </c>
      <c r="D1279" s="6" t="s">
        <v>5088</v>
      </c>
      <c r="E1279" s="7" t="s">
        <v>526</v>
      </c>
      <c r="F1279" s="6" t="s">
        <v>18</v>
      </c>
      <c r="G1279" s="134">
        <v>35000000</v>
      </c>
      <c r="H1279" s="182">
        <v>0</v>
      </c>
      <c r="I1279" s="120">
        <v>0</v>
      </c>
      <c r="J1279" s="134">
        <f t="shared" si="44"/>
        <v>35000000</v>
      </c>
      <c r="K1279" s="6" t="s">
        <v>5089</v>
      </c>
      <c r="L1279" s="6" t="s">
        <v>5090</v>
      </c>
      <c r="M1279" s="6" t="s">
        <v>844</v>
      </c>
    </row>
    <row r="1280" spans="1:13" ht="30" customHeight="1">
      <c r="A1280" s="10" t="s">
        <v>4922</v>
      </c>
      <c r="B1280" s="10" t="s">
        <v>5084</v>
      </c>
      <c r="C1280" s="6" t="s">
        <v>72</v>
      </c>
      <c r="D1280" s="6" t="s">
        <v>5091</v>
      </c>
      <c r="E1280" s="7" t="s">
        <v>655</v>
      </c>
      <c r="F1280" s="6" t="s">
        <v>86</v>
      </c>
      <c r="G1280" s="134">
        <v>0</v>
      </c>
      <c r="H1280" s="134">
        <v>2850000000</v>
      </c>
      <c r="I1280" s="134">
        <v>50000000</v>
      </c>
      <c r="J1280" s="134">
        <f t="shared" si="44"/>
        <v>2900000000</v>
      </c>
      <c r="K1280" s="6" t="s">
        <v>5092</v>
      </c>
      <c r="L1280" s="6" t="s">
        <v>5093</v>
      </c>
      <c r="M1280" s="6" t="s">
        <v>115</v>
      </c>
    </row>
    <row r="1281" spans="1:13" ht="30" customHeight="1">
      <c r="A1281" s="10" t="s">
        <v>4952</v>
      </c>
      <c r="B1281" s="10" t="s">
        <v>5094</v>
      </c>
      <c r="C1281" s="6" t="s">
        <v>5095</v>
      </c>
      <c r="D1281" s="136" t="s">
        <v>5096</v>
      </c>
      <c r="E1281" s="7" t="s">
        <v>37</v>
      </c>
      <c r="F1281" s="6" t="s">
        <v>18</v>
      </c>
      <c r="G1281" s="134">
        <v>230000000</v>
      </c>
      <c r="H1281" s="134">
        <v>152000000</v>
      </c>
      <c r="I1281" s="134">
        <v>60000000</v>
      </c>
      <c r="J1281" s="134">
        <f t="shared" si="44"/>
        <v>442000000</v>
      </c>
      <c r="K1281" s="6" t="s">
        <v>5097</v>
      </c>
      <c r="L1281" s="6" t="s">
        <v>5098</v>
      </c>
      <c r="M1281" s="6" t="s">
        <v>37</v>
      </c>
    </row>
    <row r="1282" spans="1:13" ht="30" customHeight="1">
      <c r="A1282" s="10" t="s">
        <v>4952</v>
      </c>
      <c r="B1282" s="10" t="s">
        <v>5099</v>
      </c>
      <c r="C1282" s="6" t="s">
        <v>5100</v>
      </c>
      <c r="D1282" s="142" t="s">
        <v>5101</v>
      </c>
      <c r="E1282" s="7" t="s">
        <v>5102</v>
      </c>
      <c r="F1282" s="6" t="s">
        <v>4949</v>
      </c>
      <c r="G1282" s="254">
        <v>1800000000</v>
      </c>
      <c r="H1282" s="254">
        <v>900000000</v>
      </c>
      <c r="I1282" s="254">
        <v>300000000</v>
      </c>
      <c r="J1282" s="238">
        <f>G1282+H1282+I1282</f>
        <v>3000000000</v>
      </c>
      <c r="K1282" s="20" t="s">
        <v>5103</v>
      </c>
      <c r="L1282" s="20" t="s">
        <v>5104</v>
      </c>
      <c r="M1282" s="6" t="s">
        <v>5102</v>
      </c>
    </row>
    <row r="1283" spans="1:13" ht="30" customHeight="1">
      <c r="A1283" s="10" t="s">
        <v>4952</v>
      </c>
      <c r="B1283" s="10" t="s">
        <v>5099</v>
      </c>
      <c r="C1283" s="6" t="s">
        <v>5100</v>
      </c>
      <c r="D1283" s="141" t="s">
        <v>5105</v>
      </c>
      <c r="E1283" s="7" t="s">
        <v>5106</v>
      </c>
      <c r="F1283" s="6" t="s">
        <v>4949</v>
      </c>
      <c r="G1283" s="134">
        <v>180000000</v>
      </c>
      <c r="H1283" s="182">
        <v>0</v>
      </c>
      <c r="I1283" s="120">
        <v>0</v>
      </c>
      <c r="J1283" s="134">
        <f>SUM(G1283:I1283)</f>
        <v>180000000</v>
      </c>
      <c r="K1283" s="6" t="s">
        <v>5107</v>
      </c>
      <c r="L1283" s="6" t="s">
        <v>5108</v>
      </c>
      <c r="M1283" s="6" t="s">
        <v>5106</v>
      </c>
    </row>
    <row r="1284" spans="1:13" ht="30" customHeight="1">
      <c r="A1284" s="10" t="s">
        <v>4922</v>
      </c>
      <c r="B1284" s="10" t="s">
        <v>5109</v>
      </c>
      <c r="C1284" s="6" t="s">
        <v>83</v>
      </c>
      <c r="D1284" s="6" t="s">
        <v>5110</v>
      </c>
      <c r="E1284" s="7" t="s">
        <v>292</v>
      </c>
      <c r="F1284" s="6" t="s">
        <v>86</v>
      </c>
      <c r="G1284" s="134">
        <v>100000000</v>
      </c>
      <c r="H1284" s="134">
        <v>40000000</v>
      </c>
      <c r="I1284" s="134">
        <v>5000000</v>
      </c>
      <c r="J1284" s="134">
        <v>145000000</v>
      </c>
      <c r="K1284" s="6" t="s">
        <v>5111</v>
      </c>
      <c r="L1284" s="6" t="s">
        <v>5112</v>
      </c>
      <c r="M1284" s="6" t="s">
        <v>37</v>
      </c>
    </row>
    <row r="1285" spans="1:13" ht="30" customHeight="1">
      <c r="A1285" s="10" t="s">
        <v>4922</v>
      </c>
      <c r="B1285" s="10" t="s">
        <v>4934</v>
      </c>
      <c r="C1285" s="6" t="s">
        <v>83</v>
      </c>
      <c r="D1285" s="6" t="s">
        <v>5113</v>
      </c>
      <c r="E1285" s="7" t="s">
        <v>292</v>
      </c>
      <c r="F1285" s="6" t="s">
        <v>86</v>
      </c>
      <c r="G1285" s="134">
        <v>1208000000</v>
      </c>
      <c r="H1285" s="134">
        <v>2166000000</v>
      </c>
      <c r="I1285" s="134">
        <v>0</v>
      </c>
      <c r="J1285" s="134">
        <f t="shared" ref="J1285:J1293" si="45">SUM(G1285:I1285)</f>
        <v>3374000000</v>
      </c>
      <c r="K1285" s="6" t="s">
        <v>5114</v>
      </c>
      <c r="L1285" s="6" t="s">
        <v>5115</v>
      </c>
      <c r="M1285" s="6" t="s">
        <v>292</v>
      </c>
    </row>
    <row r="1286" spans="1:13" ht="30" customHeight="1">
      <c r="A1286" s="10" t="s">
        <v>4922</v>
      </c>
      <c r="B1286" s="10" t="s">
        <v>5070</v>
      </c>
      <c r="C1286" s="6" t="s">
        <v>29</v>
      </c>
      <c r="D1286" s="6" t="s">
        <v>5116</v>
      </c>
      <c r="E1286" s="7" t="s">
        <v>292</v>
      </c>
      <c r="F1286" s="6" t="s">
        <v>86</v>
      </c>
      <c r="G1286" s="134">
        <v>876000000</v>
      </c>
      <c r="H1286" s="134">
        <v>660000000</v>
      </c>
      <c r="I1286" s="134">
        <v>693000000</v>
      </c>
      <c r="J1286" s="134">
        <f t="shared" si="45"/>
        <v>2229000000</v>
      </c>
      <c r="K1286" s="6" t="s">
        <v>5117</v>
      </c>
      <c r="L1286" s="6" t="s">
        <v>5118</v>
      </c>
      <c r="M1286" s="6" t="s">
        <v>292</v>
      </c>
    </row>
    <row r="1287" spans="1:13" ht="30" customHeight="1">
      <c r="A1287" s="10" t="s">
        <v>4922</v>
      </c>
      <c r="B1287" s="10" t="s">
        <v>5070</v>
      </c>
      <c r="C1287" s="6" t="s">
        <v>29</v>
      </c>
      <c r="D1287" s="6" t="s">
        <v>5119</v>
      </c>
      <c r="E1287" s="7" t="s">
        <v>292</v>
      </c>
      <c r="F1287" s="6" t="s">
        <v>86</v>
      </c>
      <c r="G1287" s="134">
        <v>1330000000</v>
      </c>
      <c r="H1287" s="252">
        <v>940000000</v>
      </c>
      <c r="I1287" s="252">
        <v>430000000</v>
      </c>
      <c r="J1287" s="134">
        <f t="shared" si="45"/>
        <v>2700000000</v>
      </c>
      <c r="K1287" s="6" t="s">
        <v>5072</v>
      </c>
      <c r="L1287" s="6" t="s">
        <v>5073</v>
      </c>
      <c r="M1287" s="61" t="s">
        <v>292</v>
      </c>
    </row>
    <row r="1288" spans="1:13" ht="30" customHeight="1">
      <c r="A1288" s="10" t="s">
        <v>4922</v>
      </c>
      <c r="B1288" s="10" t="s">
        <v>5077</v>
      </c>
      <c r="C1288" s="6" t="s">
        <v>83</v>
      </c>
      <c r="D1288" s="6" t="s">
        <v>5120</v>
      </c>
      <c r="E1288" s="7" t="s">
        <v>223</v>
      </c>
      <c r="F1288" s="6" t="s">
        <v>86</v>
      </c>
      <c r="G1288" s="134">
        <v>100000000</v>
      </c>
      <c r="H1288" s="252">
        <v>860000000</v>
      </c>
      <c r="I1288" s="252">
        <v>1000000</v>
      </c>
      <c r="J1288" s="134">
        <f t="shared" si="45"/>
        <v>961000000</v>
      </c>
      <c r="K1288" s="6" t="s">
        <v>5121</v>
      </c>
      <c r="L1288" s="6" t="s">
        <v>5122</v>
      </c>
      <c r="M1288" s="61" t="s">
        <v>773</v>
      </c>
    </row>
    <row r="1289" spans="1:13" ht="30" customHeight="1">
      <c r="A1289" s="10" t="s">
        <v>4922</v>
      </c>
      <c r="B1289" s="10" t="s">
        <v>5084</v>
      </c>
      <c r="C1289" s="6" t="s">
        <v>83</v>
      </c>
      <c r="D1289" s="6" t="s">
        <v>5123</v>
      </c>
      <c r="E1289" s="7" t="s">
        <v>655</v>
      </c>
      <c r="F1289" s="6" t="s">
        <v>86</v>
      </c>
      <c r="G1289" s="134">
        <v>40000000</v>
      </c>
      <c r="H1289" s="134">
        <v>17000000</v>
      </c>
      <c r="I1289" s="134">
        <v>3000000</v>
      </c>
      <c r="J1289" s="134">
        <f t="shared" si="45"/>
        <v>60000000</v>
      </c>
      <c r="K1289" s="6" t="s">
        <v>5124</v>
      </c>
      <c r="L1289" s="6" t="s">
        <v>5125</v>
      </c>
      <c r="M1289" s="6" t="s">
        <v>115</v>
      </c>
    </row>
    <row r="1290" spans="1:13" ht="30" customHeight="1">
      <c r="A1290" s="10" t="s">
        <v>4922</v>
      </c>
      <c r="B1290" s="10" t="s">
        <v>5084</v>
      </c>
      <c r="C1290" s="6" t="s">
        <v>83</v>
      </c>
      <c r="D1290" s="6" t="s">
        <v>5126</v>
      </c>
      <c r="E1290" s="7" t="s">
        <v>655</v>
      </c>
      <c r="F1290" s="6" t="s">
        <v>86</v>
      </c>
      <c r="G1290" s="134">
        <v>16000000</v>
      </c>
      <c r="H1290" s="134">
        <v>3000000</v>
      </c>
      <c r="I1290" s="134">
        <v>1000000</v>
      </c>
      <c r="J1290" s="134">
        <f t="shared" si="45"/>
        <v>20000000</v>
      </c>
      <c r="K1290" s="6" t="s">
        <v>5124</v>
      </c>
      <c r="L1290" s="6" t="s">
        <v>5125</v>
      </c>
      <c r="M1290" s="6" t="s">
        <v>115</v>
      </c>
    </row>
    <row r="1291" spans="1:13" ht="30" customHeight="1">
      <c r="A1291" s="10" t="s">
        <v>4922</v>
      </c>
      <c r="B1291" s="10" t="s">
        <v>5084</v>
      </c>
      <c r="C1291" s="6" t="s">
        <v>83</v>
      </c>
      <c r="D1291" s="6" t="s">
        <v>5127</v>
      </c>
      <c r="E1291" s="7" t="s">
        <v>655</v>
      </c>
      <c r="F1291" s="6" t="s">
        <v>86</v>
      </c>
      <c r="G1291" s="134">
        <v>20000000</v>
      </c>
      <c r="H1291" s="134">
        <v>18000000</v>
      </c>
      <c r="I1291" s="134">
        <v>2000000</v>
      </c>
      <c r="J1291" s="134">
        <f t="shared" si="45"/>
        <v>40000000</v>
      </c>
      <c r="K1291" s="6" t="s">
        <v>5124</v>
      </c>
      <c r="L1291" s="6" t="s">
        <v>5125</v>
      </c>
      <c r="M1291" s="6" t="s">
        <v>115</v>
      </c>
    </row>
    <row r="1292" spans="1:13" ht="30" customHeight="1">
      <c r="A1292" s="10" t="s">
        <v>4922</v>
      </c>
      <c r="B1292" s="10" t="s">
        <v>5084</v>
      </c>
      <c r="C1292" s="6" t="s">
        <v>29</v>
      </c>
      <c r="D1292" s="6" t="s">
        <v>5128</v>
      </c>
      <c r="E1292" s="7" t="s">
        <v>526</v>
      </c>
      <c r="F1292" s="6" t="s">
        <v>18</v>
      </c>
      <c r="G1292" s="134">
        <v>130000000</v>
      </c>
      <c r="H1292" s="182">
        <v>0</v>
      </c>
      <c r="I1292" s="120">
        <v>0</v>
      </c>
      <c r="J1292" s="134">
        <f t="shared" si="45"/>
        <v>130000000</v>
      </c>
      <c r="K1292" s="6" t="s">
        <v>5129</v>
      </c>
      <c r="L1292" s="6" t="s">
        <v>5130</v>
      </c>
      <c r="M1292" s="6" t="s">
        <v>715</v>
      </c>
    </row>
    <row r="1293" spans="1:13" ht="30" customHeight="1">
      <c r="A1293" s="10" t="s">
        <v>4922</v>
      </c>
      <c r="B1293" s="10" t="s">
        <v>5131</v>
      </c>
      <c r="C1293" s="6" t="s">
        <v>83</v>
      </c>
      <c r="D1293" s="136" t="s">
        <v>5132</v>
      </c>
      <c r="E1293" s="7" t="s">
        <v>292</v>
      </c>
      <c r="F1293" s="6" t="s">
        <v>86</v>
      </c>
      <c r="G1293" s="134">
        <v>210000000</v>
      </c>
      <c r="H1293" s="182">
        <v>0</v>
      </c>
      <c r="I1293" s="120">
        <v>0</v>
      </c>
      <c r="J1293" s="134">
        <f t="shared" si="45"/>
        <v>210000000</v>
      </c>
      <c r="K1293" s="6" t="s">
        <v>5133</v>
      </c>
      <c r="L1293" s="6" t="s">
        <v>5134</v>
      </c>
      <c r="M1293" s="6" t="s">
        <v>37</v>
      </c>
    </row>
    <row r="1294" spans="1:13" ht="30" customHeight="1">
      <c r="A1294" s="10" t="s">
        <v>4922</v>
      </c>
      <c r="B1294" s="10" t="s">
        <v>5109</v>
      </c>
      <c r="C1294" s="6" t="s">
        <v>5135</v>
      </c>
      <c r="D1294" s="6" t="s">
        <v>5136</v>
      </c>
      <c r="E1294" s="7" t="s">
        <v>292</v>
      </c>
      <c r="F1294" s="6" t="s">
        <v>86</v>
      </c>
      <c r="G1294" s="134">
        <v>90000000</v>
      </c>
      <c r="H1294" s="134">
        <v>60000000</v>
      </c>
      <c r="I1294" s="134">
        <v>10000000</v>
      </c>
      <c r="J1294" s="134">
        <v>160000000</v>
      </c>
      <c r="K1294" s="6" t="s">
        <v>5137</v>
      </c>
      <c r="L1294" s="6" t="s">
        <v>5138</v>
      </c>
      <c r="M1294" s="6" t="s">
        <v>37</v>
      </c>
    </row>
    <row r="1295" spans="1:13" ht="30" customHeight="1">
      <c r="A1295" s="10" t="s">
        <v>4922</v>
      </c>
      <c r="B1295" s="10" t="s">
        <v>5139</v>
      </c>
      <c r="C1295" s="6" t="s">
        <v>300</v>
      </c>
      <c r="D1295" s="142" t="s">
        <v>5140</v>
      </c>
      <c r="E1295" s="7" t="s">
        <v>223</v>
      </c>
      <c r="F1295" s="6" t="s">
        <v>119</v>
      </c>
      <c r="G1295" s="134">
        <v>350000000</v>
      </c>
      <c r="H1295" s="134">
        <v>30000000</v>
      </c>
      <c r="I1295" s="134">
        <v>0</v>
      </c>
      <c r="J1295" s="134">
        <f>SUM(G1295:I1295)</f>
        <v>380000000</v>
      </c>
      <c r="K1295" s="6" t="s">
        <v>5141</v>
      </c>
      <c r="L1295" s="6" t="s">
        <v>5142</v>
      </c>
      <c r="M1295" s="6" t="s">
        <v>226</v>
      </c>
    </row>
    <row r="1296" spans="1:13" ht="30" customHeight="1">
      <c r="A1296" s="10" t="s">
        <v>5143</v>
      </c>
      <c r="B1296" s="10" t="s">
        <v>5144</v>
      </c>
      <c r="C1296" s="6" t="s">
        <v>4300</v>
      </c>
      <c r="D1296" s="78" t="s">
        <v>5145</v>
      </c>
      <c r="E1296" s="7" t="s">
        <v>2574</v>
      </c>
      <c r="F1296" s="6" t="s">
        <v>2362</v>
      </c>
      <c r="G1296" s="134">
        <v>1109000000</v>
      </c>
      <c r="H1296" s="134">
        <v>907000000</v>
      </c>
      <c r="I1296" s="134" t="s">
        <v>5146</v>
      </c>
      <c r="J1296" s="134">
        <f>SUM(G1296:I1296)</f>
        <v>2016000000</v>
      </c>
      <c r="K1296" s="6" t="s">
        <v>5147</v>
      </c>
      <c r="L1296" s="78" t="s">
        <v>5148</v>
      </c>
      <c r="M1296" s="6" t="s">
        <v>37</v>
      </c>
    </row>
    <row r="1297" spans="1:13" ht="30" customHeight="1">
      <c r="A1297" s="10" t="s">
        <v>5143</v>
      </c>
      <c r="B1297" s="10" t="s">
        <v>5149</v>
      </c>
      <c r="C1297" s="6" t="s">
        <v>4300</v>
      </c>
      <c r="D1297" s="6" t="s">
        <v>5150</v>
      </c>
      <c r="E1297" s="7" t="s">
        <v>2574</v>
      </c>
      <c r="F1297" s="6" t="s">
        <v>2362</v>
      </c>
      <c r="G1297" s="134">
        <v>1400000000</v>
      </c>
      <c r="H1297" s="134">
        <v>1000000000</v>
      </c>
      <c r="I1297" s="134"/>
      <c r="J1297" s="134">
        <f>SUM(G1297:I1297)</f>
        <v>2400000000</v>
      </c>
      <c r="K1297" s="6" t="s">
        <v>5151</v>
      </c>
      <c r="L1297" s="6" t="s">
        <v>5152</v>
      </c>
      <c r="M1297" s="6" t="s">
        <v>292</v>
      </c>
    </row>
    <row r="1298" spans="1:13" ht="30" customHeight="1">
      <c r="A1298" s="10" t="s">
        <v>4922</v>
      </c>
      <c r="B1298" s="10" t="s">
        <v>5153</v>
      </c>
      <c r="C1298" s="6" t="s">
        <v>300</v>
      </c>
      <c r="D1298" s="6" t="s">
        <v>5154</v>
      </c>
      <c r="E1298" s="6" t="s">
        <v>149</v>
      </c>
      <c r="F1298" s="6" t="s">
        <v>18</v>
      </c>
      <c r="G1298" s="134">
        <v>10000000</v>
      </c>
      <c r="H1298" s="253"/>
      <c r="I1298" s="253"/>
      <c r="J1298" s="134">
        <v>10000000</v>
      </c>
      <c r="K1298" s="6" t="s">
        <v>5151</v>
      </c>
      <c r="L1298" s="6" t="s">
        <v>5152</v>
      </c>
      <c r="M1298" s="78" t="s">
        <v>292</v>
      </c>
    </row>
    <row r="1299" spans="1:13" ht="30" customHeight="1">
      <c r="A1299" s="10" t="s">
        <v>4922</v>
      </c>
      <c r="B1299" s="10" t="s">
        <v>5084</v>
      </c>
      <c r="C1299" s="6" t="s">
        <v>136</v>
      </c>
      <c r="D1299" s="6" t="s">
        <v>5155</v>
      </c>
      <c r="E1299" s="7" t="s">
        <v>133</v>
      </c>
      <c r="F1299" s="6" t="s">
        <v>86</v>
      </c>
      <c r="G1299" s="134">
        <v>300000000</v>
      </c>
      <c r="H1299" s="182">
        <v>0</v>
      </c>
      <c r="I1299" s="134">
        <v>10000000</v>
      </c>
      <c r="J1299" s="134">
        <f t="shared" ref="J1299:J1334" si="46">SUM(G1299:I1299)</f>
        <v>310000000</v>
      </c>
      <c r="K1299" s="6" t="s">
        <v>5156</v>
      </c>
      <c r="L1299" s="6" t="s">
        <v>5157</v>
      </c>
      <c r="M1299" s="6" t="s">
        <v>133</v>
      </c>
    </row>
    <row r="1300" spans="1:13" ht="30" customHeight="1">
      <c r="A1300" s="10" t="s">
        <v>4922</v>
      </c>
      <c r="B1300" s="10" t="s">
        <v>5084</v>
      </c>
      <c r="C1300" s="6" t="s">
        <v>300</v>
      </c>
      <c r="D1300" s="6" t="s">
        <v>5158</v>
      </c>
      <c r="E1300" s="7" t="s">
        <v>655</v>
      </c>
      <c r="F1300" s="6" t="s">
        <v>86</v>
      </c>
      <c r="G1300" s="134">
        <v>30000000</v>
      </c>
      <c r="H1300" s="182">
        <v>0</v>
      </c>
      <c r="I1300" s="120">
        <v>0</v>
      </c>
      <c r="J1300" s="134">
        <f t="shared" si="46"/>
        <v>30000000</v>
      </c>
      <c r="K1300" s="6" t="s">
        <v>5124</v>
      </c>
      <c r="L1300" s="6" t="s">
        <v>5125</v>
      </c>
      <c r="M1300" s="6" t="s">
        <v>115</v>
      </c>
    </row>
    <row r="1301" spans="1:13" ht="30" customHeight="1">
      <c r="A1301" s="10" t="s">
        <v>4922</v>
      </c>
      <c r="B1301" s="10" t="s">
        <v>5084</v>
      </c>
      <c r="C1301" s="6" t="s">
        <v>136</v>
      </c>
      <c r="D1301" s="6" t="s">
        <v>5159</v>
      </c>
      <c r="E1301" s="7" t="s">
        <v>526</v>
      </c>
      <c r="F1301" s="6" t="s">
        <v>86</v>
      </c>
      <c r="G1301" s="134">
        <v>40000000</v>
      </c>
      <c r="H1301" s="182">
        <v>0</v>
      </c>
      <c r="I1301" s="120">
        <v>0</v>
      </c>
      <c r="J1301" s="134">
        <f t="shared" si="46"/>
        <v>40000000</v>
      </c>
      <c r="K1301" s="6" t="s">
        <v>5086</v>
      </c>
      <c r="L1301" s="6" t="s">
        <v>5087</v>
      </c>
      <c r="M1301" s="6" t="s">
        <v>844</v>
      </c>
    </row>
    <row r="1302" spans="1:13" ht="30" customHeight="1">
      <c r="A1302" s="10" t="s">
        <v>4922</v>
      </c>
      <c r="B1302" s="10" t="s">
        <v>5084</v>
      </c>
      <c r="C1302" s="6" t="s">
        <v>300</v>
      </c>
      <c r="D1302" s="6" t="s">
        <v>5160</v>
      </c>
      <c r="E1302" s="7" t="s">
        <v>655</v>
      </c>
      <c r="F1302" s="6" t="s">
        <v>86</v>
      </c>
      <c r="G1302" s="134">
        <v>24000000</v>
      </c>
      <c r="H1302" s="182">
        <v>0</v>
      </c>
      <c r="I1302" s="120">
        <v>0</v>
      </c>
      <c r="J1302" s="134">
        <f t="shared" si="46"/>
        <v>24000000</v>
      </c>
      <c r="K1302" s="6" t="s">
        <v>5161</v>
      </c>
      <c r="L1302" s="6" t="s">
        <v>5162</v>
      </c>
      <c r="M1302" s="6" t="s">
        <v>115</v>
      </c>
    </row>
    <row r="1303" spans="1:13" ht="30" customHeight="1">
      <c r="A1303" s="10" t="s">
        <v>4922</v>
      </c>
      <c r="B1303" s="10" t="s">
        <v>5139</v>
      </c>
      <c r="C1303" s="6" t="s">
        <v>157</v>
      </c>
      <c r="D1303" s="141" t="s">
        <v>5163</v>
      </c>
      <c r="E1303" s="7" t="s">
        <v>85</v>
      </c>
      <c r="F1303" s="6" t="s">
        <v>86</v>
      </c>
      <c r="G1303" s="134">
        <v>200000000</v>
      </c>
      <c r="H1303" s="182">
        <v>0</v>
      </c>
      <c r="I1303" s="120">
        <v>0</v>
      </c>
      <c r="J1303" s="134">
        <f t="shared" si="46"/>
        <v>200000000</v>
      </c>
      <c r="K1303" s="6" t="s">
        <v>5164</v>
      </c>
      <c r="L1303" s="6" t="s">
        <v>5165</v>
      </c>
      <c r="M1303" s="6" t="s">
        <v>85</v>
      </c>
    </row>
    <row r="1304" spans="1:13" ht="30" customHeight="1">
      <c r="A1304" s="10" t="s">
        <v>4922</v>
      </c>
      <c r="B1304" s="10" t="s">
        <v>5139</v>
      </c>
      <c r="C1304" s="6" t="s">
        <v>157</v>
      </c>
      <c r="D1304" s="142" t="s">
        <v>5166</v>
      </c>
      <c r="E1304" s="7" t="s">
        <v>223</v>
      </c>
      <c r="F1304" s="6" t="s">
        <v>119</v>
      </c>
      <c r="G1304" s="134">
        <v>200000000</v>
      </c>
      <c r="H1304" s="134">
        <v>20000000</v>
      </c>
      <c r="I1304" s="134">
        <v>0</v>
      </c>
      <c r="J1304" s="134">
        <f t="shared" si="46"/>
        <v>220000000</v>
      </c>
      <c r="K1304" s="6" t="s">
        <v>5141</v>
      </c>
      <c r="L1304" s="6" t="s">
        <v>5167</v>
      </c>
      <c r="M1304" s="6" t="s">
        <v>226</v>
      </c>
    </row>
    <row r="1305" spans="1:13" ht="30" customHeight="1">
      <c r="A1305" s="10" t="s">
        <v>4922</v>
      </c>
      <c r="B1305" s="10" t="s">
        <v>5168</v>
      </c>
      <c r="C1305" s="6" t="s">
        <v>124</v>
      </c>
      <c r="D1305" s="6" t="s">
        <v>5169</v>
      </c>
      <c r="E1305" s="7" t="s">
        <v>292</v>
      </c>
      <c r="F1305" s="6" t="s">
        <v>86</v>
      </c>
      <c r="G1305" s="134">
        <v>670000000</v>
      </c>
      <c r="H1305" s="134">
        <v>470000000</v>
      </c>
      <c r="I1305" s="134">
        <v>15000000</v>
      </c>
      <c r="J1305" s="134">
        <f t="shared" si="46"/>
        <v>1155000000</v>
      </c>
      <c r="K1305" s="6" t="s">
        <v>5170</v>
      </c>
      <c r="L1305" s="6" t="s">
        <v>5171</v>
      </c>
      <c r="M1305" s="6" t="s">
        <v>292</v>
      </c>
    </row>
    <row r="1306" spans="1:13" ht="30" customHeight="1">
      <c r="A1306" s="10" t="s">
        <v>4922</v>
      </c>
      <c r="B1306" s="10" t="s">
        <v>5077</v>
      </c>
      <c r="C1306" s="6" t="s">
        <v>157</v>
      </c>
      <c r="D1306" s="6" t="s">
        <v>5172</v>
      </c>
      <c r="E1306" s="7" t="s">
        <v>223</v>
      </c>
      <c r="F1306" s="6" t="s">
        <v>86</v>
      </c>
      <c r="G1306" s="134">
        <v>50000000</v>
      </c>
      <c r="H1306" s="134">
        <v>50000000</v>
      </c>
      <c r="I1306" s="134">
        <v>1000000</v>
      </c>
      <c r="J1306" s="134">
        <f t="shared" si="46"/>
        <v>101000000</v>
      </c>
      <c r="K1306" s="6" t="s">
        <v>5173</v>
      </c>
      <c r="L1306" s="6" t="s">
        <v>5174</v>
      </c>
      <c r="M1306" s="6" t="s">
        <v>773</v>
      </c>
    </row>
    <row r="1307" spans="1:13" ht="30" customHeight="1">
      <c r="A1307" s="10" t="s">
        <v>4922</v>
      </c>
      <c r="B1307" s="10" t="s">
        <v>5084</v>
      </c>
      <c r="C1307" s="6" t="s">
        <v>157</v>
      </c>
      <c r="D1307" s="6" t="s">
        <v>5175</v>
      </c>
      <c r="E1307" s="7" t="s">
        <v>5176</v>
      </c>
      <c r="F1307" s="6" t="s">
        <v>86</v>
      </c>
      <c r="G1307" s="134">
        <v>120000000</v>
      </c>
      <c r="H1307" s="134">
        <v>30000000</v>
      </c>
      <c r="I1307" s="134">
        <v>0</v>
      </c>
      <c r="J1307" s="134">
        <f t="shared" si="46"/>
        <v>150000000</v>
      </c>
      <c r="K1307" s="6" t="s">
        <v>5177</v>
      </c>
      <c r="L1307" s="6" t="s">
        <v>5178</v>
      </c>
      <c r="M1307" s="6" t="s">
        <v>133</v>
      </c>
    </row>
    <row r="1308" spans="1:13" ht="30" customHeight="1">
      <c r="A1308" s="10" t="s">
        <v>4922</v>
      </c>
      <c r="B1308" s="10" t="s">
        <v>5084</v>
      </c>
      <c r="C1308" s="6" t="s">
        <v>445</v>
      </c>
      <c r="D1308" s="6" t="s">
        <v>5179</v>
      </c>
      <c r="E1308" s="7" t="s">
        <v>85</v>
      </c>
      <c r="F1308" s="6" t="s">
        <v>86</v>
      </c>
      <c r="G1308" s="134">
        <v>95000000</v>
      </c>
      <c r="H1308" s="182">
        <v>0</v>
      </c>
      <c r="I1308" s="120">
        <v>0</v>
      </c>
      <c r="J1308" s="134">
        <f t="shared" si="46"/>
        <v>95000000</v>
      </c>
      <c r="K1308" s="6" t="s">
        <v>5180</v>
      </c>
      <c r="L1308" s="6" t="s">
        <v>5181</v>
      </c>
      <c r="M1308" s="6" t="s">
        <v>133</v>
      </c>
    </row>
    <row r="1309" spans="1:13" ht="30" customHeight="1">
      <c r="A1309" s="10" t="s">
        <v>4922</v>
      </c>
      <c r="B1309" s="10" t="s">
        <v>5131</v>
      </c>
      <c r="C1309" s="6" t="s">
        <v>445</v>
      </c>
      <c r="D1309" s="136" t="s">
        <v>5182</v>
      </c>
      <c r="E1309" s="7" t="s">
        <v>292</v>
      </c>
      <c r="F1309" s="6" t="s">
        <v>86</v>
      </c>
      <c r="G1309" s="134">
        <v>180000000</v>
      </c>
      <c r="H1309" s="182">
        <v>0</v>
      </c>
      <c r="I1309" s="120">
        <v>0</v>
      </c>
      <c r="J1309" s="134">
        <f t="shared" si="46"/>
        <v>180000000</v>
      </c>
      <c r="K1309" s="6" t="s">
        <v>5133</v>
      </c>
      <c r="L1309" s="6" t="s">
        <v>5134</v>
      </c>
      <c r="M1309" s="6" t="s">
        <v>37</v>
      </c>
    </row>
    <row r="1310" spans="1:13" ht="30" customHeight="1">
      <c r="A1310" s="10" t="s">
        <v>4922</v>
      </c>
      <c r="B1310" s="10" t="s">
        <v>5077</v>
      </c>
      <c r="C1310" s="6" t="s">
        <v>1062</v>
      </c>
      <c r="D1310" s="6" t="s">
        <v>5183</v>
      </c>
      <c r="E1310" s="7" t="s">
        <v>882</v>
      </c>
      <c r="F1310" s="6" t="s">
        <v>86</v>
      </c>
      <c r="G1310" s="134">
        <v>90000000</v>
      </c>
      <c r="H1310" s="182">
        <v>0</v>
      </c>
      <c r="I1310" s="134">
        <v>1000000</v>
      </c>
      <c r="J1310" s="134">
        <f t="shared" si="46"/>
        <v>91000000</v>
      </c>
      <c r="K1310" s="6" t="s">
        <v>5184</v>
      </c>
      <c r="L1310" s="6" t="s">
        <v>5185</v>
      </c>
      <c r="M1310" s="78" t="s">
        <v>773</v>
      </c>
    </row>
    <row r="1311" spans="1:13" ht="30" customHeight="1">
      <c r="A1311" s="10" t="s">
        <v>4922</v>
      </c>
      <c r="B1311" s="10" t="s">
        <v>5084</v>
      </c>
      <c r="C1311" s="6" t="s">
        <v>575</v>
      </c>
      <c r="D1311" s="142" t="s">
        <v>5186</v>
      </c>
      <c r="E1311" s="7" t="s">
        <v>85</v>
      </c>
      <c r="F1311" s="6" t="s">
        <v>86</v>
      </c>
      <c r="G1311" s="134">
        <v>3045000000</v>
      </c>
      <c r="H1311" s="134">
        <v>240000000</v>
      </c>
      <c r="I1311" s="134">
        <v>0</v>
      </c>
      <c r="J1311" s="134">
        <f t="shared" si="46"/>
        <v>3285000000</v>
      </c>
      <c r="K1311" s="6" t="s">
        <v>5187</v>
      </c>
      <c r="L1311" s="6" t="s">
        <v>5188</v>
      </c>
      <c r="M1311" s="6" t="s">
        <v>133</v>
      </c>
    </row>
    <row r="1312" spans="1:13" ht="30" customHeight="1">
      <c r="A1312" s="10" t="s">
        <v>4922</v>
      </c>
      <c r="B1312" s="10" t="s">
        <v>5189</v>
      </c>
      <c r="C1312" s="6" t="s">
        <v>575</v>
      </c>
      <c r="D1312" s="6" t="s">
        <v>5190</v>
      </c>
      <c r="E1312" s="7" t="s">
        <v>37</v>
      </c>
      <c r="F1312" s="6" t="s">
        <v>86</v>
      </c>
      <c r="G1312" s="134">
        <v>604000000</v>
      </c>
      <c r="H1312" s="134">
        <v>900000000</v>
      </c>
      <c r="I1312" s="134">
        <v>8000000</v>
      </c>
      <c r="J1312" s="134">
        <f t="shared" si="46"/>
        <v>1512000000</v>
      </c>
      <c r="K1312" s="6" t="s">
        <v>5191</v>
      </c>
      <c r="L1312" s="6" t="s">
        <v>5191</v>
      </c>
      <c r="M1312" s="6" t="s">
        <v>37</v>
      </c>
    </row>
    <row r="1313" spans="1:13" ht="30" customHeight="1">
      <c r="A1313" s="10" t="s">
        <v>5143</v>
      </c>
      <c r="B1313" s="10" t="s">
        <v>5192</v>
      </c>
      <c r="C1313" s="6" t="s">
        <v>575</v>
      </c>
      <c r="D1313" s="6" t="s">
        <v>5193</v>
      </c>
      <c r="E1313" s="7" t="s">
        <v>37</v>
      </c>
      <c r="F1313" s="6" t="s">
        <v>2362</v>
      </c>
      <c r="G1313" s="134">
        <v>1522000000</v>
      </c>
      <c r="H1313" s="134">
        <v>2275000000</v>
      </c>
      <c r="I1313" s="134">
        <v>10000000</v>
      </c>
      <c r="J1313" s="134">
        <f t="shared" si="46"/>
        <v>3807000000</v>
      </c>
      <c r="K1313" s="6" t="s">
        <v>5191</v>
      </c>
      <c r="L1313" s="6" t="s">
        <v>5191</v>
      </c>
      <c r="M1313" s="6" t="s">
        <v>37</v>
      </c>
    </row>
    <row r="1314" spans="1:13" ht="30" customHeight="1">
      <c r="A1314" s="10" t="s">
        <v>5143</v>
      </c>
      <c r="B1314" s="10" t="s">
        <v>5192</v>
      </c>
      <c r="C1314" s="6" t="s">
        <v>575</v>
      </c>
      <c r="D1314" s="6" t="s">
        <v>5194</v>
      </c>
      <c r="E1314" s="7" t="s">
        <v>37</v>
      </c>
      <c r="F1314" s="6" t="s">
        <v>2362</v>
      </c>
      <c r="G1314" s="134">
        <v>645000000</v>
      </c>
      <c r="H1314" s="134">
        <v>960000000</v>
      </c>
      <c r="I1314" s="134">
        <v>8000000</v>
      </c>
      <c r="J1314" s="134">
        <f t="shared" si="46"/>
        <v>1613000000</v>
      </c>
      <c r="K1314" s="6" t="s">
        <v>5191</v>
      </c>
      <c r="L1314" s="6" t="s">
        <v>5191</v>
      </c>
      <c r="M1314" s="6" t="s">
        <v>37</v>
      </c>
    </row>
    <row r="1315" spans="1:13" ht="30" customHeight="1">
      <c r="A1315" s="10" t="s">
        <v>5143</v>
      </c>
      <c r="B1315" s="10" t="s">
        <v>5192</v>
      </c>
      <c r="C1315" s="6" t="s">
        <v>575</v>
      </c>
      <c r="D1315" s="6" t="s">
        <v>5195</v>
      </c>
      <c r="E1315" s="7" t="s">
        <v>37</v>
      </c>
      <c r="F1315" s="6" t="s">
        <v>2362</v>
      </c>
      <c r="G1315" s="134">
        <v>592000000</v>
      </c>
      <c r="H1315" s="134">
        <v>880000000</v>
      </c>
      <c r="I1315" s="134">
        <v>9000000</v>
      </c>
      <c r="J1315" s="134">
        <f t="shared" si="46"/>
        <v>1481000000</v>
      </c>
      <c r="K1315" s="6" t="s">
        <v>5191</v>
      </c>
      <c r="L1315" s="6" t="s">
        <v>5191</v>
      </c>
      <c r="M1315" s="6" t="s">
        <v>37</v>
      </c>
    </row>
    <row r="1316" spans="1:13" ht="30" customHeight="1">
      <c r="A1316" s="10" t="s">
        <v>5143</v>
      </c>
      <c r="B1316" s="10" t="s">
        <v>5196</v>
      </c>
      <c r="C1316" s="6" t="s">
        <v>139</v>
      </c>
      <c r="D1316" s="6" t="s">
        <v>5197</v>
      </c>
      <c r="E1316" s="7" t="s">
        <v>133</v>
      </c>
      <c r="F1316" s="6" t="s">
        <v>18</v>
      </c>
      <c r="G1316" s="134">
        <v>150000000</v>
      </c>
      <c r="H1316" s="134">
        <v>10000000</v>
      </c>
      <c r="I1316" s="134">
        <v>5000000</v>
      </c>
      <c r="J1316" s="134">
        <f t="shared" si="46"/>
        <v>165000000</v>
      </c>
      <c r="K1316" s="22" t="s">
        <v>5198</v>
      </c>
      <c r="L1316" s="22" t="s">
        <v>5199</v>
      </c>
      <c r="M1316" s="78" t="s">
        <v>4534</v>
      </c>
    </row>
    <row r="1317" spans="1:13" ht="30" customHeight="1">
      <c r="A1317" s="10" t="s">
        <v>5200</v>
      </c>
      <c r="B1317" s="10" t="s">
        <v>5201</v>
      </c>
      <c r="C1317" s="6" t="s">
        <v>5202</v>
      </c>
      <c r="D1317" s="6" t="s">
        <v>5203</v>
      </c>
      <c r="E1317" s="7" t="s">
        <v>133</v>
      </c>
      <c r="F1317" s="6" t="s">
        <v>18</v>
      </c>
      <c r="G1317" s="134">
        <v>180000000</v>
      </c>
      <c r="H1317" s="182">
        <v>0</v>
      </c>
      <c r="I1317" s="134">
        <v>10000000</v>
      </c>
      <c r="J1317" s="134">
        <f t="shared" si="46"/>
        <v>190000000</v>
      </c>
      <c r="K1317" s="6" t="s">
        <v>5204</v>
      </c>
      <c r="L1317" s="6" t="s">
        <v>5205</v>
      </c>
      <c r="M1317" s="6" t="s">
        <v>133</v>
      </c>
    </row>
    <row r="1318" spans="1:13" ht="30" customHeight="1">
      <c r="A1318" s="10" t="s">
        <v>5200</v>
      </c>
      <c r="B1318" s="10" t="s">
        <v>5201</v>
      </c>
      <c r="C1318" s="6" t="s">
        <v>3079</v>
      </c>
      <c r="D1318" s="6" t="s">
        <v>5206</v>
      </c>
      <c r="E1318" s="7" t="s">
        <v>4534</v>
      </c>
      <c r="F1318" s="6" t="s">
        <v>4497</v>
      </c>
      <c r="G1318" s="134">
        <v>750000000</v>
      </c>
      <c r="H1318" s="134">
        <v>180000000</v>
      </c>
      <c r="I1318" s="134">
        <v>0</v>
      </c>
      <c r="J1318" s="134">
        <f t="shared" si="46"/>
        <v>930000000</v>
      </c>
      <c r="K1318" s="6" t="s">
        <v>5207</v>
      </c>
      <c r="L1318" s="6" t="s">
        <v>5208</v>
      </c>
      <c r="M1318" s="6" t="s">
        <v>133</v>
      </c>
    </row>
    <row r="1319" spans="1:13" ht="30" customHeight="1">
      <c r="A1319" s="10" t="s">
        <v>5200</v>
      </c>
      <c r="B1319" s="10" t="s">
        <v>5201</v>
      </c>
      <c r="C1319" s="6" t="s">
        <v>3079</v>
      </c>
      <c r="D1319" s="6" t="s">
        <v>5209</v>
      </c>
      <c r="E1319" s="7" t="s">
        <v>526</v>
      </c>
      <c r="F1319" s="6" t="s">
        <v>18</v>
      </c>
      <c r="G1319" s="134">
        <v>130000000</v>
      </c>
      <c r="H1319" s="182">
        <v>0</v>
      </c>
      <c r="I1319" s="120">
        <v>0</v>
      </c>
      <c r="J1319" s="134">
        <f t="shared" si="46"/>
        <v>130000000</v>
      </c>
      <c r="K1319" s="6" t="s">
        <v>5210</v>
      </c>
      <c r="L1319" s="6" t="s">
        <v>5211</v>
      </c>
      <c r="M1319" s="6" t="s">
        <v>715</v>
      </c>
    </row>
    <row r="1320" spans="1:13" ht="30" customHeight="1">
      <c r="A1320" s="10" t="s">
        <v>5200</v>
      </c>
      <c r="B1320" s="10" t="s">
        <v>5212</v>
      </c>
      <c r="C1320" s="6" t="s">
        <v>5213</v>
      </c>
      <c r="D1320" s="143" t="s">
        <v>5214</v>
      </c>
      <c r="E1320" s="7" t="s">
        <v>5215</v>
      </c>
      <c r="F1320" s="6" t="s">
        <v>4497</v>
      </c>
      <c r="G1320" s="134">
        <v>980000000</v>
      </c>
      <c r="H1320" s="182">
        <v>0</v>
      </c>
      <c r="I1320" s="134">
        <v>20000000</v>
      </c>
      <c r="J1320" s="134">
        <f t="shared" si="46"/>
        <v>1000000000</v>
      </c>
      <c r="K1320" s="6" t="s">
        <v>5216</v>
      </c>
      <c r="L1320" s="6" t="s">
        <v>5217</v>
      </c>
      <c r="M1320" s="6" t="s">
        <v>4448</v>
      </c>
    </row>
    <row r="1321" spans="1:13" ht="30" customHeight="1">
      <c r="A1321" s="10" t="s">
        <v>4913</v>
      </c>
      <c r="B1321" s="10" t="s">
        <v>4914</v>
      </c>
      <c r="C1321" s="6" t="s">
        <v>108</v>
      </c>
      <c r="D1321" s="6" t="s">
        <v>4915</v>
      </c>
      <c r="E1321" s="7" t="s">
        <v>292</v>
      </c>
      <c r="F1321" s="6" t="s">
        <v>86</v>
      </c>
      <c r="G1321" s="134">
        <v>650000000</v>
      </c>
      <c r="H1321" s="134">
        <v>450000000</v>
      </c>
      <c r="I1321" s="134">
        <v>100000000</v>
      </c>
      <c r="J1321" s="134">
        <f t="shared" si="46"/>
        <v>1200000000</v>
      </c>
      <c r="K1321" s="6" t="s">
        <v>5370</v>
      </c>
      <c r="L1321" s="78" t="s">
        <v>5371</v>
      </c>
      <c r="M1321" s="6" t="s">
        <v>37</v>
      </c>
    </row>
    <row r="1322" spans="1:13" ht="30" customHeight="1">
      <c r="A1322" s="10" t="s">
        <v>4922</v>
      </c>
      <c r="B1322" s="10" t="s">
        <v>5264</v>
      </c>
      <c r="C1322" s="6" t="s">
        <v>51</v>
      </c>
      <c r="D1322" s="137" t="s">
        <v>4919</v>
      </c>
      <c r="E1322" s="7" t="s">
        <v>292</v>
      </c>
      <c r="F1322" s="6" t="s">
        <v>86</v>
      </c>
      <c r="G1322" s="251">
        <v>750521698</v>
      </c>
      <c r="H1322" s="134">
        <v>650188801</v>
      </c>
      <c r="I1322" s="134">
        <v>3000000</v>
      </c>
      <c r="J1322" s="134">
        <f t="shared" si="46"/>
        <v>1403710499</v>
      </c>
      <c r="K1322" s="6" t="s">
        <v>5372</v>
      </c>
      <c r="L1322" s="6" t="s">
        <v>5373</v>
      </c>
      <c r="M1322" s="6" t="s">
        <v>292</v>
      </c>
    </row>
    <row r="1323" spans="1:13" ht="30" customHeight="1">
      <c r="A1323" s="10" t="s">
        <v>4922</v>
      </c>
      <c r="B1323" s="10" t="s">
        <v>5235</v>
      </c>
      <c r="C1323" s="6" t="s">
        <v>51</v>
      </c>
      <c r="D1323" s="6" t="s">
        <v>5374</v>
      </c>
      <c r="E1323" s="7" t="s">
        <v>292</v>
      </c>
      <c r="F1323" s="6" t="s">
        <v>86</v>
      </c>
      <c r="G1323" s="134">
        <v>1086000000</v>
      </c>
      <c r="H1323" s="134">
        <v>1059000000</v>
      </c>
      <c r="I1323" s="134">
        <v>0</v>
      </c>
      <c r="J1323" s="134">
        <f t="shared" si="46"/>
        <v>2145000000</v>
      </c>
      <c r="K1323" s="6" t="s">
        <v>5240</v>
      </c>
      <c r="L1323" s="6" t="s">
        <v>5241</v>
      </c>
      <c r="M1323" s="6" t="s">
        <v>292</v>
      </c>
    </row>
    <row r="1324" spans="1:13" ht="30" customHeight="1">
      <c r="A1324" s="10" t="s">
        <v>4922</v>
      </c>
      <c r="B1324" s="10" t="s">
        <v>5235</v>
      </c>
      <c r="C1324" s="6" t="s">
        <v>51</v>
      </c>
      <c r="D1324" s="6" t="s">
        <v>5375</v>
      </c>
      <c r="E1324" s="7" t="s">
        <v>292</v>
      </c>
      <c r="F1324" s="6" t="s">
        <v>86</v>
      </c>
      <c r="G1324" s="134">
        <v>418000000</v>
      </c>
      <c r="H1324" s="134">
        <v>357000000</v>
      </c>
      <c r="I1324" s="134">
        <v>0</v>
      </c>
      <c r="J1324" s="134">
        <f t="shared" si="46"/>
        <v>775000000</v>
      </c>
      <c r="K1324" s="6" t="s">
        <v>5114</v>
      </c>
      <c r="L1324" s="6" t="s">
        <v>5115</v>
      </c>
      <c r="M1324" s="6" t="s">
        <v>292</v>
      </c>
    </row>
    <row r="1325" spans="1:13" ht="30" customHeight="1">
      <c r="A1325" s="10" t="s">
        <v>4922</v>
      </c>
      <c r="B1325" s="10" t="s">
        <v>4934</v>
      </c>
      <c r="C1325" s="6" t="s">
        <v>51</v>
      </c>
      <c r="D1325" s="6" t="s">
        <v>5376</v>
      </c>
      <c r="E1325" s="7" t="s">
        <v>292</v>
      </c>
      <c r="F1325" s="6" t="s">
        <v>86</v>
      </c>
      <c r="G1325" s="134">
        <v>100000000</v>
      </c>
      <c r="H1325" s="182">
        <v>0</v>
      </c>
      <c r="I1325" s="120">
        <v>0</v>
      </c>
      <c r="J1325" s="134">
        <f t="shared" si="46"/>
        <v>100000000</v>
      </c>
      <c r="K1325" s="6" t="s">
        <v>5377</v>
      </c>
      <c r="L1325" s="6" t="s">
        <v>5378</v>
      </c>
      <c r="M1325" s="6" t="s">
        <v>292</v>
      </c>
    </row>
    <row r="1326" spans="1:13" ht="30" customHeight="1">
      <c r="A1326" s="10" t="s">
        <v>4922</v>
      </c>
      <c r="B1326" s="10" t="s">
        <v>5379</v>
      </c>
      <c r="C1326" s="6" t="s">
        <v>51</v>
      </c>
      <c r="D1326" s="81" t="s">
        <v>5380</v>
      </c>
      <c r="E1326" s="7" t="s">
        <v>37</v>
      </c>
      <c r="F1326" s="6" t="s">
        <v>86</v>
      </c>
      <c r="G1326" s="134">
        <v>2097000000</v>
      </c>
      <c r="H1326" s="134">
        <v>835000000</v>
      </c>
      <c r="I1326" s="134">
        <v>5000000</v>
      </c>
      <c r="J1326" s="134">
        <f t="shared" si="46"/>
        <v>2937000000</v>
      </c>
      <c r="K1326" s="6" t="s">
        <v>5381</v>
      </c>
      <c r="L1326" s="6" t="s">
        <v>5382</v>
      </c>
      <c r="M1326" s="6" t="s">
        <v>37</v>
      </c>
    </row>
    <row r="1327" spans="1:13" ht="30" customHeight="1">
      <c r="A1327" s="10" t="s">
        <v>4922</v>
      </c>
      <c r="B1327" s="10" t="s">
        <v>5109</v>
      </c>
      <c r="C1327" s="6" t="s">
        <v>188</v>
      </c>
      <c r="D1327" s="6" t="s">
        <v>5383</v>
      </c>
      <c r="E1327" s="7" t="s">
        <v>292</v>
      </c>
      <c r="F1327" s="6" t="s">
        <v>86</v>
      </c>
      <c r="G1327" s="134">
        <v>100000000</v>
      </c>
      <c r="H1327" s="134">
        <v>20000000</v>
      </c>
      <c r="I1327" s="134">
        <v>5000000</v>
      </c>
      <c r="J1327" s="134">
        <f t="shared" si="46"/>
        <v>125000000</v>
      </c>
      <c r="K1327" s="6" t="s">
        <v>5370</v>
      </c>
      <c r="L1327" s="78" t="s">
        <v>5371</v>
      </c>
      <c r="M1327" s="6" t="s">
        <v>37</v>
      </c>
    </row>
    <row r="1328" spans="1:13" ht="30" customHeight="1">
      <c r="A1328" s="10" t="s">
        <v>4922</v>
      </c>
      <c r="B1328" s="10" t="s">
        <v>5109</v>
      </c>
      <c r="C1328" s="138" t="s">
        <v>42</v>
      </c>
      <c r="D1328" s="139" t="s">
        <v>4947</v>
      </c>
      <c r="E1328" s="140" t="s">
        <v>292</v>
      </c>
      <c r="F1328" s="6" t="s">
        <v>86</v>
      </c>
      <c r="G1328" s="134">
        <v>629000000</v>
      </c>
      <c r="H1328" s="134">
        <v>801000000</v>
      </c>
      <c r="I1328" s="134">
        <v>412000000</v>
      </c>
      <c r="J1328" s="134">
        <f t="shared" si="46"/>
        <v>1842000000</v>
      </c>
      <c r="K1328" s="6" t="s">
        <v>5384</v>
      </c>
      <c r="L1328" s="6" t="s">
        <v>5385</v>
      </c>
      <c r="M1328" s="6" t="s">
        <v>37</v>
      </c>
    </row>
    <row r="1329" spans="1:13" ht="30" customHeight="1">
      <c r="A1329" s="10" t="s">
        <v>4922</v>
      </c>
      <c r="B1329" s="10" t="s">
        <v>5109</v>
      </c>
      <c r="C1329" s="138" t="s">
        <v>42</v>
      </c>
      <c r="D1329" s="139" t="s">
        <v>4954</v>
      </c>
      <c r="E1329" s="140" t="s">
        <v>292</v>
      </c>
      <c r="F1329" s="6" t="s">
        <v>86</v>
      </c>
      <c r="G1329" s="134">
        <v>78000000</v>
      </c>
      <c r="H1329" s="134">
        <v>72000000</v>
      </c>
      <c r="I1329" s="134">
        <v>54000000</v>
      </c>
      <c r="J1329" s="134">
        <f t="shared" si="46"/>
        <v>204000000</v>
      </c>
      <c r="K1329" s="6" t="s">
        <v>5386</v>
      </c>
      <c r="L1329" s="6" t="s">
        <v>5387</v>
      </c>
      <c r="M1329" s="6" t="s">
        <v>37</v>
      </c>
    </row>
    <row r="1330" spans="1:13" ht="30" customHeight="1">
      <c r="A1330" s="10" t="s">
        <v>4922</v>
      </c>
      <c r="B1330" s="10" t="s">
        <v>5109</v>
      </c>
      <c r="C1330" s="138" t="s">
        <v>42</v>
      </c>
      <c r="D1330" s="139" t="s">
        <v>4957</v>
      </c>
      <c r="E1330" s="140" t="s">
        <v>292</v>
      </c>
      <c r="F1330" s="6" t="s">
        <v>86</v>
      </c>
      <c r="G1330" s="134">
        <v>82000000</v>
      </c>
      <c r="H1330" s="134">
        <v>76000000</v>
      </c>
      <c r="I1330" s="134">
        <v>0</v>
      </c>
      <c r="J1330" s="134">
        <f t="shared" si="46"/>
        <v>158000000</v>
      </c>
      <c r="K1330" s="6" t="s">
        <v>5386</v>
      </c>
      <c r="L1330" s="6" t="s">
        <v>5387</v>
      </c>
      <c r="M1330" s="6" t="s">
        <v>37</v>
      </c>
    </row>
    <row r="1331" spans="1:13" ht="30" customHeight="1">
      <c r="A1331" s="10" t="s">
        <v>4922</v>
      </c>
      <c r="B1331" s="10" t="s">
        <v>5264</v>
      </c>
      <c r="C1331" s="138" t="s">
        <v>188</v>
      </c>
      <c r="D1331" s="6" t="s">
        <v>5388</v>
      </c>
      <c r="E1331" s="140" t="s">
        <v>292</v>
      </c>
      <c r="F1331" s="6" t="s">
        <v>86</v>
      </c>
      <c r="G1331" s="134">
        <v>328000000</v>
      </c>
      <c r="H1331" s="134">
        <v>372000000</v>
      </c>
      <c r="I1331" s="134">
        <v>3000000</v>
      </c>
      <c r="J1331" s="134">
        <f t="shared" si="46"/>
        <v>703000000</v>
      </c>
      <c r="K1331" s="6" t="s">
        <v>5266</v>
      </c>
      <c r="L1331" s="6" t="s">
        <v>5267</v>
      </c>
      <c r="M1331" s="6" t="s">
        <v>292</v>
      </c>
    </row>
    <row r="1332" spans="1:13" ht="30" customHeight="1">
      <c r="A1332" s="10" t="s">
        <v>4922</v>
      </c>
      <c r="B1332" s="10" t="s">
        <v>5235</v>
      </c>
      <c r="C1332" s="138" t="s">
        <v>42</v>
      </c>
      <c r="D1332" s="6" t="s">
        <v>5389</v>
      </c>
      <c r="E1332" s="140" t="s">
        <v>292</v>
      </c>
      <c r="F1332" s="6" t="s">
        <v>86</v>
      </c>
      <c r="G1332" s="134">
        <v>1150000000</v>
      </c>
      <c r="H1332" s="134">
        <v>850000000</v>
      </c>
      <c r="I1332" s="134">
        <v>0</v>
      </c>
      <c r="J1332" s="134">
        <f t="shared" si="46"/>
        <v>2000000000</v>
      </c>
      <c r="K1332" s="6" t="s">
        <v>5276</v>
      </c>
      <c r="L1332" s="6" t="s">
        <v>5277</v>
      </c>
      <c r="M1332" s="6" t="s">
        <v>292</v>
      </c>
    </row>
    <row r="1333" spans="1:13" ht="30" customHeight="1">
      <c r="A1333" s="10" t="s">
        <v>4922</v>
      </c>
      <c r="B1333" s="10" t="s">
        <v>4934</v>
      </c>
      <c r="C1333" s="6" t="s">
        <v>42</v>
      </c>
      <c r="D1333" s="6" t="s">
        <v>5390</v>
      </c>
      <c r="E1333" s="7" t="s">
        <v>292</v>
      </c>
      <c r="F1333" s="6" t="s">
        <v>86</v>
      </c>
      <c r="G1333" s="134">
        <v>50000000</v>
      </c>
      <c r="H1333" s="182">
        <v>0</v>
      </c>
      <c r="I1333" s="120">
        <v>0</v>
      </c>
      <c r="J1333" s="134">
        <f t="shared" si="46"/>
        <v>50000000</v>
      </c>
      <c r="K1333" s="6" t="s">
        <v>5272</v>
      </c>
      <c r="L1333" s="6" t="s">
        <v>5273</v>
      </c>
      <c r="M1333" s="6" t="s">
        <v>292</v>
      </c>
    </row>
    <row r="1334" spans="1:13" ht="30" customHeight="1">
      <c r="A1334" s="10" t="s">
        <v>4922</v>
      </c>
      <c r="B1334" s="10" t="s">
        <v>5153</v>
      </c>
      <c r="C1334" s="6" t="s">
        <v>188</v>
      </c>
      <c r="D1334" s="6" t="s">
        <v>5391</v>
      </c>
      <c r="E1334" s="7" t="s">
        <v>292</v>
      </c>
      <c r="F1334" s="6" t="s">
        <v>86</v>
      </c>
      <c r="G1334" s="134">
        <v>5637000000</v>
      </c>
      <c r="H1334" s="134">
        <v>3071000000</v>
      </c>
      <c r="I1334" s="134"/>
      <c r="J1334" s="134">
        <f t="shared" si="46"/>
        <v>8708000000</v>
      </c>
      <c r="K1334" s="6" t="s">
        <v>5151</v>
      </c>
      <c r="L1334" s="6" t="s">
        <v>5152</v>
      </c>
      <c r="M1334" s="6" t="s">
        <v>292</v>
      </c>
    </row>
    <row r="1335" spans="1:13" ht="30" customHeight="1">
      <c r="A1335" s="10" t="s">
        <v>4922</v>
      </c>
      <c r="B1335" s="10" t="s">
        <v>5153</v>
      </c>
      <c r="C1335" s="6" t="s">
        <v>188</v>
      </c>
      <c r="D1335" s="61" t="s">
        <v>5392</v>
      </c>
      <c r="E1335" s="6" t="s">
        <v>149</v>
      </c>
      <c r="F1335" s="6" t="s">
        <v>18</v>
      </c>
      <c r="G1335" s="252">
        <v>12241000</v>
      </c>
      <c r="H1335" s="253"/>
      <c r="I1335" s="253"/>
      <c r="J1335" s="252">
        <v>12241000</v>
      </c>
      <c r="K1335" s="6" t="s">
        <v>5151</v>
      </c>
      <c r="L1335" s="6" t="s">
        <v>5152</v>
      </c>
      <c r="M1335" s="78" t="s">
        <v>292</v>
      </c>
    </row>
    <row r="1336" spans="1:13" ht="30" customHeight="1">
      <c r="A1336" s="10" t="s">
        <v>4922</v>
      </c>
      <c r="B1336" s="10" t="s">
        <v>5246</v>
      </c>
      <c r="C1336" s="6" t="s">
        <v>188</v>
      </c>
      <c r="D1336" s="6" t="s">
        <v>5393</v>
      </c>
      <c r="E1336" s="7" t="s">
        <v>655</v>
      </c>
      <c r="F1336" s="6" t="s">
        <v>86</v>
      </c>
      <c r="G1336" s="134">
        <v>514000000</v>
      </c>
      <c r="H1336" s="134">
        <v>147000000</v>
      </c>
      <c r="I1336" s="134">
        <v>73000000</v>
      </c>
      <c r="J1336" s="134">
        <f t="shared" ref="J1336:J1347" si="47">SUM(G1336:I1336)</f>
        <v>734000000</v>
      </c>
      <c r="K1336" s="6" t="s">
        <v>5394</v>
      </c>
      <c r="L1336" s="6" t="s">
        <v>5395</v>
      </c>
      <c r="M1336" s="6" t="s">
        <v>655</v>
      </c>
    </row>
    <row r="1337" spans="1:13" ht="30" customHeight="1">
      <c r="A1337" s="10" t="s">
        <v>4922</v>
      </c>
      <c r="B1337" s="10" t="s">
        <v>5246</v>
      </c>
      <c r="C1337" s="50" t="s">
        <v>42</v>
      </c>
      <c r="D1337" s="50" t="s">
        <v>5396</v>
      </c>
      <c r="E1337" s="56" t="s">
        <v>223</v>
      </c>
      <c r="F1337" s="50" t="s">
        <v>119</v>
      </c>
      <c r="G1337" s="134">
        <v>11000000</v>
      </c>
      <c r="H1337" s="182">
        <v>0</v>
      </c>
      <c r="I1337" s="120">
        <v>0</v>
      </c>
      <c r="J1337" s="134">
        <f t="shared" si="47"/>
        <v>11000000</v>
      </c>
      <c r="K1337" s="50" t="s">
        <v>5397</v>
      </c>
      <c r="L1337" s="50" t="s">
        <v>5398</v>
      </c>
      <c r="M1337" s="50" t="s">
        <v>773</v>
      </c>
    </row>
    <row r="1338" spans="1:13" ht="30" customHeight="1">
      <c r="A1338" s="10" t="s">
        <v>4922</v>
      </c>
      <c r="B1338" s="10" t="s">
        <v>5168</v>
      </c>
      <c r="C1338" s="6" t="s">
        <v>188</v>
      </c>
      <c r="D1338" s="6" t="s">
        <v>5399</v>
      </c>
      <c r="E1338" s="7" t="s">
        <v>292</v>
      </c>
      <c r="F1338" s="6" t="s">
        <v>86</v>
      </c>
      <c r="G1338" s="134">
        <v>310000000</v>
      </c>
      <c r="H1338" s="134">
        <v>110000000</v>
      </c>
      <c r="I1338" s="134">
        <v>0</v>
      </c>
      <c r="J1338" s="134">
        <f t="shared" si="47"/>
        <v>420000000</v>
      </c>
      <c r="K1338" s="6" t="s">
        <v>5170</v>
      </c>
      <c r="L1338" s="6" t="s">
        <v>5171</v>
      </c>
      <c r="M1338" s="6" t="s">
        <v>292</v>
      </c>
    </row>
    <row r="1339" spans="1:13" ht="30" customHeight="1">
      <c r="A1339" s="10" t="s">
        <v>4922</v>
      </c>
      <c r="B1339" s="10" t="s">
        <v>5168</v>
      </c>
      <c r="C1339" s="6" t="s">
        <v>188</v>
      </c>
      <c r="D1339" s="6" t="s">
        <v>5400</v>
      </c>
      <c r="E1339" s="7" t="s">
        <v>292</v>
      </c>
      <c r="F1339" s="6" t="s">
        <v>86</v>
      </c>
      <c r="G1339" s="134">
        <v>152000000</v>
      </c>
      <c r="H1339" s="134">
        <v>64000000</v>
      </c>
      <c r="I1339" s="134">
        <v>0</v>
      </c>
      <c r="J1339" s="134">
        <f t="shared" si="47"/>
        <v>216000000</v>
      </c>
      <c r="K1339" s="6" t="s">
        <v>5401</v>
      </c>
      <c r="L1339" s="6" t="s">
        <v>5402</v>
      </c>
      <c r="M1339" s="6" t="s">
        <v>292</v>
      </c>
    </row>
    <row r="1340" spans="1:13" ht="30" customHeight="1">
      <c r="A1340" s="10" t="s">
        <v>4922</v>
      </c>
      <c r="B1340" s="10" t="s">
        <v>5084</v>
      </c>
      <c r="C1340" s="6" t="s">
        <v>188</v>
      </c>
      <c r="D1340" s="6" t="s">
        <v>5403</v>
      </c>
      <c r="E1340" s="7" t="s">
        <v>655</v>
      </c>
      <c r="F1340" s="6" t="s">
        <v>86</v>
      </c>
      <c r="G1340" s="134">
        <v>180000000</v>
      </c>
      <c r="H1340" s="182">
        <v>0</v>
      </c>
      <c r="I1340" s="134">
        <v>20000000</v>
      </c>
      <c r="J1340" s="134">
        <f t="shared" si="47"/>
        <v>200000000</v>
      </c>
      <c r="K1340" s="6" t="s">
        <v>5124</v>
      </c>
      <c r="L1340" s="6" t="s">
        <v>5125</v>
      </c>
      <c r="M1340" s="6" t="s">
        <v>115</v>
      </c>
    </row>
    <row r="1341" spans="1:13" ht="30" customHeight="1">
      <c r="A1341" s="10" t="s">
        <v>4922</v>
      </c>
      <c r="B1341" s="10" t="s">
        <v>5084</v>
      </c>
      <c r="C1341" s="6" t="s">
        <v>42</v>
      </c>
      <c r="D1341" s="6" t="s">
        <v>5404</v>
      </c>
      <c r="E1341" s="7" t="s">
        <v>526</v>
      </c>
      <c r="F1341" s="6" t="s">
        <v>18</v>
      </c>
      <c r="G1341" s="134">
        <v>2500000000</v>
      </c>
      <c r="H1341" s="134">
        <v>200000000</v>
      </c>
      <c r="I1341" s="134">
        <v>0</v>
      </c>
      <c r="J1341" s="134">
        <f t="shared" si="47"/>
        <v>2700000000</v>
      </c>
      <c r="K1341" s="6" t="s">
        <v>5089</v>
      </c>
      <c r="L1341" s="6" t="s">
        <v>5090</v>
      </c>
      <c r="M1341" s="6" t="s">
        <v>844</v>
      </c>
    </row>
    <row r="1342" spans="1:13" ht="30" customHeight="1">
      <c r="A1342" s="10" t="s">
        <v>4922</v>
      </c>
      <c r="B1342" s="10" t="s">
        <v>5084</v>
      </c>
      <c r="C1342" s="6" t="s">
        <v>188</v>
      </c>
      <c r="D1342" s="6" t="s">
        <v>5405</v>
      </c>
      <c r="E1342" s="7" t="s">
        <v>526</v>
      </c>
      <c r="F1342" s="6" t="s">
        <v>18</v>
      </c>
      <c r="G1342" s="134">
        <v>313000000</v>
      </c>
      <c r="H1342" s="134">
        <v>159000000</v>
      </c>
      <c r="I1342" s="134">
        <v>0</v>
      </c>
      <c r="J1342" s="134">
        <f t="shared" si="47"/>
        <v>472000000</v>
      </c>
      <c r="K1342" s="6" t="s">
        <v>5129</v>
      </c>
      <c r="L1342" s="6" t="s">
        <v>5130</v>
      </c>
      <c r="M1342" s="6" t="s">
        <v>715</v>
      </c>
    </row>
    <row r="1343" spans="1:13" ht="30" customHeight="1">
      <c r="A1343" s="10" t="s">
        <v>4922</v>
      </c>
      <c r="B1343" s="10" t="s">
        <v>5084</v>
      </c>
      <c r="C1343" s="6" t="s">
        <v>188</v>
      </c>
      <c r="D1343" s="6" t="s">
        <v>5406</v>
      </c>
      <c r="E1343" s="7" t="s">
        <v>655</v>
      </c>
      <c r="F1343" s="6" t="s">
        <v>86</v>
      </c>
      <c r="G1343" s="134">
        <v>100000000</v>
      </c>
      <c r="H1343" s="134">
        <v>200000000</v>
      </c>
      <c r="I1343" s="134">
        <v>0</v>
      </c>
      <c r="J1343" s="134">
        <f t="shared" si="47"/>
        <v>300000000</v>
      </c>
      <c r="K1343" s="6" t="s">
        <v>5407</v>
      </c>
      <c r="L1343" s="6" t="s">
        <v>5408</v>
      </c>
      <c r="M1343" s="6" t="s">
        <v>115</v>
      </c>
    </row>
    <row r="1344" spans="1:13" ht="30" customHeight="1">
      <c r="A1344" s="10" t="s">
        <v>4922</v>
      </c>
      <c r="B1344" s="10" t="s">
        <v>5084</v>
      </c>
      <c r="C1344" s="6" t="s">
        <v>188</v>
      </c>
      <c r="D1344" s="6" t="s">
        <v>5409</v>
      </c>
      <c r="E1344" s="7" t="s">
        <v>655</v>
      </c>
      <c r="F1344" s="6" t="s">
        <v>86</v>
      </c>
      <c r="G1344" s="134">
        <v>480000000</v>
      </c>
      <c r="H1344" s="134">
        <v>140000000</v>
      </c>
      <c r="I1344" s="134">
        <v>70000000</v>
      </c>
      <c r="J1344" s="134">
        <f t="shared" si="47"/>
        <v>690000000</v>
      </c>
      <c r="K1344" s="6" t="s">
        <v>5410</v>
      </c>
      <c r="L1344" s="6" t="s">
        <v>5411</v>
      </c>
      <c r="M1344" s="6" t="s">
        <v>115</v>
      </c>
    </row>
    <row r="1345" spans="1:13" ht="30" customHeight="1">
      <c r="A1345" s="10" t="s">
        <v>4922</v>
      </c>
      <c r="B1345" s="10" t="s">
        <v>5084</v>
      </c>
      <c r="C1345" s="6" t="s">
        <v>188</v>
      </c>
      <c r="D1345" s="6" t="s">
        <v>5412</v>
      </c>
      <c r="E1345" s="7" t="s">
        <v>5176</v>
      </c>
      <c r="F1345" s="6" t="s">
        <v>86</v>
      </c>
      <c r="G1345" s="134">
        <v>30000000</v>
      </c>
      <c r="H1345" s="182">
        <v>0</v>
      </c>
      <c r="I1345" s="120">
        <v>0</v>
      </c>
      <c r="J1345" s="134">
        <f t="shared" si="47"/>
        <v>30000000</v>
      </c>
      <c r="K1345" s="6" t="s">
        <v>5413</v>
      </c>
      <c r="L1345" s="6" t="s">
        <v>5414</v>
      </c>
      <c r="M1345" s="6" t="s">
        <v>844</v>
      </c>
    </row>
    <row r="1346" spans="1:13" ht="30" customHeight="1">
      <c r="A1346" s="10" t="s">
        <v>4922</v>
      </c>
      <c r="B1346" s="10" t="s">
        <v>5084</v>
      </c>
      <c r="C1346" s="6" t="s">
        <v>188</v>
      </c>
      <c r="D1346" s="6" t="s">
        <v>5415</v>
      </c>
      <c r="E1346" s="7" t="s">
        <v>5176</v>
      </c>
      <c r="F1346" s="6" t="s">
        <v>86</v>
      </c>
      <c r="G1346" s="134">
        <v>60000000</v>
      </c>
      <c r="H1346" s="182">
        <v>0</v>
      </c>
      <c r="I1346" s="120">
        <v>0</v>
      </c>
      <c r="J1346" s="134">
        <f t="shared" si="47"/>
        <v>60000000</v>
      </c>
      <c r="K1346" s="6" t="s">
        <v>5177</v>
      </c>
      <c r="L1346" s="6" t="s">
        <v>5178</v>
      </c>
      <c r="M1346" s="6" t="s">
        <v>133</v>
      </c>
    </row>
    <row r="1347" spans="1:13" ht="30" customHeight="1">
      <c r="A1347" s="10" t="s">
        <v>4922</v>
      </c>
      <c r="B1347" s="10" t="s">
        <v>5416</v>
      </c>
      <c r="C1347" s="6" t="s">
        <v>188</v>
      </c>
      <c r="D1347" s="6" t="s">
        <v>5417</v>
      </c>
      <c r="E1347" s="7" t="s">
        <v>292</v>
      </c>
      <c r="F1347" s="6" t="s">
        <v>86</v>
      </c>
      <c r="G1347" s="134">
        <v>200000000</v>
      </c>
      <c r="H1347" s="134">
        <v>100000000</v>
      </c>
      <c r="I1347" s="134">
        <v>0</v>
      </c>
      <c r="J1347" s="134">
        <f t="shared" si="47"/>
        <v>300000000</v>
      </c>
      <c r="K1347" s="6" t="s">
        <v>5418</v>
      </c>
      <c r="L1347" s="6" t="s">
        <v>5419</v>
      </c>
      <c r="M1347" s="6" t="s">
        <v>37</v>
      </c>
    </row>
    <row r="1348" spans="1:13" ht="30" customHeight="1">
      <c r="A1348" s="10" t="s">
        <v>4922</v>
      </c>
      <c r="B1348" s="10" t="s">
        <v>5420</v>
      </c>
      <c r="C1348" s="6" t="s">
        <v>42</v>
      </c>
      <c r="D1348" s="6" t="s">
        <v>5421</v>
      </c>
      <c r="E1348" s="7" t="s">
        <v>37</v>
      </c>
      <c r="F1348" s="6" t="s">
        <v>18</v>
      </c>
      <c r="G1348" s="134">
        <f>10804486*113</f>
        <v>1220906918</v>
      </c>
      <c r="H1348" s="134">
        <f>3211603*113</f>
        <v>362911139</v>
      </c>
      <c r="I1348" s="134">
        <f>12644296*0.7*113</f>
        <v>1000163813.5999999</v>
      </c>
      <c r="J1348" s="134">
        <f>I1348+H1348+G1348</f>
        <v>2583981870.5999999</v>
      </c>
      <c r="K1348" s="6" t="s">
        <v>5422</v>
      </c>
      <c r="L1348" s="6" t="s">
        <v>5423</v>
      </c>
      <c r="M1348" s="6" t="s">
        <v>37</v>
      </c>
    </row>
    <row r="1349" spans="1:13" ht="30" customHeight="1">
      <c r="A1349" s="10" t="s">
        <v>4922</v>
      </c>
      <c r="B1349" s="10" t="s">
        <v>5420</v>
      </c>
      <c r="C1349" s="6" t="s">
        <v>42</v>
      </c>
      <c r="D1349" s="6" t="s">
        <v>5424</v>
      </c>
      <c r="E1349" s="7" t="s">
        <v>37</v>
      </c>
      <c r="F1349" s="6" t="s">
        <v>18</v>
      </c>
      <c r="G1349" s="134">
        <v>244181383</v>
      </c>
      <c r="H1349" s="182">
        <v>0</v>
      </c>
      <c r="I1349" s="120">
        <v>0</v>
      </c>
      <c r="J1349" s="134">
        <v>244181383</v>
      </c>
      <c r="K1349" s="6" t="s">
        <v>5422</v>
      </c>
      <c r="L1349" s="6" t="s">
        <v>5423</v>
      </c>
      <c r="M1349" s="6" t="s">
        <v>37</v>
      </c>
    </row>
    <row r="1350" spans="1:13" ht="30" customHeight="1">
      <c r="A1350" s="10" t="s">
        <v>4922</v>
      </c>
      <c r="B1350" s="10" t="s">
        <v>5139</v>
      </c>
      <c r="C1350" s="6" t="s">
        <v>72</v>
      </c>
      <c r="D1350" s="141" t="s">
        <v>5425</v>
      </c>
      <c r="E1350" s="7" t="s">
        <v>85</v>
      </c>
      <c r="F1350" s="6" t="s">
        <v>86</v>
      </c>
      <c r="G1350" s="134">
        <v>250000000</v>
      </c>
      <c r="H1350" s="182">
        <v>0</v>
      </c>
      <c r="I1350" s="120">
        <v>0</v>
      </c>
      <c r="J1350" s="134">
        <f t="shared" ref="J1350:J1370" si="48">SUM(G1350:I1350)</f>
        <v>250000000</v>
      </c>
      <c r="K1350" s="6" t="s">
        <v>5426</v>
      </c>
      <c r="L1350" s="6" t="s">
        <v>5427</v>
      </c>
      <c r="M1350" s="6" t="s">
        <v>85</v>
      </c>
    </row>
    <row r="1351" spans="1:13" ht="30" customHeight="1">
      <c r="A1351" s="10" t="s">
        <v>4922</v>
      </c>
      <c r="B1351" s="10" t="s">
        <v>5139</v>
      </c>
      <c r="C1351" s="6" t="s">
        <v>72</v>
      </c>
      <c r="D1351" s="141" t="s">
        <v>5428</v>
      </c>
      <c r="E1351" s="7" t="s">
        <v>85</v>
      </c>
      <c r="F1351" s="6" t="s">
        <v>86</v>
      </c>
      <c r="G1351" s="134">
        <v>300000000</v>
      </c>
      <c r="H1351" s="182">
        <v>0</v>
      </c>
      <c r="I1351" s="120">
        <v>0</v>
      </c>
      <c r="J1351" s="134">
        <f t="shared" si="48"/>
        <v>300000000</v>
      </c>
      <c r="K1351" s="6" t="s">
        <v>5426</v>
      </c>
      <c r="L1351" s="6" t="s">
        <v>5427</v>
      </c>
      <c r="M1351" s="6" t="s">
        <v>85</v>
      </c>
    </row>
    <row r="1352" spans="1:13" ht="30" customHeight="1">
      <c r="A1352" s="10" t="s">
        <v>4922</v>
      </c>
      <c r="B1352" s="10" t="s">
        <v>5139</v>
      </c>
      <c r="C1352" s="6" t="s">
        <v>72</v>
      </c>
      <c r="D1352" s="141" t="s">
        <v>5429</v>
      </c>
      <c r="E1352" s="7" t="s">
        <v>85</v>
      </c>
      <c r="F1352" s="6" t="s">
        <v>86</v>
      </c>
      <c r="G1352" s="134">
        <v>50000000</v>
      </c>
      <c r="H1352" s="182">
        <v>0</v>
      </c>
      <c r="I1352" s="120">
        <v>0</v>
      </c>
      <c r="J1352" s="134">
        <f t="shared" si="48"/>
        <v>50000000</v>
      </c>
      <c r="K1352" s="6" t="s">
        <v>5426</v>
      </c>
      <c r="L1352" s="6" t="s">
        <v>5427</v>
      </c>
      <c r="M1352" s="6" t="s">
        <v>85</v>
      </c>
    </row>
    <row r="1353" spans="1:13" ht="30" customHeight="1">
      <c r="A1353" s="10" t="s">
        <v>4922</v>
      </c>
      <c r="B1353" s="10" t="s">
        <v>5235</v>
      </c>
      <c r="C1353" s="6" t="s">
        <v>72</v>
      </c>
      <c r="D1353" s="6" t="s">
        <v>5430</v>
      </c>
      <c r="E1353" s="7" t="s">
        <v>292</v>
      </c>
      <c r="F1353" s="6" t="s">
        <v>86</v>
      </c>
      <c r="G1353" s="134">
        <v>434000000</v>
      </c>
      <c r="H1353" s="134">
        <v>618000000</v>
      </c>
      <c r="I1353" s="134">
        <v>0</v>
      </c>
      <c r="J1353" s="134">
        <f t="shared" si="48"/>
        <v>1052000000</v>
      </c>
      <c r="K1353" s="6" t="s">
        <v>5240</v>
      </c>
      <c r="L1353" s="6" t="s">
        <v>5041</v>
      </c>
      <c r="M1353" s="6" t="s">
        <v>292</v>
      </c>
    </row>
    <row r="1354" spans="1:13" ht="30" customHeight="1">
      <c r="A1354" s="10" t="s">
        <v>4922</v>
      </c>
      <c r="B1354" s="10" t="s">
        <v>5235</v>
      </c>
      <c r="C1354" s="6" t="s">
        <v>72</v>
      </c>
      <c r="D1354" s="6" t="s">
        <v>5431</v>
      </c>
      <c r="E1354" s="7" t="s">
        <v>292</v>
      </c>
      <c r="F1354" s="6" t="s">
        <v>86</v>
      </c>
      <c r="G1354" s="134">
        <v>2450000000</v>
      </c>
      <c r="H1354" s="134">
        <v>1360000000</v>
      </c>
      <c r="I1354" s="134">
        <v>30000000</v>
      </c>
      <c r="J1354" s="134">
        <f t="shared" si="48"/>
        <v>3840000000</v>
      </c>
      <c r="K1354" s="6" t="s">
        <v>5243</v>
      </c>
      <c r="L1354" s="6" t="s">
        <v>5244</v>
      </c>
      <c r="M1354" s="6" t="s">
        <v>292</v>
      </c>
    </row>
    <row r="1355" spans="1:13" ht="30" customHeight="1">
      <c r="A1355" s="10" t="s">
        <v>4922</v>
      </c>
      <c r="B1355" s="10" t="s">
        <v>5235</v>
      </c>
      <c r="C1355" s="6" t="s">
        <v>72</v>
      </c>
      <c r="D1355" s="6" t="s">
        <v>5432</v>
      </c>
      <c r="E1355" s="7" t="s">
        <v>292</v>
      </c>
      <c r="F1355" s="6" t="s">
        <v>86</v>
      </c>
      <c r="G1355" s="134">
        <v>220000000</v>
      </c>
      <c r="H1355" s="134">
        <v>100000000</v>
      </c>
      <c r="I1355" s="134">
        <v>0</v>
      </c>
      <c r="J1355" s="134">
        <f t="shared" si="48"/>
        <v>320000000</v>
      </c>
      <c r="K1355" s="6" t="s">
        <v>5114</v>
      </c>
      <c r="L1355" s="6" t="s">
        <v>5115</v>
      </c>
      <c r="M1355" s="6" t="s">
        <v>292</v>
      </c>
    </row>
    <row r="1356" spans="1:13" ht="30" customHeight="1">
      <c r="A1356" s="10" t="s">
        <v>4922</v>
      </c>
      <c r="B1356" s="10" t="s">
        <v>5246</v>
      </c>
      <c r="C1356" s="6" t="s">
        <v>72</v>
      </c>
      <c r="D1356" s="6" t="s">
        <v>5433</v>
      </c>
      <c r="E1356" s="7" t="s">
        <v>655</v>
      </c>
      <c r="F1356" s="6" t="s">
        <v>86</v>
      </c>
      <c r="G1356" s="134">
        <v>110000000</v>
      </c>
      <c r="H1356" s="134">
        <v>220000000</v>
      </c>
      <c r="I1356" s="134">
        <v>36000000</v>
      </c>
      <c r="J1356" s="134">
        <f t="shared" si="48"/>
        <v>366000000</v>
      </c>
      <c r="K1356" s="6" t="s">
        <v>5394</v>
      </c>
      <c r="L1356" s="6" t="s">
        <v>5395</v>
      </c>
      <c r="M1356" s="6" t="s">
        <v>655</v>
      </c>
    </row>
    <row r="1357" spans="1:13" ht="30" customHeight="1">
      <c r="A1357" s="10" t="s">
        <v>4922</v>
      </c>
      <c r="B1357" s="10" t="s">
        <v>5246</v>
      </c>
      <c r="C1357" s="6" t="s">
        <v>72</v>
      </c>
      <c r="D1357" s="6" t="s">
        <v>5053</v>
      </c>
      <c r="E1357" s="7" t="s">
        <v>655</v>
      </c>
      <c r="F1357" s="6" t="s">
        <v>86</v>
      </c>
      <c r="G1357" s="134">
        <v>142000000</v>
      </c>
      <c r="H1357" s="134">
        <v>284000000</v>
      </c>
      <c r="I1357" s="134">
        <v>48000000</v>
      </c>
      <c r="J1357" s="134">
        <f t="shared" si="48"/>
        <v>474000000</v>
      </c>
      <c r="K1357" s="6" t="s">
        <v>5394</v>
      </c>
      <c r="L1357" s="6" t="s">
        <v>5395</v>
      </c>
      <c r="M1357" s="6" t="s">
        <v>655</v>
      </c>
    </row>
    <row r="1358" spans="1:13" ht="30" customHeight="1">
      <c r="A1358" s="10" t="s">
        <v>4922</v>
      </c>
      <c r="B1358" s="10" t="s">
        <v>5246</v>
      </c>
      <c r="C1358" s="6" t="s">
        <v>72</v>
      </c>
      <c r="D1358" s="6" t="s">
        <v>5434</v>
      </c>
      <c r="E1358" s="7" t="s">
        <v>655</v>
      </c>
      <c r="F1358" s="6" t="s">
        <v>86</v>
      </c>
      <c r="G1358" s="134">
        <v>45000000</v>
      </c>
      <c r="H1358" s="134">
        <v>90000000</v>
      </c>
      <c r="I1358" s="134">
        <v>15000000</v>
      </c>
      <c r="J1358" s="134">
        <f t="shared" si="48"/>
        <v>150000000</v>
      </c>
      <c r="K1358" s="6" t="s">
        <v>5435</v>
      </c>
      <c r="L1358" s="6" t="s">
        <v>5395</v>
      </c>
      <c r="M1358" s="6" t="s">
        <v>655</v>
      </c>
    </row>
    <row r="1359" spans="1:13" ht="30" customHeight="1">
      <c r="A1359" s="10" t="s">
        <v>4922</v>
      </c>
      <c r="B1359" s="10" t="s">
        <v>5246</v>
      </c>
      <c r="C1359" s="6" t="s">
        <v>72</v>
      </c>
      <c r="D1359" s="6" t="s">
        <v>5436</v>
      </c>
      <c r="E1359" s="7" t="s">
        <v>133</v>
      </c>
      <c r="F1359" s="6" t="s">
        <v>86</v>
      </c>
      <c r="G1359" s="134">
        <v>85000000</v>
      </c>
      <c r="H1359" s="134">
        <v>10000000</v>
      </c>
      <c r="I1359" s="134">
        <v>5000000</v>
      </c>
      <c r="J1359" s="134">
        <f t="shared" si="48"/>
        <v>100000000</v>
      </c>
      <c r="K1359" s="22" t="s">
        <v>5437</v>
      </c>
      <c r="L1359" s="22" t="s">
        <v>5438</v>
      </c>
      <c r="M1359" s="78" t="s">
        <v>85</v>
      </c>
    </row>
    <row r="1360" spans="1:13" ht="30" customHeight="1">
      <c r="A1360" s="10" t="s">
        <v>4922</v>
      </c>
      <c r="B1360" s="10" t="s">
        <v>5246</v>
      </c>
      <c r="C1360" s="6" t="s">
        <v>72</v>
      </c>
      <c r="D1360" s="6" t="s">
        <v>5439</v>
      </c>
      <c r="E1360" s="7" t="s">
        <v>133</v>
      </c>
      <c r="F1360" s="6" t="s">
        <v>86</v>
      </c>
      <c r="G1360" s="134">
        <v>160000000</v>
      </c>
      <c r="H1360" s="134">
        <v>25000000</v>
      </c>
      <c r="I1360" s="134">
        <v>5000000</v>
      </c>
      <c r="J1360" s="134">
        <f t="shared" si="48"/>
        <v>190000000</v>
      </c>
      <c r="K1360" s="22" t="s">
        <v>5440</v>
      </c>
      <c r="L1360" s="22" t="s">
        <v>5441</v>
      </c>
      <c r="M1360" s="78" t="s">
        <v>85</v>
      </c>
    </row>
    <row r="1361" spans="1:13" ht="30" customHeight="1">
      <c r="A1361" s="10" t="s">
        <v>4922</v>
      </c>
      <c r="B1361" s="10" t="s">
        <v>5168</v>
      </c>
      <c r="C1361" s="6" t="s">
        <v>72</v>
      </c>
      <c r="D1361" s="6" t="s">
        <v>5442</v>
      </c>
      <c r="E1361" s="7" t="s">
        <v>292</v>
      </c>
      <c r="F1361" s="6" t="s">
        <v>86</v>
      </c>
      <c r="G1361" s="134">
        <v>1413000000</v>
      </c>
      <c r="H1361" s="134">
        <v>1326000000</v>
      </c>
      <c r="I1361" s="134">
        <v>56000000</v>
      </c>
      <c r="J1361" s="134">
        <f t="shared" si="48"/>
        <v>2795000000</v>
      </c>
      <c r="K1361" s="6" t="s">
        <v>5443</v>
      </c>
      <c r="L1361" s="6" t="s">
        <v>5444</v>
      </c>
      <c r="M1361" s="6" t="s">
        <v>292</v>
      </c>
    </row>
    <row r="1362" spans="1:13" ht="30" customHeight="1">
      <c r="A1362" s="10" t="s">
        <v>4922</v>
      </c>
      <c r="B1362" s="10" t="s">
        <v>5070</v>
      </c>
      <c r="C1362" s="6" t="s">
        <v>180</v>
      </c>
      <c r="D1362" s="6" t="s">
        <v>5445</v>
      </c>
      <c r="E1362" s="7" t="s">
        <v>292</v>
      </c>
      <c r="F1362" s="6" t="s">
        <v>86</v>
      </c>
      <c r="G1362" s="134">
        <v>2106000000</v>
      </c>
      <c r="H1362" s="134">
        <v>2281000000</v>
      </c>
      <c r="I1362" s="134">
        <v>619000000</v>
      </c>
      <c r="J1362" s="134">
        <f t="shared" si="48"/>
        <v>5006000000</v>
      </c>
      <c r="K1362" s="6" t="s">
        <v>5068</v>
      </c>
      <c r="L1362" s="6" t="s">
        <v>5069</v>
      </c>
      <c r="M1362" s="6" t="s">
        <v>292</v>
      </c>
    </row>
    <row r="1363" spans="1:13" ht="30" customHeight="1">
      <c r="A1363" s="10" t="s">
        <v>4922</v>
      </c>
      <c r="B1363" s="10" t="s">
        <v>5070</v>
      </c>
      <c r="C1363" s="6" t="s">
        <v>180</v>
      </c>
      <c r="D1363" s="6" t="s">
        <v>5071</v>
      </c>
      <c r="E1363" s="7" t="s">
        <v>292</v>
      </c>
      <c r="F1363" s="6" t="s">
        <v>86</v>
      </c>
      <c r="G1363" s="134">
        <v>1064000000</v>
      </c>
      <c r="H1363" s="134">
        <v>772000000</v>
      </c>
      <c r="I1363" s="134">
        <v>188000000</v>
      </c>
      <c r="J1363" s="134">
        <f t="shared" si="48"/>
        <v>2024000000</v>
      </c>
      <c r="K1363" s="6" t="s">
        <v>5072</v>
      </c>
      <c r="L1363" s="6" t="s">
        <v>5073</v>
      </c>
      <c r="M1363" s="6" t="s">
        <v>292</v>
      </c>
    </row>
    <row r="1364" spans="1:13" ht="30" customHeight="1">
      <c r="A1364" s="10" t="s">
        <v>4922</v>
      </c>
      <c r="B1364" s="10" t="s">
        <v>5070</v>
      </c>
      <c r="C1364" s="6" t="s">
        <v>180</v>
      </c>
      <c r="D1364" s="6" t="s">
        <v>5074</v>
      </c>
      <c r="E1364" s="7" t="s">
        <v>292</v>
      </c>
      <c r="F1364" s="6" t="s">
        <v>86</v>
      </c>
      <c r="G1364" s="134">
        <v>1522000000</v>
      </c>
      <c r="H1364" s="134">
        <v>1065000000</v>
      </c>
      <c r="I1364" s="134">
        <v>1212000000</v>
      </c>
      <c r="J1364" s="134">
        <f t="shared" si="48"/>
        <v>3799000000</v>
      </c>
      <c r="K1364" s="6" t="s">
        <v>5075</v>
      </c>
      <c r="L1364" s="6" t="s">
        <v>5076</v>
      </c>
      <c r="M1364" s="6" t="s">
        <v>292</v>
      </c>
    </row>
    <row r="1365" spans="1:13" ht="30" customHeight="1">
      <c r="A1365" s="10" t="s">
        <v>4922</v>
      </c>
      <c r="B1365" s="10" t="s">
        <v>5077</v>
      </c>
      <c r="C1365" s="6" t="s">
        <v>180</v>
      </c>
      <c r="D1365" s="6" t="s">
        <v>5078</v>
      </c>
      <c r="E1365" s="7" t="s">
        <v>223</v>
      </c>
      <c r="F1365" s="6" t="s">
        <v>86</v>
      </c>
      <c r="G1365" s="134">
        <v>200000000</v>
      </c>
      <c r="H1365" s="134">
        <v>350000000</v>
      </c>
      <c r="I1365" s="134">
        <v>1000000</v>
      </c>
      <c r="J1365" s="134">
        <f t="shared" si="48"/>
        <v>551000000</v>
      </c>
      <c r="K1365" s="6" t="s">
        <v>5079</v>
      </c>
      <c r="L1365" s="6" t="s">
        <v>5080</v>
      </c>
      <c r="M1365" s="6" t="s">
        <v>773</v>
      </c>
    </row>
    <row r="1366" spans="1:13" ht="30" customHeight="1">
      <c r="A1366" s="10" t="s">
        <v>4922</v>
      </c>
      <c r="B1366" s="10" t="s">
        <v>5077</v>
      </c>
      <c r="C1366" s="6" t="s">
        <v>72</v>
      </c>
      <c r="D1366" s="6" t="s">
        <v>5081</v>
      </c>
      <c r="E1366" s="7" t="s">
        <v>882</v>
      </c>
      <c r="F1366" s="6" t="s">
        <v>86</v>
      </c>
      <c r="G1366" s="134">
        <v>2800000000</v>
      </c>
      <c r="H1366" s="134">
        <v>5000000000</v>
      </c>
      <c r="I1366" s="134">
        <v>310000000</v>
      </c>
      <c r="J1366" s="134">
        <f t="shared" si="48"/>
        <v>8110000000</v>
      </c>
      <c r="K1366" s="6" t="s">
        <v>5082</v>
      </c>
      <c r="L1366" s="6" t="s">
        <v>5083</v>
      </c>
      <c r="M1366" s="78" t="s">
        <v>773</v>
      </c>
    </row>
    <row r="1367" spans="1:13" ht="30" customHeight="1">
      <c r="A1367" s="10" t="s">
        <v>4922</v>
      </c>
      <c r="B1367" s="10" t="s">
        <v>5084</v>
      </c>
      <c r="C1367" s="6" t="s">
        <v>72</v>
      </c>
      <c r="D1367" s="6" t="s">
        <v>5085</v>
      </c>
      <c r="E1367" s="7" t="s">
        <v>526</v>
      </c>
      <c r="F1367" s="6" t="s">
        <v>86</v>
      </c>
      <c r="G1367" s="134">
        <v>50000000</v>
      </c>
      <c r="H1367" s="182">
        <v>0</v>
      </c>
      <c r="I1367" s="120">
        <v>0</v>
      </c>
      <c r="J1367" s="134">
        <f t="shared" si="48"/>
        <v>50000000</v>
      </c>
      <c r="K1367" s="6" t="s">
        <v>5086</v>
      </c>
      <c r="L1367" s="6" t="s">
        <v>5087</v>
      </c>
      <c r="M1367" s="6" t="s">
        <v>844</v>
      </c>
    </row>
    <row r="1368" spans="1:13" ht="30" customHeight="1">
      <c r="A1368" s="10" t="s">
        <v>4922</v>
      </c>
      <c r="B1368" s="10" t="s">
        <v>5084</v>
      </c>
      <c r="C1368" s="6" t="s">
        <v>72</v>
      </c>
      <c r="D1368" s="6" t="s">
        <v>5088</v>
      </c>
      <c r="E1368" s="7" t="s">
        <v>526</v>
      </c>
      <c r="F1368" s="6" t="s">
        <v>18</v>
      </c>
      <c r="G1368" s="134">
        <v>35000000</v>
      </c>
      <c r="H1368" s="182">
        <v>0</v>
      </c>
      <c r="I1368" s="120">
        <v>0</v>
      </c>
      <c r="J1368" s="134">
        <f t="shared" si="48"/>
        <v>35000000</v>
      </c>
      <c r="K1368" s="6" t="s">
        <v>5089</v>
      </c>
      <c r="L1368" s="6" t="s">
        <v>5090</v>
      </c>
      <c r="M1368" s="6" t="s">
        <v>844</v>
      </c>
    </row>
    <row r="1369" spans="1:13" ht="30" customHeight="1">
      <c r="A1369" s="10" t="s">
        <v>4922</v>
      </c>
      <c r="B1369" s="10" t="s">
        <v>5084</v>
      </c>
      <c r="C1369" s="6" t="s">
        <v>72</v>
      </c>
      <c r="D1369" s="6" t="s">
        <v>5091</v>
      </c>
      <c r="E1369" s="7" t="s">
        <v>655</v>
      </c>
      <c r="F1369" s="6" t="s">
        <v>86</v>
      </c>
      <c r="G1369" s="134">
        <v>0</v>
      </c>
      <c r="H1369" s="134">
        <v>2850000000</v>
      </c>
      <c r="I1369" s="134">
        <v>50000000</v>
      </c>
      <c r="J1369" s="134">
        <f t="shared" si="48"/>
        <v>2900000000</v>
      </c>
      <c r="K1369" s="6" t="s">
        <v>5446</v>
      </c>
      <c r="L1369" s="6" t="s">
        <v>5447</v>
      </c>
      <c r="M1369" s="6" t="s">
        <v>115</v>
      </c>
    </row>
    <row r="1370" spans="1:13" ht="30" customHeight="1">
      <c r="A1370" s="10" t="s">
        <v>4922</v>
      </c>
      <c r="B1370" s="10" t="s">
        <v>5416</v>
      </c>
      <c r="C1370" s="6" t="s">
        <v>72</v>
      </c>
      <c r="D1370" s="136" t="s">
        <v>5448</v>
      </c>
      <c r="E1370" s="7" t="s">
        <v>37</v>
      </c>
      <c r="F1370" s="6" t="s">
        <v>18</v>
      </c>
      <c r="G1370" s="134">
        <v>230000000</v>
      </c>
      <c r="H1370" s="134">
        <v>152000000</v>
      </c>
      <c r="I1370" s="134">
        <v>60000000</v>
      </c>
      <c r="J1370" s="134">
        <f t="shared" si="48"/>
        <v>442000000</v>
      </c>
      <c r="K1370" s="6" t="s">
        <v>5449</v>
      </c>
      <c r="L1370" s="6" t="s">
        <v>5450</v>
      </c>
      <c r="M1370" s="6" t="s">
        <v>37</v>
      </c>
    </row>
    <row r="1371" spans="1:13" ht="30" customHeight="1">
      <c r="A1371" s="10" t="s">
        <v>4922</v>
      </c>
      <c r="B1371" s="10" t="s">
        <v>5139</v>
      </c>
      <c r="C1371" s="6" t="s">
        <v>83</v>
      </c>
      <c r="D1371" s="142" t="s">
        <v>5451</v>
      </c>
      <c r="E1371" s="7" t="s">
        <v>655</v>
      </c>
      <c r="F1371" s="6" t="s">
        <v>86</v>
      </c>
      <c r="G1371" s="254">
        <v>1800000000</v>
      </c>
      <c r="H1371" s="254">
        <v>900000000</v>
      </c>
      <c r="I1371" s="254">
        <v>300000000</v>
      </c>
      <c r="J1371" s="238">
        <f>G1371+H1371+I1371</f>
        <v>3000000000</v>
      </c>
      <c r="K1371" s="20" t="s">
        <v>5452</v>
      </c>
      <c r="L1371" s="20" t="s">
        <v>5453</v>
      </c>
      <c r="M1371" s="6" t="s">
        <v>655</v>
      </c>
    </row>
    <row r="1372" spans="1:13" ht="30" customHeight="1">
      <c r="A1372" s="10" t="s">
        <v>4922</v>
      </c>
      <c r="B1372" s="10" t="s">
        <v>5139</v>
      </c>
      <c r="C1372" s="6" t="s">
        <v>83</v>
      </c>
      <c r="D1372" s="141" t="s">
        <v>5454</v>
      </c>
      <c r="E1372" s="7" t="s">
        <v>85</v>
      </c>
      <c r="F1372" s="6" t="s">
        <v>86</v>
      </c>
      <c r="G1372" s="134">
        <v>180000000</v>
      </c>
      <c r="H1372" s="182">
        <v>0</v>
      </c>
      <c r="I1372" s="120">
        <v>0</v>
      </c>
      <c r="J1372" s="134">
        <f>SUM(G1372:I1372)</f>
        <v>180000000</v>
      </c>
      <c r="K1372" s="6" t="s">
        <v>5164</v>
      </c>
      <c r="L1372" s="6" t="s">
        <v>5165</v>
      </c>
      <c r="M1372" s="6" t="s">
        <v>85</v>
      </c>
    </row>
    <row r="1373" spans="1:13" ht="30" customHeight="1">
      <c r="A1373" s="10" t="s">
        <v>4922</v>
      </c>
      <c r="B1373" s="10" t="s">
        <v>5109</v>
      </c>
      <c r="C1373" s="6" t="s">
        <v>83</v>
      </c>
      <c r="D1373" s="6" t="s">
        <v>5110</v>
      </c>
      <c r="E1373" s="7" t="s">
        <v>292</v>
      </c>
      <c r="F1373" s="6" t="s">
        <v>86</v>
      </c>
      <c r="G1373" s="134">
        <v>100000000</v>
      </c>
      <c r="H1373" s="134">
        <v>40000000</v>
      </c>
      <c r="I1373" s="134">
        <v>5000000</v>
      </c>
      <c r="J1373" s="134">
        <v>145000000</v>
      </c>
      <c r="K1373" s="6" t="s">
        <v>5111</v>
      </c>
      <c r="L1373" s="6" t="s">
        <v>5112</v>
      </c>
      <c r="M1373" s="6" t="s">
        <v>37</v>
      </c>
    </row>
    <row r="1374" spans="1:13" ht="30" customHeight="1">
      <c r="A1374" s="10" t="s">
        <v>4922</v>
      </c>
      <c r="B1374" s="10" t="s">
        <v>4934</v>
      </c>
      <c r="C1374" s="6" t="s">
        <v>83</v>
      </c>
      <c r="D1374" s="6" t="s">
        <v>5113</v>
      </c>
      <c r="E1374" s="7" t="s">
        <v>292</v>
      </c>
      <c r="F1374" s="6" t="s">
        <v>86</v>
      </c>
      <c r="G1374" s="134">
        <v>1208000000</v>
      </c>
      <c r="H1374" s="134">
        <v>2166000000</v>
      </c>
      <c r="I1374" s="134">
        <v>0</v>
      </c>
      <c r="J1374" s="134">
        <f t="shared" ref="J1374:J1382" si="49">SUM(G1374:I1374)</f>
        <v>3374000000</v>
      </c>
      <c r="K1374" s="6" t="s">
        <v>5114</v>
      </c>
      <c r="L1374" s="6" t="s">
        <v>5115</v>
      </c>
      <c r="M1374" s="6" t="s">
        <v>292</v>
      </c>
    </row>
    <row r="1375" spans="1:13" ht="30" customHeight="1">
      <c r="A1375" s="10" t="s">
        <v>4922</v>
      </c>
      <c r="B1375" s="10" t="s">
        <v>5070</v>
      </c>
      <c r="C1375" s="6" t="s">
        <v>29</v>
      </c>
      <c r="D1375" s="6" t="s">
        <v>5116</v>
      </c>
      <c r="E1375" s="7" t="s">
        <v>292</v>
      </c>
      <c r="F1375" s="6" t="s">
        <v>86</v>
      </c>
      <c r="G1375" s="134">
        <v>876000000</v>
      </c>
      <c r="H1375" s="134">
        <v>660000000</v>
      </c>
      <c r="I1375" s="134">
        <v>693000000</v>
      </c>
      <c r="J1375" s="134">
        <f t="shared" si="49"/>
        <v>2229000000</v>
      </c>
      <c r="K1375" s="6" t="s">
        <v>5117</v>
      </c>
      <c r="L1375" s="6" t="s">
        <v>5118</v>
      </c>
      <c r="M1375" s="6" t="s">
        <v>292</v>
      </c>
    </row>
    <row r="1376" spans="1:13" ht="30" customHeight="1">
      <c r="A1376" s="10" t="s">
        <v>4922</v>
      </c>
      <c r="B1376" s="10" t="s">
        <v>5070</v>
      </c>
      <c r="C1376" s="6" t="s">
        <v>29</v>
      </c>
      <c r="D1376" s="6" t="s">
        <v>5119</v>
      </c>
      <c r="E1376" s="7" t="s">
        <v>292</v>
      </c>
      <c r="F1376" s="6" t="s">
        <v>86</v>
      </c>
      <c r="G1376" s="134">
        <v>1330000000</v>
      </c>
      <c r="H1376" s="252">
        <v>940000000</v>
      </c>
      <c r="I1376" s="252">
        <v>430000000</v>
      </c>
      <c r="J1376" s="134">
        <f t="shared" si="49"/>
        <v>2700000000</v>
      </c>
      <c r="K1376" s="6" t="s">
        <v>5072</v>
      </c>
      <c r="L1376" s="6" t="s">
        <v>5073</v>
      </c>
      <c r="M1376" s="61" t="s">
        <v>292</v>
      </c>
    </row>
    <row r="1377" spans="1:13" ht="30" customHeight="1">
      <c r="A1377" s="10" t="s">
        <v>4922</v>
      </c>
      <c r="B1377" s="10" t="s">
        <v>5077</v>
      </c>
      <c r="C1377" s="6" t="s">
        <v>83</v>
      </c>
      <c r="D1377" s="6" t="s">
        <v>5120</v>
      </c>
      <c r="E1377" s="7" t="s">
        <v>223</v>
      </c>
      <c r="F1377" s="6" t="s">
        <v>86</v>
      </c>
      <c r="G1377" s="134">
        <v>100000000</v>
      </c>
      <c r="H1377" s="252">
        <v>860000000</v>
      </c>
      <c r="I1377" s="252">
        <v>1000000</v>
      </c>
      <c r="J1377" s="134">
        <f t="shared" si="49"/>
        <v>961000000</v>
      </c>
      <c r="K1377" s="6" t="s">
        <v>5121</v>
      </c>
      <c r="L1377" s="6" t="s">
        <v>5122</v>
      </c>
      <c r="M1377" s="61" t="s">
        <v>773</v>
      </c>
    </row>
    <row r="1378" spans="1:13" ht="30" customHeight="1">
      <c r="A1378" s="10" t="s">
        <v>4922</v>
      </c>
      <c r="B1378" s="10" t="s">
        <v>5084</v>
      </c>
      <c r="C1378" s="6" t="s">
        <v>83</v>
      </c>
      <c r="D1378" s="6" t="s">
        <v>5123</v>
      </c>
      <c r="E1378" s="7" t="s">
        <v>655</v>
      </c>
      <c r="F1378" s="6" t="s">
        <v>86</v>
      </c>
      <c r="G1378" s="134">
        <v>40000000</v>
      </c>
      <c r="H1378" s="134">
        <v>17000000</v>
      </c>
      <c r="I1378" s="134">
        <v>3000000</v>
      </c>
      <c r="J1378" s="134">
        <f t="shared" si="49"/>
        <v>60000000</v>
      </c>
      <c r="K1378" s="6" t="s">
        <v>5124</v>
      </c>
      <c r="L1378" s="6" t="s">
        <v>5125</v>
      </c>
      <c r="M1378" s="6" t="s">
        <v>115</v>
      </c>
    </row>
    <row r="1379" spans="1:13" ht="30" customHeight="1">
      <c r="A1379" s="10" t="s">
        <v>4922</v>
      </c>
      <c r="B1379" s="10" t="s">
        <v>5084</v>
      </c>
      <c r="C1379" s="6" t="s">
        <v>83</v>
      </c>
      <c r="D1379" s="6" t="s">
        <v>5126</v>
      </c>
      <c r="E1379" s="7" t="s">
        <v>655</v>
      </c>
      <c r="F1379" s="6" t="s">
        <v>86</v>
      </c>
      <c r="G1379" s="134">
        <v>16000000</v>
      </c>
      <c r="H1379" s="134">
        <v>3000000</v>
      </c>
      <c r="I1379" s="134">
        <v>1000000</v>
      </c>
      <c r="J1379" s="134">
        <f t="shared" si="49"/>
        <v>20000000</v>
      </c>
      <c r="K1379" s="6" t="s">
        <v>5124</v>
      </c>
      <c r="L1379" s="6" t="s">
        <v>5125</v>
      </c>
      <c r="M1379" s="6" t="s">
        <v>115</v>
      </c>
    </row>
    <row r="1380" spans="1:13" ht="30" customHeight="1">
      <c r="A1380" s="10" t="s">
        <v>4922</v>
      </c>
      <c r="B1380" s="10" t="s">
        <v>5084</v>
      </c>
      <c r="C1380" s="6" t="s">
        <v>83</v>
      </c>
      <c r="D1380" s="6" t="s">
        <v>5127</v>
      </c>
      <c r="E1380" s="7" t="s">
        <v>655</v>
      </c>
      <c r="F1380" s="6" t="s">
        <v>86</v>
      </c>
      <c r="G1380" s="134">
        <v>20000000</v>
      </c>
      <c r="H1380" s="134">
        <v>18000000</v>
      </c>
      <c r="I1380" s="134">
        <v>2000000</v>
      </c>
      <c r="J1380" s="134">
        <f t="shared" si="49"/>
        <v>40000000</v>
      </c>
      <c r="K1380" s="6" t="s">
        <v>5124</v>
      </c>
      <c r="L1380" s="6" t="s">
        <v>5125</v>
      </c>
      <c r="M1380" s="6" t="s">
        <v>115</v>
      </c>
    </row>
    <row r="1381" spans="1:13" ht="30" customHeight="1">
      <c r="A1381" s="10" t="s">
        <v>4922</v>
      </c>
      <c r="B1381" s="10" t="s">
        <v>5084</v>
      </c>
      <c r="C1381" s="6" t="s">
        <v>29</v>
      </c>
      <c r="D1381" s="6" t="s">
        <v>5128</v>
      </c>
      <c r="E1381" s="7" t="s">
        <v>526</v>
      </c>
      <c r="F1381" s="6" t="s">
        <v>18</v>
      </c>
      <c r="G1381" s="134">
        <v>130000000</v>
      </c>
      <c r="H1381" s="182">
        <v>0</v>
      </c>
      <c r="I1381" s="120">
        <v>0</v>
      </c>
      <c r="J1381" s="134">
        <f t="shared" si="49"/>
        <v>130000000</v>
      </c>
      <c r="K1381" s="6" t="s">
        <v>5129</v>
      </c>
      <c r="L1381" s="6" t="s">
        <v>5130</v>
      </c>
      <c r="M1381" s="6" t="s">
        <v>715</v>
      </c>
    </row>
    <row r="1382" spans="1:13" ht="30" customHeight="1">
      <c r="A1382" s="10" t="s">
        <v>4922</v>
      </c>
      <c r="B1382" s="10" t="s">
        <v>5131</v>
      </c>
      <c r="C1382" s="6" t="s">
        <v>83</v>
      </c>
      <c r="D1382" s="136" t="s">
        <v>5132</v>
      </c>
      <c r="E1382" s="7" t="s">
        <v>292</v>
      </c>
      <c r="F1382" s="6" t="s">
        <v>86</v>
      </c>
      <c r="G1382" s="134">
        <v>210000000</v>
      </c>
      <c r="H1382" s="182">
        <v>0</v>
      </c>
      <c r="I1382" s="120">
        <v>0</v>
      </c>
      <c r="J1382" s="134">
        <f t="shared" si="49"/>
        <v>210000000</v>
      </c>
      <c r="K1382" s="6" t="s">
        <v>5133</v>
      </c>
      <c r="L1382" s="6" t="s">
        <v>5134</v>
      </c>
      <c r="M1382" s="6" t="s">
        <v>37</v>
      </c>
    </row>
    <row r="1383" spans="1:13" ht="30" customHeight="1">
      <c r="A1383" s="10" t="s">
        <v>4922</v>
      </c>
      <c r="B1383" s="10" t="s">
        <v>5109</v>
      </c>
      <c r="C1383" s="6" t="s">
        <v>5135</v>
      </c>
      <c r="D1383" s="6" t="s">
        <v>5136</v>
      </c>
      <c r="E1383" s="7" t="s">
        <v>292</v>
      </c>
      <c r="F1383" s="6" t="s">
        <v>86</v>
      </c>
      <c r="G1383" s="134">
        <v>90000000</v>
      </c>
      <c r="H1383" s="134">
        <v>60000000</v>
      </c>
      <c r="I1383" s="134">
        <v>10000000</v>
      </c>
      <c r="J1383" s="134">
        <v>160000000</v>
      </c>
      <c r="K1383" s="6" t="s">
        <v>5137</v>
      </c>
      <c r="L1383" s="6" t="s">
        <v>5138</v>
      </c>
      <c r="M1383" s="6" t="s">
        <v>37</v>
      </c>
    </row>
    <row r="1384" spans="1:13" ht="30" customHeight="1">
      <c r="A1384" s="10" t="s">
        <v>4922</v>
      </c>
      <c r="B1384" s="10" t="s">
        <v>5139</v>
      </c>
      <c r="C1384" s="6" t="s">
        <v>300</v>
      </c>
      <c r="D1384" s="142" t="s">
        <v>5140</v>
      </c>
      <c r="E1384" s="7" t="s">
        <v>223</v>
      </c>
      <c r="F1384" s="6" t="s">
        <v>119</v>
      </c>
      <c r="G1384" s="134">
        <v>350000000</v>
      </c>
      <c r="H1384" s="134">
        <v>30000000</v>
      </c>
      <c r="I1384" s="134">
        <v>0</v>
      </c>
      <c r="J1384" s="134">
        <f>SUM(G1384:I1384)</f>
        <v>380000000</v>
      </c>
      <c r="K1384" s="6" t="s">
        <v>5141</v>
      </c>
      <c r="L1384" s="6" t="s">
        <v>5167</v>
      </c>
      <c r="M1384" s="6" t="s">
        <v>226</v>
      </c>
    </row>
    <row r="1385" spans="1:13" ht="30" customHeight="1">
      <c r="A1385" s="10" t="s">
        <v>4922</v>
      </c>
      <c r="B1385" s="10" t="s">
        <v>5109</v>
      </c>
      <c r="C1385" s="6" t="s">
        <v>300</v>
      </c>
      <c r="D1385" s="78" t="s">
        <v>5455</v>
      </c>
      <c r="E1385" s="7" t="s">
        <v>292</v>
      </c>
      <c r="F1385" s="6" t="s">
        <v>86</v>
      </c>
      <c r="G1385" s="134">
        <v>1109000000</v>
      </c>
      <c r="H1385" s="134">
        <v>907000000</v>
      </c>
      <c r="I1385" s="134" t="s">
        <v>152</v>
      </c>
      <c r="J1385" s="134">
        <f>SUM(G1385:I1385)</f>
        <v>2016000000</v>
      </c>
      <c r="K1385" s="6" t="s">
        <v>5370</v>
      </c>
      <c r="L1385" s="78" t="s">
        <v>5371</v>
      </c>
      <c r="M1385" s="6" t="s">
        <v>37</v>
      </c>
    </row>
    <row r="1386" spans="1:13" ht="30" customHeight="1">
      <c r="A1386" s="10" t="s">
        <v>4922</v>
      </c>
      <c r="B1386" s="10" t="s">
        <v>5153</v>
      </c>
      <c r="C1386" s="6" t="s">
        <v>300</v>
      </c>
      <c r="D1386" s="6" t="s">
        <v>5456</v>
      </c>
      <c r="E1386" s="7" t="s">
        <v>292</v>
      </c>
      <c r="F1386" s="6" t="s">
        <v>86</v>
      </c>
      <c r="G1386" s="134">
        <v>1400000000</v>
      </c>
      <c r="H1386" s="134">
        <v>1000000000</v>
      </c>
      <c r="I1386" s="134"/>
      <c r="J1386" s="134">
        <f>SUM(G1386:I1386)</f>
        <v>2400000000</v>
      </c>
      <c r="K1386" s="6" t="s">
        <v>5151</v>
      </c>
      <c r="L1386" s="6" t="s">
        <v>5152</v>
      </c>
      <c r="M1386" s="6" t="s">
        <v>292</v>
      </c>
    </row>
    <row r="1387" spans="1:13" ht="30" customHeight="1">
      <c r="A1387" s="10" t="s">
        <v>4922</v>
      </c>
      <c r="B1387" s="10" t="s">
        <v>5153</v>
      </c>
      <c r="C1387" s="6" t="s">
        <v>300</v>
      </c>
      <c r="D1387" s="6" t="s">
        <v>5154</v>
      </c>
      <c r="E1387" s="6" t="s">
        <v>149</v>
      </c>
      <c r="F1387" s="6" t="s">
        <v>18</v>
      </c>
      <c r="G1387" s="134">
        <v>10000000</v>
      </c>
      <c r="H1387" s="253"/>
      <c r="I1387" s="253"/>
      <c r="J1387" s="134">
        <v>10000000</v>
      </c>
      <c r="K1387" s="6" t="s">
        <v>5151</v>
      </c>
      <c r="L1387" s="6" t="s">
        <v>5152</v>
      </c>
      <c r="M1387" s="78" t="s">
        <v>292</v>
      </c>
    </row>
    <row r="1388" spans="1:13" ht="30" customHeight="1">
      <c r="A1388" s="10" t="s">
        <v>4922</v>
      </c>
      <c r="B1388" s="10" t="s">
        <v>5084</v>
      </c>
      <c r="C1388" s="6" t="s">
        <v>136</v>
      </c>
      <c r="D1388" s="6" t="s">
        <v>5155</v>
      </c>
      <c r="E1388" s="7" t="s">
        <v>133</v>
      </c>
      <c r="F1388" s="6" t="s">
        <v>86</v>
      </c>
      <c r="G1388" s="134">
        <v>300000000</v>
      </c>
      <c r="H1388" s="182">
        <v>0</v>
      </c>
      <c r="I1388" s="134">
        <v>10000000</v>
      </c>
      <c r="J1388" s="134">
        <f t="shared" ref="J1388:J1410" si="50">SUM(G1388:I1388)</f>
        <v>310000000</v>
      </c>
      <c r="K1388" s="6" t="s">
        <v>5156</v>
      </c>
      <c r="L1388" s="6" t="s">
        <v>5157</v>
      </c>
      <c r="M1388" s="6" t="s">
        <v>133</v>
      </c>
    </row>
    <row r="1389" spans="1:13" ht="30" customHeight="1">
      <c r="A1389" s="10" t="s">
        <v>4922</v>
      </c>
      <c r="B1389" s="10" t="s">
        <v>5084</v>
      </c>
      <c r="C1389" s="6" t="s">
        <v>300</v>
      </c>
      <c r="D1389" s="6" t="s">
        <v>5158</v>
      </c>
      <c r="E1389" s="7" t="s">
        <v>655</v>
      </c>
      <c r="F1389" s="6" t="s">
        <v>86</v>
      </c>
      <c r="G1389" s="134">
        <v>30000000</v>
      </c>
      <c r="H1389" s="182">
        <v>0</v>
      </c>
      <c r="I1389" s="120">
        <v>0</v>
      </c>
      <c r="J1389" s="134">
        <f t="shared" si="50"/>
        <v>30000000</v>
      </c>
      <c r="K1389" s="6" t="s">
        <v>5124</v>
      </c>
      <c r="L1389" s="6" t="s">
        <v>5125</v>
      </c>
      <c r="M1389" s="6" t="s">
        <v>115</v>
      </c>
    </row>
    <row r="1390" spans="1:13" ht="30" customHeight="1">
      <c r="A1390" s="10" t="s">
        <v>4922</v>
      </c>
      <c r="B1390" s="10" t="s">
        <v>5084</v>
      </c>
      <c r="C1390" s="6" t="s">
        <v>136</v>
      </c>
      <c r="D1390" s="6" t="s">
        <v>5159</v>
      </c>
      <c r="E1390" s="7" t="s">
        <v>526</v>
      </c>
      <c r="F1390" s="6" t="s">
        <v>86</v>
      </c>
      <c r="G1390" s="134">
        <v>40000000</v>
      </c>
      <c r="H1390" s="182">
        <v>0</v>
      </c>
      <c r="I1390" s="120">
        <v>0</v>
      </c>
      <c r="J1390" s="134">
        <f t="shared" si="50"/>
        <v>40000000</v>
      </c>
      <c r="K1390" s="6" t="s">
        <v>5086</v>
      </c>
      <c r="L1390" s="6" t="s">
        <v>5087</v>
      </c>
      <c r="M1390" s="6" t="s">
        <v>844</v>
      </c>
    </row>
    <row r="1391" spans="1:13" ht="30" customHeight="1">
      <c r="A1391" s="10" t="s">
        <v>4922</v>
      </c>
      <c r="B1391" s="10" t="s">
        <v>5084</v>
      </c>
      <c r="C1391" s="6" t="s">
        <v>300</v>
      </c>
      <c r="D1391" s="6" t="s">
        <v>5160</v>
      </c>
      <c r="E1391" s="7" t="s">
        <v>655</v>
      </c>
      <c r="F1391" s="6" t="s">
        <v>86</v>
      </c>
      <c r="G1391" s="134">
        <v>24000000</v>
      </c>
      <c r="H1391" s="182">
        <v>0</v>
      </c>
      <c r="I1391" s="120">
        <v>0</v>
      </c>
      <c r="J1391" s="134">
        <f t="shared" si="50"/>
        <v>24000000</v>
      </c>
      <c r="K1391" s="6" t="s">
        <v>5161</v>
      </c>
      <c r="L1391" s="6" t="s">
        <v>5162</v>
      </c>
      <c r="M1391" s="6" t="s">
        <v>115</v>
      </c>
    </row>
    <row r="1392" spans="1:13" ht="30" customHeight="1">
      <c r="A1392" s="10" t="s">
        <v>4922</v>
      </c>
      <c r="B1392" s="10" t="s">
        <v>5139</v>
      </c>
      <c r="C1392" s="6" t="s">
        <v>157</v>
      </c>
      <c r="D1392" s="141" t="s">
        <v>5163</v>
      </c>
      <c r="E1392" s="7" t="s">
        <v>85</v>
      </c>
      <c r="F1392" s="6" t="s">
        <v>86</v>
      </c>
      <c r="G1392" s="134">
        <v>200000000</v>
      </c>
      <c r="H1392" s="182">
        <v>0</v>
      </c>
      <c r="I1392" s="120">
        <v>0</v>
      </c>
      <c r="J1392" s="134">
        <f t="shared" si="50"/>
        <v>200000000</v>
      </c>
      <c r="K1392" s="6" t="s">
        <v>5164</v>
      </c>
      <c r="L1392" s="6" t="s">
        <v>5165</v>
      </c>
      <c r="M1392" s="6" t="s">
        <v>85</v>
      </c>
    </row>
    <row r="1393" spans="1:13" ht="30" customHeight="1">
      <c r="A1393" s="10" t="s">
        <v>4922</v>
      </c>
      <c r="B1393" s="10" t="s">
        <v>5139</v>
      </c>
      <c r="C1393" s="6" t="s">
        <v>157</v>
      </c>
      <c r="D1393" s="142" t="s">
        <v>5166</v>
      </c>
      <c r="E1393" s="7" t="s">
        <v>223</v>
      </c>
      <c r="F1393" s="6" t="s">
        <v>119</v>
      </c>
      <c r="G1393" s="134">
        <v>200000000</v>
      </c>
      <c r="H1393" s="134">
        <v>20000000</v>
      </c>
      <c r="I1393" s="134">
        <v>0</v>
      </c>
      <c r="J1393" s="134">
        <f t="shared" si="50"/>
        <v>220000000</v>
      </c>
      <c r="K1393" s="6" t="s">
        <v>5141</v>
      </c>
      <c r="L1393" s="6" t="s">
        <v>5167</v>
      </c>
      <c r="M1393" s="6" t="s">
        <v>226</v>
      </c>
    </row>
    <row r="1394" spans="1:13" ht="30" customHeight="1">
      <c r="A1394" s="10" t="s">
        <v>4922</v>
      </c>
      <c r="B1394" s="10" t="s">
        <v>5168</v>
      </c>
      <c r="C1394" s="6" t="s">
        <v>124</v>
      </c>
      <c r="D1394" s="6" t="s">
        <v>5169</v>
      </c>
      <c r="E1394" s="7" t="s">
        <v>292</v>
      </c>
      <c r="F1394" s="6" t="s">
        <v>86</v>
      </c>
      <c r="G1394" s="134">
        <v>670000000</v>
      </c>
      <c r="H1394" s="134">
        <v>470000000</v>
      </c>
      <c r="I1394" s="134">
        <v>15000000</v>
      </c>
      <c r="J1394" s="134">
        <f t="shared" si="50"/>
        <v>1155000000</v>
      </c>
      <c r="K1394" s="6" t="s">
        <v>5170</v>
      </c>
      <c r="L1394" s="6" t="s">
        <v>5171</v>
      </c>
      <c r="M1394" s="6" t="s">
        <v>292</v>
      </c>
    </row>
    <row r="1395" spans="1:13" ht="30" customHeight="1">
      <c r="A1395" s="10" t="s">
        <v>4922</v>
      </c>
      <c r="B1395" s="10" t="s">
        <v>5077</v>
      </c>
      <c r="C1395" s="6" t="s">
        <v>157</v>
      </c>
      <c r="D1395" s="6" t="s">
        <v>5172</v>
      </c>
      <c r="E1395" s="7" t="s">
        <v>223</v>
      </c>
      <c r="F1395" s="6" t="s">
        <v>86</v>
      </c>
      <c r="G1395" s="134">
        <v>50000000</v>
      </c>
      <c r="H1395" s="134">
        <v>50000000</v>
      </c>
      <c r="I1395" s="134">
        <v>1000000</v>
      </c>
      <c r="J1395" s="134">
        <f t="shared" si="50"/>
        <v>101000000</v>
      </c>
      <c r="K1395" s="6" t="s">
        <v>5173</v>
      </c>
      <c r="L1395" s="6" t="s">
        <v>5174</v>
      </c>
      <c r="M1395" s="6" t="s">
        <v>773</v>
      </c>
    </row>
    <row r="1396" spans="1:13" ht="30" customHeight="1">
      <c r="A1396" s="10" t="s">
        <v>4922</v>
      </c>
      <c r="B1396" s="10" t="s">
        <v>5084</v>
      </c>
      <c r="C1396" s="6" t="s">
        <v>157</v>
      </c>
      <c r="D1396" s="6" t="s">
        <v>5175</v>
      </c>
      <c r="E1396" s="7" t="s">
        <v>5176</v>
      </c>
      <c r="F1396" s="6" t="s">
        <v>86</v>
      </c>
      <c r="G1396" s="134">
        <v>120000000</v>
      </c>
      <c r="H1396" s="134">
        <v>30000000</v>
      </c>
      <c r="I1396" s="134">
        <v>0</v>
      </c>
      <c r="J1396" s="134">
        <f t="shared" si="50"/>
        <v>150000000</v>
      </c>
      <c r="K1396" s="6" t="s">
        <v>5177</v>
      </c>
      <c r="L1396" s="6" t="s">
        <v>5178</v>
      </c>
      <c r="M1396" s="6" t="s">
        <v>133</v>
      </c>
    </row>
    <row r="1397" spans="1:13" ht="30" customHeight="1">
      <c r="A1397" s="10" t="s">
        <v>4922</v>
      </c>
      <c r="B1397" s="10" t="s">
        <v>5084</v>
      </c>
      <c r="C1397" s="6" t="s">
        <v>445</v>
      </c>
      <c r="D1397" s="6" t="s">
        <v>5179</v>
      </c>
      <c r="E1397" s="7" t="s">
        <v>85</v>
      </c>
      <c r="F1397" s="6" t="s">
        <v>86</v>
      </c>
      <c r="G1397" s="134">
        <v>95000000</v>
      </c>
      <c r="H1397" s="182">
        <v>0</v>
      </c>
      <c r="I1397" s="120">
        <v>0</v>
      </c>
      <c r="J1397" s="134">
        <f t="shared" si="50"/>
        <v>95000000</v>
      </c>
      <c r="K1397" s="6" t="s">
        <v>5180</v>
      </c>
      <c r="L1397" s="6" t="s">
        <v>5181</v>
      </c>
      <c r="M1397" s="6" t="s">
        <v>133</v>
      </c>
    </row>
    <row r="1398" spans="1:13" ht="30" customHeight="1">
      <c r="A1398" s="10" t="s">
        <v>4922</v>
      </c>
      <c r="B1398" s="10" t="s">
        <v>5131</v>
      </c>
      <c r="C1398" s="6" t="s">
        <v>445</v>
      </c>
      <c r="D1398" s="136" t="s">
        <v>5182</v>
      </c>
      <c r="E1398" s="7" t="s">
        <v>292</v>
      </c>
      <c r="F1398" s="6" t="s">
        <v>86</v>
      </c>
      <c r="G1398" s="134">
        <v>180000000</v>
      </c>
      <c r="H1398" s="182">
        <v>0</v>
      </c>
      <c r="I1398" s="120">
        <v>0</v>
      </c>
      <c r="J1398" s="134">
        <f t="shared" si="50"/>
        <v>180000000</v>
      </c>
      <c r="K1398" s="6" t="s">
        <v>5133</v>
      </c>
      <c r="L1398" s="6" t="s">
        <v>5134</v>
      </c>
      <c r="M1398" s="6" t="s">
        <v>37</v>
      </c>
    </row>
    <row r="1399" spans="1:13" ht="30" customHeight="1">
      <c r="A1399" s="10" t="s">
        <v>4922</v>
      </c>
      <c r="B1399" s="10" t="s">
        <v>5077</v>
      </c>
      <c r="C1399" s="6" t="s">
        <v>1062</v>
      </c>
      <c r="D1399" s="6" t="s">
        <v>5183</v>
      </c>
      <c r="E1399" s="7" t="s">
        <v>882</v>
      </c>
      <c r="F1399" s="6" t="s">
        <v>86</v>
      </c>
      <c r="G1399" s="134">
        <v>90000000</v>
      </c>
      <c r="H1399" s="182">
        <v>0</v>
      </c>
      <c r="I1399" s="134">
        <v>1000000</v>
      </c>
      <c r="J1399" s="134">
        <f t="shared" si="50"/>
        <v>91000000</v>
      </c>
      <c r="K1399" s="6" t="s">
        <v>5184</v>
      </c>
      <c r="L1399" s="6" t="s">
        <v>5185</v>
      </c>
      <c r="M1399" s="78" t="s">
        <v>773</v>
      </c>
    </row>
    <row r="1400" spans="1:13" ht="30" customHeight="1">
      <c r="A1400" s="10" t="s">
        <v>4922</v>
      </c>
      <c r="B1400" s="10" t="s">
        <v>5084</v>
      </c>
      <c r="C1400" s="6" t="s">
        <v>575</v>
      </c>
      <c r="D1400" s="142" t="s">
        <v>5186</v>
      </c>
      <c r="E1400" s="7" t="s">
        <v>85</v>
      </c>
      <c r="F1400" s="6" t="s">
        <v>86</v>
      </c>
      <c r="G1400" s="134">
        <v>3045000000</v>
      </c>
      <c r="H1400" s="134">
        <v>240000000</v>
      </c>
      <c r="I1400" s="134">
        <v>0</v>
      </c>
      <c r="J1400" s="134">
        <f t="shared" si="50"/>
        <v>3285000000</v>
      </c>
      <c r="K1400" s="6" t="s">
        <v>5187</v>
      </c>
      <c r="L1400" s="6" t="s">
        <v>5188</v>
      </c>
      <c r="M1400" s="6" t="s">
        <v>133</v>
      </c>
    </row>
    <row r="1401" spans="1:13" ht="30" customHeight="1">
      <c r="A1401" s="10" t="s">
        <v>4922</v>
      </c>
      <c r="B1401" s="10" t="s">
        <v>5189</v>
      </c>
      <c r="C1401" s="6" t="s">
        <v>575</v>
      </c>
      <c r="D1401" s="6" t="s">
        <v>5190</v>
      </c>
      <c r="E1401" s="7" t="s">
        <v>37</v>
      </c>
      <c r="F1401" s="6" t="s">
        <v>86</v>
      </c>
      <c r="G1401" s="134">
        <v>604000000</v>
      </c>
      <c r="H1401" s="134">
        <v>900000000</v>
      </c>
      <c r="I1401" s="134">
        <v>8000000</v>
      </c>
      <c r="J1401" s="134">
        <f t="shared" si="50"/>
        <v>1512000000</v>
      </c>
      <c r="K1401" s="6" t="s">
        <v>5457</v>
      </c>
      <c r="L1401" s="6" t="s">
        <v>5457</v>
      </c>
      <c r="M1401" s="6" t="s">
        <v>37</v>
      </c>
    </row>
    <row r="1402" spans="1:13" ht="30" customHeight="1">
      <c r="A1402" s="10" t="s">
        <v>4922</v>
      </c>
      <c r="B1402" s="10" t="s">
        <v>5189</v>
      </c>
      <c r="C1402" s="6" t="s">
        <v>575</v>
      </c>
      <c r="D1402" s="6" t="s">
        <v>5458</v>
      </c>
      <c r="E1402" s="7" t="s">
        <v>37</v>
      </c>
      <c r="F1402" s="6" t="s">
        <v>86</v>
      </c>
      <c r="G1402" s="134">
        <v>1522000000</v>
      </c>
      <c r="H1402" s="134">
        <v>2275000000</v>
      </c>
      <c r="I1402" s="134">
        <v>10000000</v>
      </c>
      <c r="J1402" s="134">
        <f t="shared" si="50"/>
        <v>3807000000</v>
      </c>
      <c r="K1402" s="6" t="s">
        <v>5457</v>
      </c>
      <c r="L1402" s="6" t="s">
        <v>5457</v>
      </c>
      <c r="M1402" s="6" t="s">
        <v>37</v>
      </c>
    </row>
    <row r="1403" spans="1:13" ht="30" customHeight="1">
      <c r="A1403" s="10" t="s">
        <v>4922</v>
      </c>
      <c r="B1403" s="10" t="s">
        <v>5189</v>
      </c>
      <c r="C1403" s="6" t="s">
        <v>575</v>
      </c>
      <c r="D1403" s="6" t="s">
        <v>5459</v>
      </c>
      <c r="E1403" s="7" t="s">
        <v>37</v>
      </c>
      <c r="F1403" s="6" t="s">
        <v>86</v>
      </c>
      <c r="G1403" s="134">
        <v>645000000</v>
      </c>
      <c r="H1403" s="134">
        <v>960000000</v>
      </c>
      <c r="I1403" s="134">
        <v>8000000</v>
      </c>
      <c r="J1403" s="134">
        <f t="shared" si="50"/>
        <v>1613000000</v>
      </c>
      <c r="K1403" s="6" t="s">
        <v>5457</v>
      </c>
      <c r="L1403" s="6" t="s">
        <v>5457</v>
      </c>
      <c r="M1403" s="6" t="s">
        <v>37</v>
      </c>
    </row>
    <row r="1404" spans="1:13" ht="30" customHeight="1">
      <c r="A1404" s="10" t="s">
        <v>4922</v>
      </c>
      <c r="B1404" s="10" t="s">
        <v>5189</v>
      </c>
      <c r="C1404" s="6" t="s">
        <v>575</v>
      </c>
      <c r="D1404" s="6" t="s">
        <v>5460</v>
      </c>
      <c r="E1404" s="7" t="s">
        <v>37</v>
      </c>
      <c r="F1404" s="6" t="s">
        <v>86</v>
      </c>
      <c r="G1404" s="134">
        <v>592000000</v>
      </c>
      <c r="H1404" s="134">
        <v>880000000</v>
      </c>
      <c r="I1404" s="134">
        <v>9000000</v>
      </c>
      <c r="J1404" s="134">
        <f t="shared" si="50"/>
        <v>1481000000</v>
      </c>
      <c r="K1404" s="6" t="s">
        <v>5457</v>
      </c>
      <c r="L1404" s="6" t="s">
        <v>5457</v>
      </c>
      <c r="M1404" s="6" t="s">
        <v>37</v>
      </c>
    </row>
    <row r="1405" spans="1:13" ht="30" customHeight="1">
      <c r="A1405" s="10" t="s">
        <v>4922</v>
      </c>
      <c r="B1405" s="10" t="s">
        <v>5246</v>
      </c>
      <c r="C1405" s="6" t="s">
        <v>139</v>
      </c>
      <c r="D1405" s="6" t="s">
        <v>5461</v>
      </c>
      <c r="E1405" s="7" t="s">
        <v>133</v>
      </c>
      <c r="F1405" s="6" t="s">
        <v>18</v>
      </c>
      <c r="G1405" s="134">
        <v>150000000</v>
      </c>
      <c r="H1405" s="134">
        <v>10000000</v>
      </c>
      <c r="I1405" s="134">
        <v>5000000</v>
      </c>
      <c r="J1405" s="134">
        <f t="shared" si="50"/>
        <v>165000000</v>
      </c>
      <c r="K1405" s="22" t="s">
        <v>4350</v>
      </c>
      <c r="L1405" s="22" t="s">
        <v>5462</v>
      </c>
      <c r="M1405" s="78" t="s">
        <v>85</v>
      </c>
    </row>
    <row r="1406" spans="1:13" ht="30" customHeight="1">
      <c r="A1406" s="10" t="s">
        <v>4922</v>
      </c>
      <c r="B1406" s="10" t="s">
        <v>5084</v>
      </c>
      <c r="C1406" s="6" t="s">
        <v>192</v>
      </c>
      <c r="D1406" s="6" t="s">
        <v>5463</v>
      </c>
      <c r="E1406" s="7" t="s">
        <v>133</v>
      </c>
      <c r="F1406" s="6" t="s">
        <v>18</v>
      </c>
      <c r="G1406" s="134">
        <v>180000000</v>
      </c>
      <c r="H1406" s="182">
        <v>0</v>
      </c>
      <c r="I1406" s="134">
        <v>10000000</v>
      </c>
      <c r="J1406" s="134">
        <f t="shared" si="50"/>
        <v>190000000</v>
      </c>
      <c r="K1406" s="6" t="s">
        <v>5156</v>
      </c>
      <c r="L1406" s="6" t="s">
        <v>5157</v>
      </c>
      <c r="M1406" s="6" t="s">
        <v>133</v>
      </c>
    </row>
    <row r="1407" spans="1:13" ht="30" customHeight="1">
      <c r="A1407" s="10" t="s">
        <v>4922</v>
      </c>
      <c r="B1407" s="10" t="s">
        <v>5084</v>
      </c>
      <c r="C1407" s="6" t="s">
        <v>197</v>
      </c>
      <c r="D1407" s="6" t="s">
        <v>5464</v>
      </c>
      <c r="E1407" s="7" t="s">
        <v>85</v>
      </c>
      <c r="F1407" s="6" t="s">
        <v>86</v>
      </c>
      <c r="G1407" s="134">
        <v>750000000</v>
      </c>
      <c r="H1407" s="134">
        <v>180000000</v>
      </c>
      <c r="I1407" s="134">
        <v>0</v>
      </c>
      <c r="J1407" s="134">
        <f t="shared" si="50"/>
        <v>930000000</v>
      </c>
      <c r="K1407" s="6" t="s">
        <v>5465</v>
      </c>
      <c r="L1407" s="6" t="s">
        <v>5466</v>
      </c>
      <c r="M1407" s="6" t="s">
        <v>133</v>
      </c>
    </row>
    <row r="1408" spans="1:13" ht="30" customHeight="1">
      <c r="A1408" s="10" t="s">
        <v>4922</v>
      </c>
      <c r="B1408" s="10" t="s">
        <v>5084</v>
      </c>
      <c r="C1408" s="6" t="s">
        <v>197</v>
      </c>
      <c r="D1408" s="6" t="s">
        <v>5128</v>
      </c>
      <c r="E1408" s="7" t="s">
        <v>526</v>
      </c>
      <c r="F1408" s="6" t="s">
        <v>18</v>
      </c>
      <c r="G1408" s="134">
        <v>130000000</v>
      </c>
      <c r="H1408" s="182">
        <v>0</v>
      </c>
      <c r="I1408" s="120">
        <v>0</v>
      </c>
      <c r="J1408" s="134">
        <f t="shared" si="50"/>
        <v>130000000</v>
      </c>
      <c r="K1408" s="6" t="s">
        <v>5129</v>
      </c>
      <c r="L1408" s="6" t="s">
        <v>5130</v>
      </c>
      <c r="M1408" s="6" t="s">
        <v>715</v>
      </c>
    </row>
    <row r="1409" spans="1:13" ht="30" customHeight="1">
      <c r="A1409" s="10" t="s">
        <v>4922</v>
      </c>
      <c r="B1409" s="10" t="s">
        <v>5139</v>
      </c>
      <c r="C1409" s="6" t="s">
        <v>951</v>
      </c>
      <c r="D1409" s="143" t="s">
        <v>5467</v>
      </c>
      <c r="E1409" s="7" t="s">
        <v>655</v>
      </c>
      <c r="F1409" s="6" t="s">
        <v>86</v>
      </c>
      <c r="G1409" s="134">
        <v>980000000</v>
      </c>
      <c r="H1409" s="182">
        <v>0</v>
      </c>
      <c r="I1409" s="134">
        <v>20000000</v>
      </c>
      <c r="J1409" s="134">
        <f t="shared" si="50"/>
        <v>1000000000</v>
      </c>
      <c r="K1409" s="6" t="s">
        <v>5468</v>
      </c>
      <c r="L1409" s="6" t="s">
        <v>5469</v>
      </c>
      <c r="M1409" s="6" t="s">
        <v>655</v>
      </c>
    </row>
    <row r="1410" spans="1:13" ht="26.25" customHeight="1">
      <c r="A1410" s="10" t="s">
        <v>5470</v>
      </c>
      <c r="B1410" s="10" t="s">
        <v>5471</v>
      </c>
      <c r="C1410" s="6" t="s">
        <v>51</v>
      </c>
      <c r="D1410" s="5" t="s">
        <v>5472</v>
      </c>
      <c r="E1410" s="7" t="s">
        <v>292</v>
      </c>
      <c r="F1410" s="6" t="s">
        <v>86</v>
      </c>
      <c r="G1410" s="206">
        <v>125000000</v>
      </c>
      <c r="H1410" s="206">
        <v>50000000</v>
      </c>
      <c r="I1410" s="206"/>
      <c r="J1410" s="206">
        <f t="shared" si="50"/>
        <v>175000000</v>
      </c>
      <c r="K1410" s="6" t="s">
        <v>5473</v>
      </c>
      <c r="L1410" s="6" t="s">
        <v>5474</v>
      </c>
      <c r="M1410" s="6" t="s">
        <v>37</v>
      </c>
    </row>
    <row r="1411" spans="1:13" ht="26.25" customHeight="1">
      <c r="A1411" s="10" t="s">
        <v>5475</v>
      </c>
      <c r="B1411" s="10" t="s">
        <v>5476</v>
      </c>
      <c r="C1411" s="6" t="s">
        <v>108</v>
      </c>
      <c r="D1411" s="5" t="s">
        <v>5477</v>
      </c>
      <c r="E1411" s="7" t="s">
        <v>37</v>
      </c>
      <c r="F1411" s="6" t="s">
        <v>18</v>
      </c>
      <c r="G1411" s="206">
        <v>785959000</v>
      </c>
      <c r="H1411" s="206">
        <v>395834000</v>
      </c>
      <c r="I1411" s="206">
        <v>156784000</v>
      </c>
      <c r="J1411" s="206">
        <f t="shared" ref="J1411:J1475" si="51">SUM(G1411:I1411)</f>
        <v>1338577000</v>
      </c>
      <c r="K1411" s="6" t="s">
        <v>5478</v>
      </c>
      <c r="L1411" s="6" t="s">
        <v>5479</v>
      </c>
      <c r="M1411" s="6" t="s">
        <v>37</v>
      </c>
    </row>
    <row r="1412" spans="1:13" ht="26.25" customHeight="1">
      <c r="A1412" s="10" t="s">
        <v>5470</v>
      </c>
      <c r="B1412" s="10" t="s">
        <v>5480</v>
      </c>
      <c r="C1412" s="6" t="s">
        <v>51</v>
      </c>
      <c r="D1412" s="5" t="s">
        <v>5481</v>
      </c>
      <c r="E1412" s="7" t="s">
        <v>115</v>
      </c>
      <c r="F1412" s="6" t="s">
        <v>18</v>
      </c>
      <c r="G1412" s="206">
        <v>720000000</v>
      </c>
      <c r="H1412" s="206">
        <v>118000000</v>
      </c>
      <c r="I1412" s="206">
        <v>0</v>
      </c>
      <c r="J1412" s="206">
        <f t="shared" si="51"/>
        <v>838000000</v>
      </c>
      <c r="K1412" s="6" t="s">
        <v>5482</v>
      </c>
      <c r="L1412" s="6" t="s">
        <v>5483</v>
      </c>
      <c r="M1412" s="6" t="s">
        <v>655</v>
      </c>
    </row>
    <row r="1413" spans="1:13" ht="26.25" customHeight="1">
      <c r="A1413" s="10" t="s">
        <v>5470</v>
      </c>
      <c r="B1413" s="10" t="s">
        <v>5480</v>
      </c>
      <c r="C1413" s="6" t="s">
        <v>51</v>
      </c>
      <c r="D1413" s="5" t="s">
        <v>5484</v>
      </c>
      <c r="E1413" s="7" t="s">
        <v>115</v>
      </c>
      <c r="F1413" s="6" t="s">
        <v>18</v>
      </c>
      <c r="G1413" s="206">
        <v>323000000</v>
      </c>
      <c r="H1413" s="206">
        <v>495000000</v>
      </c>
      <c r="I1413" s="206">
        <v>142000000</v>
      </c>
      <c r="J1413" s="206">
        <f t="shared" si="51"/>
        <v>960000000</v>
      </c>
      <c r="K1413" s="6" t="s">
        <v>5485</v>
      </c>
      <c r="L1413" s="6" t="s">
        <v>5486</v>
      </c>
      <c r="M1413" s="6" t="s">
        <v>655</v>
      </c>
    </row>
    <row r="1414" spans="1:13" ht="26.25" customHeight="1">
      <c r="A1414" s="10" t="s">
        <v>5470</v>
      </c>
      <c r="B1414" s="10" t="s">
        <v>5480</v>
      </c>
      <c r="C1414" s="6" t="s">
        <v>108</v>
      </c>
      <c r="D1414" s="5" t="s">
        <v>5487</v>
      </c>
      <c r="E1414" s="7" t="s">
        <v>1418</v>
      </c>
      <c r="F1414" s="6" t="s">
        <v>18</v>
      </c>
      <c r="G1414" s="206">
        <v>41400000</v>
      </c>
      <c r="H1414" s="182">
        <v>0</v>
      </c>
      <c r="I1414" s="206"/>
      <c r="J1414" s="206">
        <f t="shared" si="51"/>
        <v>41400000</v>
      </c>
      <c r="K1414" s="6" t="s">
        <v>5488</v>
      </c>
      <c r="L1414" s="6" t="s">
        <v>5489</v>
      </c>
      <c r="M1414" s="6" t="s">
        <v>133</v>
      </c>
    </row>
    <row r="1415" spans="1:13" ht="26.25" customHeight="1">
      <c r="A1415" s="10" t="s">
        <v>5470</v>
      </c>
      <c r="B1415" s="10" t="s">
        <v>784</v>
      </c>
      <c r="C1415" s="6" t="s">
        <v>51</v>
      </c>
      <c r="D1415" s="5" t="s">
        <v>5490</v>
      </c>
      <c r="E1415" s="7" t="s">
        <v>292</v>
      </c>
      <c r="F1415" s="6" t="s">
        <v>86</v>
      </c>
      <c r="G1415" s="206">
        <v>3004592954</v>
      </c>
      <c r="H1415" s="206">
        <v>2630150945</v>
      </c>
      <c r="I1415" s="206">
        <v>1406995111</v>
      </c>
      <c r="J1415" s="206">
        <f t="shared" si="51"/>
        <v>7041739010</v>
      </c>
      <c r="K1415" s="6" t="s">
        <v>5491</v>
      </c>
      <c r="L1415" s="6" t="s">
        <v>5492</v>
      </c>
      <c r="M1415" s="6" t="s">
        <v>37</v>
      </c>
    </row>
    <row r="1416" spans="1:13" ht="26.25" customHeight="1">
      <c r="A1416" s="10" t="s">
        <v>5470</v>
      </c>
      <c r="B1416" s="10" t="s">
        <v>5493</v>
      </c>
      <c r="C1416" s="6" t="s">
        <v>188</v>
      </c>
      <c r="D1416" s="5" t="s">
        <v>5494</v>
      </c>
      <c r="E1416" s="7" t="s">
        <v>292</v>
      </c>
      <c r="F1416" s="6" t="s">
        <v>86</v>
      </c>
      <c r="G1416" s="206">
        <v>250000000</v>
      </c>
      <c r="H1416" s="206">
        <v>250000000</v>
      </c>
      <c r="I1416" s="206">
        <v>0</v>
      </c>
      <c r="J1416" s="206">
        <f t="shared" si="51"/>
        <v>500000000</v>
      </c>
      <c r="K1416" s="6" t="s">
        <v>5495</v>
      </c>
      <c r="L1416" s="6" t="s">
        <v>5496</v>
      </c>
      <c r="M1416" s="6" t="s">
        <v>292</v>
      </c>
    </row>
    <row r="1417" spans="1:13" ht="26.25" customHeight="1">
      <c r="A1417" s="10" t="s">
        <v>5470</v>
      </c>
      <c r="B1417" s="10" t="s">
        <v>5493</v>
      </c>
      <c r="C1417" s="6" t="s">
        <v>42</v>
      </c>
      <c r="D1417" s="5" t="s">
        <v>5497</v>
      </c>
      <c r="E1417" s="7" t="s">
        <v>37</v>
      </c>
      <c r="F1417" s="6" t="s">
        <v>18</v>
      </c>
      <c r="G1417" s="120">
        <v>450000000</v>
      </c>
      <c r="H1417" s="120">
        <v>250000000</v>
      </c>
      <c r="I1417" s="120">
        <v>50000000</v>
      </c>
      <c r="J1417" s="206">
        <f t="shared" si="51"/>
        <v>750000000</v>
      </c>
      <c r="K1417" s="6" t="s">
        <v>5498</v>
      </c>
      <c r="L1417" s="20" t="s">
        <v>5499</v>
      </c>
      <c r="M1417" s="6" t="s">
        <v>292</v>
      </c>
    </row>
    <row r="1418" spans="1:13" ht="26.25" customHeight="1">
      <c r="A1418" s="10" t="s">
        <v>5470</v>
      </c>
      <c r="B1418" s="10" t="s">
        <v>5500</v>
      </c>
      <c r="C1418" s="6" t="s">
        <v>188</v>
      </c>
      <c r="D1418" s="5" t="s">
        <v>5501</v>
      </c>
      <c r="E1418" s="7" t="s">
        <v>292</v>
      </c>
      <c r="F1418" s="6" t="s">
        <v>86</v>
      </c>
      <c r="G1418" s="120">
        <v>115000000</v>
      </c>
      <c r="H1418" s="120">
        <v>54000000</v>
      </c>
      <c r="I1418" s="120">
        <v>0</v>
      </c>
      <c r="J1418" s="206">
        <f t="shared" si="51"/>
        <v>169000000</v>
      </c>
      <c r="K1418" s="6" t="s">
        <v>5502</v>
      </c>
      <c r="L1418" s="6" t="s">
        <v>5503</v>
      </c>
      <c r="M1418" s="6" t="s">
        <v>292</v>
      </c>
    </row>
    <row r="1419" spans="1:13" ht="26.25" customHeight="1">
      <c r="A1419" s="10" t="s">
        <v>5470</v>
      </c>
      <c r="B1419" s="10" t="s">
        <v>5504</v>
      </c>
      <c r="C1419" s="6" t="s">
        <v>188</v>
      </c>
      <c r="D1419" s="5" t="s">
        <v>5505</v>
      </c>
      <c r="E1419" s="7" t="s">
        <v>292</v>
      </c>
      <c r="F1419" s="6" t="s">
        <v>86</v>
      </c>
      <c r="G1419" s="120">
        <v>262000000</v>
      </c>
      <c r="H1419" s="120">
        <v>501000000</v>
      </c>
      <c r="I1419" s="120">
        <v>278000000</v>
      </c>
      <c r="J1419" s="206">
        <f t="shared" si="51"/>
        <v>1041000000</v>
      </c>
      <c r="K1419" s="6" t="s">
        <v>5506</v>
      </c>
      <c r="L1419" s="6" t="s">
        <v>5507</v>
      </c>
      <c r="M1419" s="6" t="s">
        <v>292</v>
      </c>
    </row>
    <row r="1420" spans="1:13" ht="26.25" customHeight="1">
      <c r="A1420" s="10" t="s">
        <v>5470</v>
      </c>
      <c r="B1420" s="10" t="s">
        <v>5504</v>
      </c>
      <c r="C1420" s="6" t="s">
        <v>188</v>
      </c>
      <c r="D1420" s="5" t="s">
        <v>5508</v>
      </c>
      <c r="E1420" s="7" t="s">
        <v>292</v>
      </c>
      <c r="F1420" s="6" t="s">
        <v>86</v>
      </c>
      <c r="G1420" s="120">
        <v>204000000</v>
      </c>
      <c r="H1420" s="120">
        <v>379000000</v>
      </c>
      <c r="I1420" s="120">
        <v>78000000</v>
      </c>
      <c r="J1420" s="206">
        <f t="shared" si="51"/>
        <v>661000000</v>
      </c>
      <c r="K1420" s="6" t="s">
        <v>5506</v>
      </c>
      <c r="L1420" s="6" t="s">
        <v>5507</v>
      </c>
      <c r="M1420" s="6" t="s">
        <v>292</v>
      </c>
    </row>
    <row r="1421" spans="1:13" ht="26.25" customHeight="1">
      <c r="A1421" s="10" t="s">
        <v>5470</v>
      </c>
      <c r="B1421" s="10" t="s">
        <v>5509</v>
      </c>
      <c r="C1421" s="6" t="s">
        <v>188</v>
      </c>
      <c r="D1421" s="5" t="s">
        <v>5510</v>
      </c>
      <c r="E1421" s="7" t="s">
        <v>292</v>
      </c>
      <c r="F1421" s="6" t="s">
        <v>86</v>
      </c>
      <c r="G1421" s="206">
        <v>100000000</v>
      </c>
      <c r="H1421" s="206">
        <v>55000000</v>
      </c>
      <c r="I1421" s="206">
        <v>10000000</v>
      </c>
      <c r="J1421" s="206">
        <f t="shared" si="51"/>
        <v>165000000</v>
      </c>
      <c r="K1421" s="6" t="s">
        <v>5511</v>
      </c>
      <c r="L1421" s="6" t="s">
        <v>5512</v>
      </c>
      <c r="M1421" s="6" t="s">
        <v>292</v>
      </c>
    </row>
    <row r="1422" spans="1:13" ht="26.25" customHeight="1">
      <c r="A1422" s="10" t="s">
        <v>5470</v>
      </c>
      <c r="B1422" s="10" t="s">
        <v>5513</v>
      </c>
      <c r="C1422" s="6" t="s">
        <v>188</v>
      </c>
      <c r="D1422" s="5" t="s">
        <v>5514</v>
      </c>
      <c r="E1422" s="7" t="s">
        <v>292</v>
      </c>
      <c r="F1422" s="6" t="s">
        <v>86</v>
      </c>
      <c r="G1422" s="206">
        <v>1000000000</v>
      </c>
      <c r="H1422" s="206">
        <v>600000000</v>
      </c>
      <c r="I1422" s="206">
        <v>0</v>
      </c>
      <c r="J1422" s="206">
        <f t="shared" si="51"/>
        <v>1600000000</v>
      </c>
      <c r="K1422" s="6" t="s">
        <v>5515</v>
      </c>
      <c r="L1422" s="6" t="s">
        <v>5516</v>
      </c>
      <c r="M1422" s="6" t="s">
        <v>292</v>
      </c>
    </row>
    <row r="1423" spans="1:13" ht="26.25" customHeight="1">
      <c r="A1423" s="10" t="s">
        <v>5470</v>
      </c>
      <c r="B1423" s="10" t="s">
        <v>2464</v>
      </c>
      <c r="C1423" s="6" t="s">
        <v>188</v>
      </c>
      <c r="D1423" s="5" t="s">
        <v>5517</v>
      </c>
      <c r="E1423" s="7" t="s">
        <v>292</v>
      </c>
      <c r="F1423" s="6" t="s">
        <v>86</v>
      </c>
      <c r="G1423" s="206">
        <v>65000000</v>
      </c>
      <c r="H1423" s="206">
        <v>32000000</v>
      </c>
      <c r="I1423" s="206" t="s">
        <v>152</v>
      </c>
      <c r="J1423" s="206">
        <f t="shared" si="51"/>
        <v>97000000</v>
      </c>
      <c r="K1423" s="6" t="s">
        <v>5518</v>
      </c>
      <c r="L1423" s="6" t="s">
        <v>5519</v>
      </c>
      <c r="M1423" s="6" t="s">
        <v>292</v>
      </c>
    </row>
    <row r="1424" spans="1:13" ht="26.25" customHeight="1">
      <c r="A1424" s="10" t="s">
        <v>5470</v>
      </c>
      <c r="B1424" s="10" t="s">
        <v>5520</v>
      </c>
      <c r="C1424" s="6" t="s">
        <v>188</v>
      </c>
      <c r="D1424" s="5" t="s">
        <v>5521</v>
      </c>
      <c r="E1424" s="7" t="s">
        <v>37</v>
      </c>
      <c r="F1424" s="6" t="s">
        <v>18</v>
      </c>
      <c r="G1424" s="206">
        <v>150000000</v>
      </c>
      <c r="H1424" s="206">
        <v>50000000</v>
      </c>
      <c r="I1424" s="206">
        <v>0</v>
      </c>
      <c r="J1424" s="206">
        <f t="shared" si="51"/>
        <v>200000000</v>
      </c>
      <c r="K1424" s="6" t="s">
        <v>5522</v>
      </c>
      <c r="L1424" s="6" t="s">
        <v>5523</v>
      </c>
      <c r="M1424" s="6" t="s">
        <v>292</v>
      </c>
    </row>
    <row r="1425" spans="1:13" ht="26.25" customHeight="1">
      <c r="A1425" s="10" t="s">
        <v>5470</v>
      </c>
      <c r="B1425" s="10" t="s">
        <v>5524</v>
      </c>
      <c r="C1425" s="6" t="s">
        <v>188</v>
      </c>
      <c r="D1425" s="5" t="s">
        <v>5525</v>
      </c>
      <c r="E1425" s="7" t="s">
        <v>292</v>
      </c>
      <c r="F1425" s="6" t="s">
        <v>86</v>
      </c>
      <c r="G1425" s="206">
        <v>800000000</v>
      </c>
      <c r="H1425" s="206">
        <v>700000000</v>
      </c>
      <c r="I1425" s="206">
        <v>0</v>
      </c>
      <c r="J1425" s="206">
        <f t="shared" si="51"/>
        <v>1500000000</v>
      </c>
      <c r="K1425" s="6" t="s">
        <v>5526</v>
      </c>
      <c r="L1425" s="6" t="s">
        <v>5527</v>
      </c>
      <c r="M1425" s="6" t="s">
        <v>37</v>
      </c>
    </row>
    <row r="1426" spans="1:13" ht="26.25" customHeight="1">
      <c r="A1426" s="10" t="s">
        <v>5470</v>
      </c>
      <c r="B1426" s="10" t="s">
        <v>5528</v>
      </c>
      <c r="C1426" s="6" t="s">
        <v>188</v>
      </c>
      <c r="D1426" s="5" t="s">
        <v>5529</v>
      </c>
      <c r="E1426" s="7" t="s">
        <v>655</v>
      </c>
      <c r="F1426" s="6" t="s">
        <v>86</v>
      </c>
      <c r="G1426" s="206">
        <v>150000000</v>
      </c>
      <c r="H1426" s="206">
        <v>50000000</v>
      </c>
      <c r="I1426" s="206">
        <v>10000000</v>
      </c>
      <c r="J1426" s="206">
        <f t="shared" si="51"/>
        <v>210000000</v>
      </c>
      <c r="K1426" s="6" t="s">
        <v>5530</v>
      </c>
      <c r="L1426" s="6" t="s">
        <v>5531</v>
      </c>
      <c r="M1426" s="6" t="s">
        <v>115</v>
      </c>
    </row>
    <row r="1427" spans="1:13" ht="26.25" customHeight="1">
      <c r="A1427" s="10" t="s">
        <v>5470</v>
      </c>
      <c r="B1427" s="10" t="s">
        <v>5480</v>
      </c>
      <c r="C1427" s="6" t="s">
        <v>188</v>
      </c>
      <c r="D1427" s="5" t="s">
        <v>5532</v>
      </c>
      <c r="E1427" s="7" t="s">
        <v>655</v>
      </c>
      <c r="F1427" s="6" t="s">
        <v>86</v>
      </c>
      <c r="G1427" s="206">
        <v>700000000</v>
      </c>
      <c r="H1427" s="206">
        <v>180000000</v>
      </c>
      <c r="I1427" s="206">
        <v>0</v>
      </c>
      <c r="J1427" s="206">
        <f t="shared" si="51"/>
        <v>880000000</v>
      </c>
      <c r="K1427" s="6" t="s">
        <v>5485</v>
      </c>
      <c r="L1427" s="6" t="s">
        <v>5486</v>
      </c>
      <c r="M1427" s="6" t="s">
        <v>655</v>
      </c>
    </row>
    <row r="1428" spans="1:13" ht="26.25" customHeight="1">
      <c r="A1428" s="10" t="s">
        <v>5470</v>
      </c>
      <c r="B1428" s="10" t="s">
        <v>5480</v>
      </c>
      <c r="C1428" s="6" t="s">
        <v>42</v>
      </c>
      <c r="D1428" s="5" t="s">
        <v>5533</v>
      </c>
      <c r="E1428" s="7" t="s">
        <v>133</v>
      </c>
      <c r="F1428" s="6" t="s">
        <v>18</v>
      </c>
      <c r="G1428" s="120">
        <v>11200000</v>
      </c>
      <c r="H1428" s="120">
        <v>96000000</v>
      </c>
      <c r="I1428" s="120"/>
      <c r="J1428" s="206">
        <f t="shared" si="51"/>
        <v>107200000</v>
      </c>
      <c r="K1428" s="6" t="s">
        <v>5534</v>
      </c>
      <c r="L1428" s="20" t="s">
        <v>5535</v>
      </c>
      <c r="M1428" s="6" t="s">
        <v>85</v>
      </c>
    </row>
    <row r="1429" spans="1:13" ht="26.25" customHeight="1">
      <c r="A1429" s="10" t="s">
        <v>5470</v>
      </c>
      <c r="B1429" s="10" t="s">
        <v>5536</v>
      </c>
      <c r="C1429" s="6" t="s">
        <v>188</v>
      </c>
      <c r="D1429" s="5" t="s">
        <v>5537</v>
      </c>
      <c r="E1429" s="7" t="s">
        <v>655</v>
      </c>
      <c r="F1429" s="6" t="s">
        <v>86</v>
      </c>
      <c r="G1429" s="120">
        <v>203000000</v>
      </c>
      <c r="H1429" s="120">
        <v>595000000</v>
      </c>
      <c r="I1429" s="120">
        <v>2000000</v>
      </c>
      <c r="J1429" s="206">
        <f t="shared" si="51"/>
        <v>800000000</v>
      </c>
      <c r="K1429" s="6" t="s">
        <v>5538</v>
      </c>
      <c r="L1429" s="6" t="s">
        <v>5539</v>
      </c>
      <c r="M1429" s="6" t="s">
        <v>655</v>
      </c>
    </row>
    <row r="1430" spans="1:13" ht="26.25" customHeight="1">
      <c r="A1430" s="10" t="s">
        <v>5470</v>
      </c>
      <c r="B1430" s="10" t="s">
        <v>5536</v>
      </c>
      <c r="C1430" s="6" t="s">
        <v>188</v>
      </c>
      <c r="D1430" s="5" t="s">
        <v>5540</v>
      </c>
      <c r="E1430" s="7" t="s">
        <v>655</v>
      </c>
      <c r="F1430" s="6" t="s">
        <v>86</v>
      </c>
      <c r="G1430" s="120">
        <v>645000000</v>
      </c>
      <c r="H1430" s="120">
        <v>315000000</v>
      </c>
      <c r="I1430" s="120">
        <v>40000000</v>
      </c>
      <c r="J1430" s="206">
        <f t="shared" si="51"/>
        <v>1000000000</v>
      </c>
      <c r="K1430" s="6" t="s">
        <v>5538</v>
      </c>
      <c r="L1430" s="6" t="s">
        <v>5539</v>
      </c>
      <c r="M1430" s="6" t="s">
        <v>655</v>
      </c>
    </row>
    <row r="1431" spans="1:13" ht="26.25" customHeight="1">
      <c r="A1431" s="10" t="s">
        <v>5470</v>
      </c>
      <c r="B1431" s="10" t="s">
        <v>2148</v>
      </c>
      <c r="C1431" s="6" t="s">
        <v>188</v>
      </c>
      <c r="D1431" s="5" t="s">
        <v>5541</v>
      </c>
      <c r="E1431" s="7" t="s">
        <v>292</v>
      </c>
      <c r="F1431" s="6" t="s">
        <v>86</v>
      </c>
      <c r="G1431" s="120">
        <v>529262250</v>
      </c>
      <c r="H1431" s="120">
        <v>361479452</v>
      </c>
      <c r="I1431" s="120">
        <v>0</v>
      </c>
      <c r="J1431" s="206">
        <f t="shared" si="51"/>
        <v>890741702</v>
      </c>
      <c r="K1431" s="6" t="s">
        <v>5542</v>
      </c>
      <c r="L1431" s="6" t="s">
        <v>5543</v>
      </c>
      <c r="M1431" s="6" t="s">
        <v>292</v>
      </c>
    </row>
    <row r="1432" spans="1:13" ht="26.25" customHeight="1">
      <c r="A1432" s="10" t="s">
        <v>5470</v>
      </c>
      <c r="B1432" s="10" t="s">
        <v>2148</v>
      </c>
      <c r="C1432" s="6" t="s">
        <v>188</v>
      </c>
      <c r="D1432" s="5" t="s">
        <v>5544</v>
      </c>
      <c r="E1432" s="7" t="s">
        <v>493</v>
      </c>
      <c r="F1432" s="6" t="s">
        <v>86</v>
      </c>
      <c r="G1432" s="206">
        <v>48486606</v>
      </c>
      <c r="H1432" s="206">
        <v>38286340</v>
      </c>
      <c r="I1432" s="206">
        <v>0</v>
      </c>
      <c r="J1432" s="206">
        <f t="shared" si="51"/>
        <v>86772946</v>
      </c>
      <c r="K1432" s="6" t="s">
        <v>5542</v>
      </c>
      <c r="L1432" s="6" t="s">
        <v>5543</v>
      </c>
      <c r="M1432" s="6" t="s">
        <v>37</v>
      </c>
    </row>
    <row r="1433" spans="1:13" ht="26.25" customHeight="1">
      <c r="A1433" s="10" t="s">
        <v>5470</v>
      </c>
      <c r="B1433" s="10" t="s">
        <v>857</v>
      </c>
      <c r="C1433" s="6" t="s">
        <v>188</v>
      </c>
      <c r="D1433" s="5" t="s">
        <v>5545</v>
      </c>
      <c r="E1433" s="7" t="s">
        <v>655</v>
      </c>
      <c r="F1433" s="6" t="s">
        <v>86</v>
      </c>
      <c r="G1433" s="206">
        <v>900000000</v>
      </c>
      <c r="H1433" s="206">
        <v>700000000</v>
      </c>
      <c r="I1433" s="206">
        <v>5000000</v>
      </c>
      <c r="J1433" s="206">
        <f t="shared" si="51"/>
        <v>1605000000</v>
      </c>
      <c r="K1433" s="6" t="s">
        <v>5546</v>
      </c>
      <c r="L1433" s="6" t="s">
        <v>5547</v>
      </c>
      <c r="M1433" s="6" t="s">
        <v>655</v>
      </c>
    </row>
    <row r="1434" spans="1:13" ht="26.25" customHeight="1">
      <c r="A1434" s="10" t="s">
        <v>5470</v>
      </c>
      <c r="B1434" s="10" t="s">
        <v>857</v>
      </c>
      <c r="C1434" s="6" t="s">
        <v>188</v>
      </c>
      <c r="D1434" s="5" t="s">
        <v>5548</v>
      </c>
      <c r="E1434" s="7" t="s">
        <v>655</v>
      </c>
      <c r="F1434" s="6" t="s">
        <v>86</v>
      </c>
      <c r="G1434" s="206">
        <v>100000000</v>
      </c>
      <c r="H1434" s="182">
        <v>0</v>
      </c>
      <c r="I1434" s="206">
        <v>1000000</v>
      </c>
      <c r="J1434" s="206">
        <f t="shared" si="51"/>
        <v>101000000</v>
      </c>
      <c r="K1434" s="6" t="s">
        <v>5549</v>
      </c>
      <c r="L1434" s="6" t="s">
        <v>5550</v>
      </c>
      <c r="M1434" s="6" t="s">
        <v>655</v>
      </c>
    </row>
    <row r="1435" spans="1:13" ht="26.25" customHeight="1">
      <c r="A1435" s="10" t="s">
        <v>5470</v>
      </c>
      <c r="B1435" s="10" t="s">
        <v>857</v>
      </c>
      <c r="C1435" s="6" t="s">
        <v>188</v>
      </c>
      <c r="D1435" s="5" t="s">
        <v>5551</v>
      </c>
      <c r="E1435" s="7" t="s">
        <v>115</v>
      </c>
      <c r="F1435" s="6" t="s">
        <v>18</v>
      </c>
      <c r="G1435" s="206">
        <v>25000000</v>
      </c>
      <c r="H1435" s="206">
        <v>30000000</v>
      </c>
      <c r="I1435" s="206">
        <v>0</v>
      </c>
      <c r="J1435" s="206">
        <f t="shared" si="51"/>
        <v>55000000</v>
      </c>
      <c r="K1435" s="6" t="s">
        <v>5552</v>
      </c>
      <c r="L1435" s="6" t="s">
        <v>5553</v>
      </c>
      <c r="M1435" s="6" t="s">
        <v>655</v>
      </c>
    </row>
    <row r="1436" spans="1:13" ht="26.25" customHeight="1">
      <c r="A1436" s="10" t="s">
        <v>5470</v>
      </c>
      <c r="B1436" s="10" t="s">
        <v>811</v>
      </c>
      <c r="C1436" s="6" t="s">
        <v>42</v>
      </c>
      <c r="D1436" s="5" t="s">
        <v>5554</v>
      </c>
      <c r="E1436" s="7" t="s">
        <v>133</v>
      </c>
      <c r="F1436" s="6" t="s">
        <v>18</v>
      </c>
      <c r="G1436" s="206">
        <v>270000000</v>
      </c>
      <c r="H1436" s="206">
        <v>4000000</v>
      </c>
      <c r="I1436" s="206">
        <v>0</v>
      </c>
      <c r="J1436" s="206">
        <f t="shared" si="51"/>
        <v>274000000</v>
      </c>
      <c r="K1436" s="6" t="s">
        <v>5555</v>
      </c>
      <c r="L1436" s="6" t="s">
        <v>5556</v>
      </c>
      <c r="M1436" s="6" t="s">
        <v>133</v>
      </c>
    </row>
    <row r="1437" spans="1:13" ht="26.25" customHeight="1">
      <c r="A1437" s="10" t="s">
        <v>5470</v>
      </c>
      <c r="B1437" s="10" t="s">
        <v>5500</v>
      </c>
      <c r="C1437" s="6" t="s">
        <v>72</v>
      </c>
      <c r="D1437" s="5" t="s">
        <v>5557</v>
      </c>
      <c r="E1437" s="7" t="s">
        <v>292</v>
      </c>
      <c r="F1437" s="6" t="s">
        <v>86</v>
      </c>
      <c r="G1437" s="206">
        <v>180000000</v>
      </c>
      <c r="H1437" s="206">
        <v>69000000</v>
      </c>
      <c r="I1437" s="206">
        <v>0</v>
      </c>
      <c r="J1437" s="206">
        <f t="shared" si="51"/>
        <v>249000000</v>
      </c>
      <c r="K1437" s="6" t="s">
        <v>5558</v>
      </c>
      <c r="L1437" s="6" t="s">
        <v>5559</v>
      </c>
      <c r="M1437" s="6" t="s">
        <v>292</v>
      </c>
    </row>
    <row r="1438" spans="1:13" ht="26.25" customHeight="1">
      <c r="A1438" s="10" t="s">
        <v>5470</v>
      </c>
      <c r="B1438" s="10" t="s">
        <v>5560</v>
      </c>
      <c r="C1438" s="6" t="s">
        <v>72</v>
      </c>
      <c r="D1438" s="5" t="s">
        <v>5561</v>
      </c>
      <c r="E1438" s="7" t="s">
        <v>292</v>
      </c>
      <c r="F1438" s="6" t="s">
        <v>86</v>
      </c>
      <c r="G1438" s="206">
        <v>1230000000</v>
      </c>
      <c r="H1438" s="206">
        <v>1112000000</v>
      </c>
      <c r="I1438" s="206"/>
      <c r="J1438" s="206">
        <f t="shared" si="51"/>
        <v>2342000000</v>
      </c>
      <c r="K1438" s="6" t="s">
        <v>5562</v>
      </c>
      <c r="L1438" s="6" t="s">
        <v>5563</v>
      </c>
      <c r="M1438" s="6" t="s">
        <v>292</v>
      </c>
    </row>
    <row r="1439" spans="1:13" ht="26.25" customHeight="1">
      <c r="A1439" s="10" t="s">
        <v>5470</v>
      </c>
      <c r="B1439" s="10" t="s">
        <v>5560</v>
      </c>
      <c r="C1439" s="6" t="s">
        <v>72</v>
      </c>
      <c r="D1439" s="5" t="s">
        <v>5564</v>
      </c>
      <c r="E1439" s="7" t="s">
        <v>292</v>
      </c>
      <c r="F1439" s="6" t="s">
        <v>86</v>
      </c>
      <c r="G1439" s="120">
        <v>745000000</v>
      </c>
      <c r="H1439" s="120">
        <v>403000000</v>
      </c>
      <c r="I1439" s="120"/>
      <c r="J1439" s="206">
        <f t="shared" si="51"/>
        <v>1148000000</v>
      </c>
      <c r="K1439" s="6" t="s">
        <v>5565</v>
      </c>
      <c r="L1439" s="20" t="s">
        <v>5566</v>
      </c>
      <c r="M1439" s="6" t="s">
        <v>292</v>
      </c>
    </row>
    <row r="1440" spans="1:13" ht="26.25" customHeight="1">
      <c r="A1440" s="10" t="s">
        <v>5470</v>
      </c>
      <c r="B1440" s="10" t="s">
        <v>5560</v>
      </c>
      <c r="C1440" s="6" t="s">
        <v>72</v>
      </c>
      <c r="D1440" s="5" t="s">
        <v>5567</v>
      </c>
      <c r="E1440" s="7" t="s">
        <v>292</v>
      </c>
      <c r="F1440" s="6" t="s">
        <v>86</v>
      </c>
      <c r="G1440" s="120">
        <v>598000000</v>
      </c>
      <c r="H1440" s="120">
        <v>276000000</v>
      </c>
      <c r="I1440" s="120"/>
      <c r="J1440" s="206">
        <f t="shared" si="51"/>
        <v>874000000</v>
      </c>
      <c r="K1440" s="6" t="s">
        <v>5568</v>
      </c>
      <c r="L1440" s="6" t="s">
        <v>5569</v>
      </c>
      <c r="M1440" s="6" t="s">
        <v>292</v>
      </c>
    </row>
    <row r="1441" spans="1:13" ht="26.25" customHeight="1">
      <c r="A1441" s="10" t="s">
        <v>5470</v>
      </c>
      <c r="B1441" s="10" t="s">
        <v>5520</v>
      </c>
      <c r="C1441" s="6" t="s">
        <v>72</v>
      </c>
      <c r="D1441" s="5" t="s">
        <v>5570</v>
      </c>
      <c r="E1441" s="7" t="s">
        <v>292</v>
      </c>
      <c r="F1441" s="6" t="s">
        <v>86</v>
      </c>
      <c r="G1441" s="120">
        <v>300000000</v>
      </c>
      <c r="H1441" s="120">
        <v>100000000</v>
      </c>
      <c r="I1441" s="120">
        <v>0</v>
      </c>
      <c r="J1441" s="206">
        <f t="shared" si="51"/>
        <v>400000000</v>
      </c>
      <c r="K1441" s="6" t="s">
        <v>5522</v>
      </c>
      <c r="L1441" s="6" t="s">
        <v>5523</v>
      </c>
      <c r="M1441" s="6" t="s">
        <v>292</v>
      </c>
    </row>
    <row r="1442" spans="1:13" ht="26.25" customHeight="1">
      <c r="A1442" s="10" t="s">
        <v>5470</v>
      </c>
      <c r="B1442" s="10" t="s">
        <v>5571</v>
      </c>
      <c r="C1442" s="6" t="s">
        <v>72</v>
      </c>
      <c r="D1442" s="5" t="s">
        <v>5572</v>
      </c>
      <c r="E1442" s="7" t="s">
        <v>292</v>
      </c>
      <c r="F1442" s="6" t="s">
        <v>86</v>
      </c>
      <c r="G1442" s="120">
        <v>280000000</v>
      </c>
      <c r="H1442" s="120">
        <v>100000000</v>
      </c>
      <c r="I1442" s="120">
        <v>0</v>
      </c>
      <c r="J1442" s="206">
        <f t="shared" si="51"/>
        <v>380000000</v>
      </c>
      <c r="K1442" s="6" t="s">
        <v>5573</v>
      </c>
      <c r="L1442" s="6" t="s">
        <v>5574</v>
      </c>
      <c r="M1442" s="6" t="s">
        <v>292</v>
      </c>
    </row>
    <row r="1443" spans="1:13" ht="26.25" customHeight="1">
      <c r="A1443" s="10" t="s">
        <v>5470</v>
      </c>
      <c r="B1443" s="10" t="s">
        <v>5575</v>
      </c>
      <c r="C1443" s="6" t="s">
        <v>72</v>
      </c>
      <c r="D1443" s="5" t="s">
        <v>5576</v>
      </c>
      <c r="E1443" s="7" t="s">
        <v>292</v>
      </c>
      <c r="F1443" s="6" t="s">
        <v>86</v>
      </c>
      <c r="G1443" s="206">
        <v>218000000</v>
      </c>
      <c r="H1443" s="206">
        <v>240000000</v>
      </c>
      <c r="I1443" s="206">
        <v>55000000</v>
      </c>
      <c r="J1443" s="206">
        <f t="shared" si="51"/>
        <v>513000000</v>
      </c>
      <c r="K1443" s="6" t="s">
        <v>5577</v>
      </c>
      <c r="L1443" s="6" t="s">
        <v>5578</v>
      </c>
      <c r="M1443" s="6" t="s">
        <v>292</v>
      </c>
    </row>
    <row r="1444" spans="1:13" ht="26.25" customHeight="1">
      <c r="A1444" s="10" t="s">
        <v>5475</v>
      </c>
      <c r="B1444" s="10" t="s">
        <v>5528</v>
      </c>
      <c r="C1444" s="6" t="s">
        <v>72</v>
      </c>
      <c r="D1444" s="5" t="s">
        <v>5579</v>
      </c>
      <c r="E1444" s="7" t="s">
        <v>133</v>
      </c>
      <c r="F1444" s="6" t="s">
        <v>86</v>
      </c>
      <c r="G1444" s="206">
        <v>91000000</v>
      </c>
      <c r="H1444" s="206">
        <v>6000000</v>
      </c>
      <c r="I1444" s="206"/>
      <c r="J1444" s="206">
        <f t="shared" si="51"/>
        <v>97000000</v>
      </c>
      <c r="K1444" s="6" t="s">
        <v>5580</v>
      </c>
      <c r="L1444" s="6" t="s">
        <v>5581</v>
      </c>
      <c r="M1444" s="6" t="s">
        <v>133</v>
      </c>
    </row>
    <row r="1445" spans="1:13" ht="26.25" customHeight="1">
      <c r="A1445" s="10" t="s">
        <v>5470</v>
      </c>
      <c r="B1445" s="10" t="s">
        <v>5528</v>
      </c>
      <c r="C1445" s="6" t="s">
        <v>72</v>
      </c>
      <c r="D1445" s="5" t="s">
        <v>5582</v>
      </c>
      <c r="E1445" s="7" t="s">
        <v>882</v>
      </c>
      <c r="F1445" s="6" t="s">
        <v>94</v>
      </c>
      <c r="G1445" s="206">
        <v>26000000</v>
      </c>
      <c r="H1445" s="182">
        <v>0</v>
      </c>
      <c r="I1445" s="120">
        <v>0</v>
      </c>
      <c r="J1445" s="206">
        <f t="shared" si="51"/>
        <v>26000000</v>
      </c>
      <c r="K1445" s="6" t="s">
        <v>5583</v>
      </c>
      <c r="L1445" s="6" t="s">
        <v>5584</v>
      </c>
      <c r="M1445" s="6" t="s">
        <v>773</v>
      </c>
    </row>
    <row r="1446" spans="1:13" ht="26.25" customHeight="1">
      <c r="A1446" s="10" t="s">
        <v>5470</v>
      </c>
      <c r="B1446" s="10" t="s">
        <v>5480</v>
      </c>
      <c r="C1446" s="6" t="s">
        <v>72</v>
      </c>
      <c r="D1446" s="5" t="s">
        <v>5585</v>
      </c>
      <c r="E1446" s="7" t="s">
        <v>133</v>
      </c>
      <c r="F1446" s="6" t="s">
        <v>86</v>
      </c>
      <c r="G1446" s="206">
        <v>325000000</v>
      </c>
      <c r="H1446" s="206">
        <v>15000000</v>
      </c>
      <c r="I1446" s="206">
        <v>0</v>
      </c>
      <c r="J1446" s="206">
        <f t="shared" si="51"/>
        <v>340000000</v>
      </c>
      <c r="K1446" s="6" t="s">
        <v>1088</v>
      </c>
      <c r="L1446" s="6" t="s">
        <v>5586</v>
      </c>
      <c r="M1446" s="6" t="s">
        <v>85</v>
      </c>
    </row>
    <row r="1447" spans="1:13" ht="26.25" customHeight="1">
      <c r="A1447" s="10" t="s">
        <v>5470</v>
      </c>
      <c r="B1447" s="10" t="s">
        <v>5480</v>
      </c>
      <c r="C1447" s="6" t="s">
        <v>180</v>
      </c>
      <c r="D1447" s="5" t="s">
        <v>5587</v>
      </c>
      <c r="E1447" s="7" t="s">
        <v>133</v>
      </c>
      <c r="F1447" s="6" t="s">
        <v>18</v>
      </c>
      <c r="G1447" s="206">
        <v>330000000</v>
      </c>
      <c r="H1447" s="206">
        <v>10000000</v>
      </c>
      <c r="I1447" s="206">
        <v>0</v>
      </c>
      <c r="J1447" s="206">
        <f t="shared" si="51"/>
        <v>340000000</v>
      </c>
      <c r="K1447" s="6" t="s">
        <v>5534</v>
      </c>
      <c r="L1447" s="6" t="s">
        <v>5535</v>
      </c>
      <c r="M1447" s="6" t="s">
        <v>85</v>
      </c>
    </row>
    <row r="1448" spans="1:13" ht="26.25" customHeight="1">
      <c r="A1448" s="10" t="s">
        <v>5470</v>
      </c>
      <c r="B1448" s="10" t="s">
        <v>784</v>
      </c>
      <c r="C1448" s="6" t="s">
        <v>72</v>
      </c>
      <c r="D1448" s="5" t="s">
        <v>5588</v>
      </c>
      <c r="E1448" s="7" t="s">
        <v>292</v>
      </c>
      <c r="F1448" s="6" t="s">
        <v>86</v>
      </c>
      <c r="G1448" s="206">
        <v>400000000</v>
      </c>
      <c r="H1448" s="206">
        <v>450000000</v>
      </c>
      <c r="I1448" s="206">
        <v>50000000</v>
      </c>
      <c r="J1448" s="206">
        <f t="shared" si="51"/>
        <v>900000000</v>
      </c>
      <c r="K1448" s="6" t="s">
        <v>5589</v>
      </c>
      <c r="L1448" s="6" t="s">
        <v>5590</v>
      </c>
      <c r="M1448" s="6" t="s">
        <v>37</v>
      </c>
    </row>
    <row r="1449" spans="1:13" ht="26.25" customHeight="1">
      <c r="A1449" s="10" t="s">
        <v>5470</v>
      </c>
      <c r="B1449" s="10" t="s">
        <v>784</v>
      </c>
      <c r="C1449" s="6" t="s">
        <v>72</v>
      </c>
      <c r="D1449" s="5" t="s">
        <v>5591</v>
      </c>
      <c r="E1449" s="7" t="s">
        <v>292</v>
      </c>
      <c r="F1449" s="6" t="s">
        <v>86</v>
      </c>
      <c r="G1449" s="206">
        <v>349585000</v>
      </c>
      <c r="H1449" s="206"/>
      <c r="I1449" s="206"/>
      <c r="J1449" s="206">
        <f t="shared" si="51"/>
        <v>349585000</v>
      </c>
      <c r="K1449" s="6" t="s">
        <v>5592</v>
      </c>
      <c r="L1449" s="6" t="s">
        <v>5593</v>
      </c>
      <c r="M1449" s="6" t="s">
        <v>292</v>
      </c>
    </row>
    <row r="1450" spans="1:13" ht="26.25" customHeight="1">
      <c r="A1450" s="10" t="s">
        <v>5470</v>
      </c>
      <c r="B1450" s="10" t="s">
        <v>784</v>
      </c>
      <c r="C1450" s="6" t="s">
        <v>180</v>
      </c>
      <c r="D1450" s="5" t="s">
        <v>5594</v>
      </c>
      <c r="E1450" s="7" t="s">
        <v>37</v>
      </c>
      <c r="F1450" s="6" t="s">
        <v>18</v>
      </c>
      <c r="G1450" s="120">
        <v>20055924</v>
      </c>
      <c r="H1450" s="120">
        <v>6200000</v>
      </c>
      <c r="I1450" s="120"/>
      <c r="J1450" s="206">
        <f t="shared" si="51"/>
        <v>26255924</v>
      </c>
      <c r="K1450" s="6" t="s">
        <v>5595</v>
      </c>
      <c r="L1450" s="20" t="s">
        <v>5596</v>
      </c>
      <c r="M1450" s="6" t="s">
        <v>292</v>
      </c>
    </row>
    <row r="1451" spans="1:13" ht="26.25" customHeight="1">
      <c r="A1451" s="10" t="s">
        <v>5470</v>
      </c>
      <c r="B1451" s="10" t="s">
        <v>2148</v>
      </c>
      <c r="C1451" s="6" t="s">
        <v>72</v>
      </c>
      <c r="D1451" s="5" t="s">
        <v>5597</v>
      </c>
      <c r="E1451" s="7" t="s">
        <v>292</v>
      </c>
      <c r="F1451" s="6" t="s">
        <v>86</v>
      </c>
      <c r="G1451" s="120">
        <v>7656275475</v>
      </c>
      <c r="H1451" s="120">
        <v>7378930459</v>
      </c>
      <c r="I1451" s="120">
        <v>1293408153</v>
      </c>
      <c r="J1451" s="206">
        <f t="shared" si="51"/>
        <v>16328614087</v>
      </c>
      <c r="K1451" s="6" t="s">
        <v>5598</v>
      </c>
      <c r="L1451" s="6" t="s">
        <v>5599</v>
      </c>
      <c r="M1451" s="6" t="s">
        <v>292</v>
      </c>
    </row>
    <row r="1452" spans="1:13" ht="26.25" customHeight="1">
      <c r="A1452" s="10" t="s">
        <v>5470</v>
      </c>
      <c r="B1452" s="10" t="s">
        <v>2148</v>
      </c>
      <c r="C1452" s="6" t="s">
        <v>72</v>
      </c>
      <c r="D1452" s="5" t="s">
        <v>5600</v>
      </c>
      <c r="E1452" s="7" t="s">
        <v>493</v>
      </c>
      <c r="F1452" s="6" t="s">
        <v>86</v>
      </c>
      <c r="G1452" s="120">
        <v>600000000</v>
      </c>
      <c r="H1452" s="120">
        <v>500000000</v>
      </c>
      <c r="I1452" s="120">
        <v>100000000</v>
      </c>
      <c r="J1452" s="206">
        <f t="shared" si="51"/>
        <v>1200000000</v>
      </c>
      <c r="K1452" s="6" t="s">
        <v>5598</v>
      </c>
      <c r="L1452" s="6" t="s">
        <v>5599</v>
      </c>
      <c r="M1452" s="6" t="s">
        <v>292</v>
      </c>
    </row>
    <row r="1453" spans="1:13" ht="26.25" customHeight="1">
      <c r="A1453" s="10" t="s">
        <v>5470</v>
      </c>
      <c r="B1453" s="10" t="s">
        <v>2148</v>
      </c>
      <c r="C1453" s="6" t="s">
        <v>72</v>
      </c>
      <c r="D1453" s="5" t="s">
        <v>5601</v>
      </c>
      <c r="E1453" s="7" t="s">
        <v>292</v>
      </c>
      <c r="F1453" s="6" t="s">
        <v>86</v>
      </c>
      <c r="G1453" s="120">
        <v>150000000</v>
      </c>
      <c r="H1453" s="120">
        <v>70000000</v>
      </c>
      <c r="I1453" s="120">
        <v>30000000</v>
      </c>
      <c r="J1453" s="206">
        <f t="shared" si="51"/>
        <v>250000000</v>
      </c>
      <c r="K1453" s="6" t="s">
        <v>5598</v>
      </c>
      <c r="L1453" s="6" t="s">
        <v>5599</v>
      </c>
      <c r="M1453" s="6" t="s">
        <v>292</v>
      </c>
    </row>
    <row r="1454" spans="1:13" ht="26.25" customHeight="1">
      <c r="A1454" s="10" t="s">
        <v>5470</v>
      </c>
      <c r="B1454" s="10" t="s">
        <v>857</v>
      </c>
      <c r="C1454" s="6" t="s">
        <v>72</v>
      </c>
      <c r="D1454" s="5" t="s">
        <v>5602</v>
      </c>
      <c r="E1454" s="7" t="s">
        <v>655</v>
      </c>
      <c r="F1454" s="6" t="s">
        <v>86</v>
      </c>
      <c r="G1454" s="206">
        <v>2500000000</v>
      </c>
      <c r="H1454" s="206">
        <v>6000000000</v>
      </c>
      <c r="I1454" s="206">
        <v>500000000</v>
      </c>
      <c r="J1454" s="206">
        <f t="shared" si="51"/>
        <v>9000000000</v>
      </c>
      <c r="K1454" s="6" t="s">
        <v>5552</v>
      </c>
      <c r="L1454" s="6" t="s">
        <v>5553</v>
      </c>
      <c r="M1454" s="6" t="s">
        <v>655</v>
      </c>
    </row>
    <row r="1455" spans="1:13" ht="26.25" customHeight="1">
      <c r="A1455" s="10" t="s">
        <v>5470</v>
      </c>
      <c r="B1455" s="10" t="s">
        <v>857</v>
      </c>
      <c r="C1455" s="6" t="s">
        <v>180</v>
      </c>
      <c r="D1455" s="5" t="s">
        <v>5603</v>
      </c>
      <c r="E1455" s="7" t="s">
        <v>655</v>
      </c>
      <c r="F1455" s="6" t="s">
        <v>18</v>
      </c>
      <c r="G1455" s="206">
        <v>14000000</v>
      </c>
      <c r="H1455" s="206">
        <v>74000000</v>
      </c>
      <c r="I1455" s="206">
        <v>4000000</v>
      </c>
      <c r="J1455" s="206">
        <f t="shared" si="51"/>
        <v>92000000</v>
      </c>
      <c r="K1455" s="6" t="s">
        <v>5604</v>
      </c>
      <c r="L1455" s="6" t="s">
        <v>5605</v>
      </c>
      <c r="M1455" s="6" t="s">
        <v>655</v>
      </c>
    </row>
    <row r="1456" spans="1:13" ht="26.25" customHeight="1">
      <c r="A1456" s="10" t="s">
        <v>5470</v>
      </c>
      <c r="B1456" s="10" t="s">
        <v>877</v>
      </c>
      <c r="C1456" s="6" t="s">
        <v>72</v>
      </c>
      <c r="D1456" s="5" t="s">
        <v>5606</v>
      </c>
      <c r="E1456" s="7" t="s">
        <v>882</v>
      </c>
      <c r="F1456" s="6" t="s">
        <v>94</v>
      </c>
      <c r="G1456" s="206">
        <v>388000000</v>
      </c>
      <c r="H1456" s="206">
        <v>55000000</v>
      </c>
      <c r="I1456" s="206">
        <v>8000000</v>
      </c>
      <c r="J1456" s="206">
        <f t="shared" si="51"/>
        <v>451000000</v>
      </c>
      <c r="K1456" s="6" t="s">
        <v>5607</v>
      </c>
      <c r="L1456" s="6" t="s">
        <v>5608</v>
      </c>
      <c r="M1456" s="6" t="s">
        <v>773</v>
      </c>
    </row>
    <row r="1457" spans="1:13" ht="26.25" customHeight="1">
      <c r="A1457" s="10" t="s">
        <v>5470</v>
      </c>
      <c r="B1457" s="10" t="s">
        <v>792</v>
      </c>
      <c r="C1457" s="6" t="s">
        <v>72</v>
      </c>
      <c r="D1457" s="5" t="s">
        <v>5609</v>
      </c>
      <c r="E1457" s="7" t="s">
        <v>85</v>
      </c>
      <c r="F1457" s="6" t="s">
        <v>86</v>
      </c>
      <c r="G1457" s="206">
        <v>50000000</v>
      </c>
      <c r="H1457" s="206">
        <v>10000000</v>
      </c>
      <c r="I1457" s="206">
        <v>5000000</v>
      </c>
      <c r="J1457" s="206">
        <f t="shared" si="51"/>
        <v>65000000</v>
      </c>
      <c r="K1457" s="6" t="s">
        <v>5610</v>
      </c>
      <c r="L1457" s="6" t="s">
        <v>5611</v>
      </c>
      <c r="M1457" s="6" t="s">
        <v>529</v>
      </c>
    </row>
    <row r="1458" spans="1:13" ht="26.25" customHeight="1">
      <c r="A1458" s="10" t="s">
        <v>5470</v>
      </c>
      <c r="B1458" s="10" t="s">
        <v>792</v>
      </c>
      <c r="C1458" s="6" t="s">
        <v>180</v>
      </c>
      <c r="D1458" s="5" t="s">
        <v>5612</v>
      </c>
      <c r="E1458" s="7" t="s">
        <v>149</v>
      </c>
      <c r="F1458" s="6" t="s">
        <v>18</v>
      </c>
      <c r="G1458" s="206">
        <v>95000000</v>
      </c>
      <c r="H1458" s="206"/>
      <c r="I1458" s="206"/>
      <c r="J1458" s="206">
        <f t="shared" si="51"/>
        <v>95000000</v>
      </c>
      <c r="K1458" s="6" t="s">
        <v>5613</v>
      </c>
      <c r="L1458" s="6" t="s">
        <v>5614</v>
      </c>
      <c r="M1458" s="6" t="s">
        <v>715</v>
      </c>
    </row>
    <row r="1459" spans="1:13" ht="26.25" customHeight="1">
      <c r="A1459" s="10" t="s">
        <v>5470</v>
      </c>
      <c r="B1459" s="10" t="s">
        <v>792</v>
      </c>
      <c r="C1459" s="6" t="s">
        <v>72</v>
      </c>
      <c r="D1459" s="5" t="s">
        <v>5615</v>
      </c>
      <c r="E1459" s="7" t="s">
        <v>493</v>
      </c>
      <c r="F1459" s="6" t="s">
        <v>86</v>
      </c>
      <c r="G1459" s="206">
        <v>80000000</v>
      </c>
      <c r="H1459" s="206"/>
      <c r="I1459" s="206"/>
      <c r="J1459" s="206">
        <f t="shared" si="51"/>
        <v>80000000</v>
      </c>
      <c r="K1459" s="6" t="s">
        <v>5613</v>
      </c>
      <c r="L1459" s="6" t="s">
        <v>5614</v>
      </c>
      <c r="M1459" s="6" t="s">
        <v>715</v>
      </c>
    </row>
    <row r="1460" spans="1:13" ht="26.25" customHeight="1">
      <c r="A1460" s="10" t="s">
        <v>5470</v>
      </c>
      <c r="B1460" s="10" t="s">
        <v>792</v>
      </c>
      <c r="C1460" s="6" t="s">
        <v>72</v>
      </c>
      <c r="D1460" s="5" t="s">
        <v>5616</v>
      </c>
      <c r="E1460" s="7" t="s">
        <v>5176</v>
      </c>
      <c r="F1460" s="6" t="s">
        <v>86</v>
      </c>
      <c r="G1460" s="206">
        <v>206000000</v>
      </c>
      <c r="H1460" s="206"/>
      <c r="I1460" s="206"/>
      <c r="J1460" s="206">
        <f t="shared" si="51"/>
        <v>206000000</v>
      </c>
      <c r="K1460" s="6" t="s">
        <v>5617</v>
      </c>
      <c r="L1460" s="6" t="s">
        <v>5618</v>
      </c>
      <c r="M1460" s="6" t="s">
        <v>529</v>
      </c>
    </row>
    <row r="1461" spans="1:13" ht="26.25" customHeight="1">
      <c r="A1461" s="10" t="s">
        <v>5470</v>
      </c>
      <c r="B1461" s="10" t="s">
        <v>792</v>
      </c>
      <c r="C1461" s="6" t="s">
        <v>180</v>
      </c>
      <c r="D1461" s="5" t="s">
        <v>5619</v>
      </c>
      <c r="E1461" s="7" t="s">
        <v>149</v>
      </c>
      <c r="F1461" s="6" t="s">
        <v>18</v>
      </c>
      <c r="G1461" s="120">
        <v>60000000</v>
      </c>
      <c r="H1461" s="120"/>
      <c r="I1461" s="120"/>
      <c r="J1461" s="206">
        <f t="shared" si="51"/>
        <v>60000000</v>
      </c>
      <c r="K1461" s="6" t="s">
        <v>5613</v>
      </c>
      <c r="L1461" s="20" t="s">
        <v>5614</v>
      </c>
      <c r="M1461" s="6" t="s">
        <v>529</v>
      </c>
    </row>
    <row r="1462" spans="1:13" ht="26.25" customHeight="1">
      <c r="A1462" s="10" t="s">
        <v>5470</v>
      </c>
      <c r="B1462" s="10" t="s">
        <v>5620</v>
      </c>
      <c r="C1462" s="6" t="s">
        <v>83</v>
      </c>
      <c r="D1462" s="5" t="s">
        <v>5621</v>
      </c>
      <c r="E1462" s="7" t="s">
        <v>292</v>
      </c>
      <c r="F1462" s="6" t="s">
        <v>86</v>
      </c>
      <c r="G1462" s="120">
        <v>431000000</v>
      </c>
      <c r="H1462" s="120">
        <v>231000000</v>
      </c>
      <c r="I1462" s="120">
        <v>95000000</v>
      </c>
      <c r="J1462" s="206">
        <f t="shared" si="51"/>
        <v>757000000</v>
      </c>
      <c r="K1462" s="6" t="s">
        <v>5622</v>
      </c>
      <c r="L1462" s="6" t="s">
        <v>5623</v>
      </c>
      <c r="M1462" s="6" t="s">
        <v>292</v>
      </c>
    </row>
    <row r="1463" spans="1:13" ht="26.25" customHeight="1">
      <c r="A1463" s="10" t="s">
        <v>5470</v>
      </c>
      <c r="B1463" s="10" t="s">
        <v>5620</v>
      </c>
      <c r="C1463" s="6" t="s">
        <v>83</v>
      </c>
      <c r="D1463" s="5" t="s">
        <v>5624</v>
      </c>
      <c r="E1463" s="7" t="s">
        <v>292</v>
      </c>
      <c r="F1463" s="6" t="s">
        <v>86</v>
      </c>
      <c r="G1463" s="120">
        <v>1374000000</v>
      </c>
      <c r="H1463" s="120">
        <v>1000000000</v>
      </c>
      <c r="I1463" s="120">
        <v>0</v>
      </c>
      <c r="J1463" s="206">
        <f t="shared" si="51"/>
        <v>2374000000</v>
      </c>
      <c r="K1463" s="6" t="s">
        <v>5625</v>
      </c>
      <c r="L1463" s="6" t="s">
        <v>5626</v>
      </c>
      <c r="M1463" s="6" t="s">
        <v>292</v>
      </c>
    </row>
    <row r="1464" spans="1:13" ht="26.25" customHeight="1">
      <c r="A1464" s="10" t="s">
        <v>5470</v>
      </c>
      <c r="B1464" s="10" t="s">
        <v>5627</v>
      </c>
      <c r="C1464" s="6" t="s">
        <v>83</v>
      </c>
      <c r="D1464" s="5" t="s">
        <v>5628</v>
      </c>
      <c r="E1464" s="7" t="s">
        <v>292</v>
      </c>
      <c r="F1464" s="6" t="s">
        <v>86</v>
      </c>
      <c r="G1464" s="120">
        <v>661000000</v>
      </c>
      <c r="H1464" s="120">
        <v>363000000</v>
      </c>
      <c r="I1464" s="120">
        <v>135000000</v>
      </c>
      <c r="J1464" s="206">
        <f t="shared" si="51"/>
        <v>1159000000</v>
      </c>
      <c r="K1464" s="6" t="s">
        <v>5629</v>
      </c>
      <c r="L1464" s="6" t="s">
        <v>5630</v>
      </c>
      <c r="M1464" s="6" t="s">
        <v>292</v>
      </c>
    </row>
    <row r="1465" spans="1:13" ht="26.25" customHeight="1">
      <c r="A1465" s="10" t="s">
        <v>5470</v>
      </c>
      <c r="B1465" s="10" t="s">
        <v>5627</v>
      </c>
      <c r="C1465" s="6" t="s">
        <v>83</v>
      </c>
      <c r="D1465" s="5" t="s">
        <v>5631</v>
      </c>
      <c r="E1465" s="7" t="s">
        <v>292</v>
      </c>
      <c r="F1465" s="6" t="s">
        <v>86</v>
      </c>
      <c r="G1465" s="206">
        <v>474000000</v>
      </c>
      <c r="H1465" s="206">
        <v>271000000</v>
      </c>
      <c r="I1465" s="206">
        <v>100000000</v>
      </c>
      <c r="J1465" s="206">
        <f t="shared" si="51"/>
        <v>845000000</v>
      </c>
      <c r="K1465" s="6" t="s">
        <v>5629</v>
      </c>
      <c r="L1465" s="6" t="s">
        <v>5630</v>
      </c>
      <c r="M1465" s="6" t="s">
        <v>292</v>
      </c>
    </row>
    <row r="1466" spans="1:13" ht="26.25" customHeight="1">
      <c r="A1466" s="10" t="s">
        <v>5470</v>
      </c>
      <c r="B1466" s="10" t="s">
        <v>5627</v>
      </c>
      <c r="C1466" s="6" t="s">
        <v>83</v>
      </c>
      <c r="D1466" s="5" t="s">
        <v>5632</v>
      </c>
      <c r="E1466" s="7" t="s">
        <v>292</v>
      </c>
      <c r="F1466" s="6" t="s">
        <v>86</v>
      </c>
      <c r="G1466" s="206">
        <v>2974000000</v>
      </c>
      <c r="H1466" s="206">
        <v>1483000000</v>
      </c>
      <c r="I1466" s="206">
        <v>2911000000</v>
      </c>
      <c r="J1466" s="206">
        <f t="shared" si="51"/>
        <v>7368000000</v>
      </c>
      <c r="K1466" s="6" t="s">
        <v>5629</v>
      </c>
      <c r="L1466" s="6" t="s">
        <v>5630</v>
      </c>
      <c r="M1466" s="6" t="s">
        <v>292</v>
      </c>
    </row>
    <row r="1467" spans="1:13" ht="26.25" customHeight="1">
      <c r="A1467" s="10" t="s">
        <v>5470</v>
      </c>
      <c r="B1467" s="10" t="s">
        <v>5528</v>
      </c>
      <c r="C1467" s="6" t="s">
        <v>83</v>
      </c>
      <c r="D1467" s="5" t="s">
        <v>5633</v>
      </c>
      <c r="E1467" s="7" t="s">
        <v>115</v>
      </c>
      <c r="F1467" s="6" t="s">
        <v>86</v>
      </c>
      <c r="G1467" s="206">
        <v>100000000</v>
      </c>
      <c r="H1467" s="206">
        <v>3000000</v>
      </c>
      <c r="I1467" s="206"/>
      <c r="J1467" s="206">
        <f t="shared" si="51"/>
        <v>103000000</v>
      </c>
      <c r="K1467" s="6" t="s">
        <v>5634</v>
      </c>
      <c r="L1467" s="6" t="s">
        <v>5635</v>
      </c>
      <c r="M1467" s="6" t="s">
        <v>655</v>
      </c>
    </row>
    <row r="1468" spans="1:13" ht="26.25" customHeight="1">
      <c r="A1468" s="10" t="s">
        <v>5470</v>
      </c>
      <c r="B1468" s="10" t="s">
        <v>5536</v>
      </c>
      <c r="C1468" s="6" t="s">
        <v>83</v>
      </c>
      <c r="D1468" s="5" t="s">
        <v>5636</v>
      </c>
      <c r="E1468" s="7" t="s">
        <v>133</v>
      </c>
      <c r="F1468" s="6" t="s">
        <v>18</v>
      </c>
      <c r="G1468" s="206">
        <v>120000000</v>
      </c>
      <c r="H1468" s="182">
        <v>0</v>
      </c>
      <c r="I1468" s="206">
        <v>2000000</v>
      </c>
      <c r="J1468" s="206">
        <f t="shared" si="51"/>
        <v>122000000</v>
      </c>
      <c r="K1468" s="6" t="s">
        <v>5637</v>
      </c>
      <c r="L1468" s="6" t="s">
        <v>5638</v>
      </c>
      <c r="M1468" s="6" t="s">
        <v>85</v>
      </c>
    </row>
    <row r="1469" spans="1:13" ht="26.25" customHeight="1">
      <c r="A1469" s="10" t="s">
        <v>5470</v>
      </c>
      <c r="B1469" s="10" t="s">
        <v>2148</v>
      </c>
      <c r="C1469" s="6" t="s">
        <v>83</v>
      </c>
      <c r="D1469" s="5" t="s">
        <v>5639</v>
      </c>
      <c r="E1469" s="7" t="s">
        <v>292</v>
      </c>
      <c r="F1469" s="6" t="s">
        <v>86</v>
      </c>
      <c r="G1469" s="206">
        <v>600000000</v>
      </c>
      <c r="H1469" s="206">
        <v>1000000000</v>
      </c>
      <c r="I1469" s="206">
        <v>10000000</v>
      </c>
      <c r="J1469" s="206">
        <f t="shared" si="51"/>
        <v>1610000000</v>
      </c>
      <c r="K1469" s="6" t="s">
        <v>5640</v>
      </c>
      <c r="L1469" s="6" t="s">
        <v>5641</v>
      </c>
      <c r="M1469" s="6" t="s">
        <v>37</v>
      </c>
    </row>
    <row r="1470" spans="1:13" ht="26.25" customHeight="1">
      <c r="A1470" s="10" t="s">
        <v>5470</v>
      </c>
      <c r="B1470" s="10" t="s">
        <v>2148</v>
      </c>
      <c r="C1470" s="6" t="s">
        <v>83</v>
      </c>
      <c r="D1470" s="5" t="s">
        <v>5642</v>
      </c>
      <c r="E1470" s="7" t="s">
        <v>292</v>
      </c>
      <c r="F1470" s="6" t="s">
        <v>86</v>
      </c>
      <c r="G1470" s="206">
        <v>550000000</v>
      </c>
      <c r="H1470" s="206">
        <v>450000000</v>
      </c>
      <c r="I1470" s="206">
        <v>10000000</v>
      </c>
      <c r="J1470" s="206">
        <f t="shared" si="51"/>
        <v>1010000000</v>
      </c>
      <c r="K1470" s="6" t="s">
        <v>5640</v>
      </c>
      <c r="L1470" s="6" t="s">
        <v>5641</v>
      </c>
      <c r="M1470" s="6" t="s">
        <v>37</v>
      </c>
    </row>
    <row r="1471" spans="1:13" ht="26.25" customHeight="1">
      <c r="A1471" s="10" t="s">
        <v>5470</v>
      </c>
      <c r="B1471" s="10" t="s">
        <v>877</v>
      </c>
      <c r="C1471" s="6" t="s">
        <v>83</v>
      </c>
      <c r="D1471" s="5" t="s">
        <v>5120</v>
      </c>
      <c r="E1471" s="7" t="s">
        <v>882</v>
      </c>
      <c r="F1471" s="6" t="s">
        <v>86</v>
      </c>
      <c r="G1471" s="206">
        <v>150000000</v>
      </c>
      <c r="H1471" s="206">
        <v>10000000000</v>
      </c>
      <c r="I1471" s="206">
        <v>5000000</v>
      </c>
      <c r="J1471" s="206">
        <f t="shared" si="51"/>
        <v>10155000000</v>
      </c>
      <c r="K1471" s="6" t="s">
        <v>5643</v>
      </c>
      <c r="L1471" s="6" t="s">
        <v>5644</v>
      </c>
      <c r="M1471" s="6" t="s">
        <v>773</v>
      </c>
    </row>
    <row r="1472" spans="1:13" ht="26.25" customHeight="1">
      <c r="A1472" s="10" t="s">
        <v>5470</v>
      </c>
      <c r="B1472" s="10" t="s">
        <v>5480</v>
      </c>
      <c r="C1472" s="6" t="s">
        <v>136</v>
      </c>
      <c r="D1472" s="5" t="s">
        <v>5645</v>
      </c>
      <c r="E1472" s="7" t="s">
        <v>133</v>
      </c>
      <c r="F1472" s="6" t="s">
        <v>18</v>
      </c>
      <c r="G1472" s="120">
        <v>300000000</v>
      </c>
      <c r="H1472" s="120">
        <v>24000000</v>
      </c>
      <c r="I1472" s="120">
        <v>0</v>
      </c>
      <c r="J1472" s="206">
        <f t="shared" si="51"/>
        <v>324000000</v>
      </c>
      <c r="K1472" s="6" t="s">
        <v>5646</v>
      </c>
      <c r="L1472" s="20" t="s">
        <v>5647</v>
      </c>
      <c r="M1472" s="6" t="s">
        <v>85</v>
      </c>
    </row>
    <row r="1473" spans="1:16384" ht="26.25" customHeight="1">
      <c r="A1473" s="10" t="s">
        <v>5470</v>
      </c>
      <c r="B1473" s="10" t="s">
        <v>5480</v>
      </c>
      <c r="C1473" s="6" t="s">
        <v>300</v>
      </c>
      <c r="D1473" s="5" t="s">
        <v>5648</v>
      </c>
      <c r="E1473" s="7" t="s">
        <v>85</v>
      </c>
      <c r="F1473" s="6" t="s">
        <v>86</v>
      </c>
      <c r="G1473" s="120">
        <v>180000000</v>
      </c>
      <c r="H1473" s="120">
        <v>60000000</v>
      </c>
      <c r="I1473" s="120">
        <v>0</v>
      </c>
      <c r="J1473" s="206">
        <f t="shared" si="51"/>
        <v>240000000</v>
      </c>
      <c r="K1473" s="6" t="s">
        <v>5646</v>
      </c>
      <c r="L1473" s="6" t="s">
        <v>5647</v>
      </c>
      <c r="M1473" s="6" t="s">
        <v>85</v>
      </c>
    </row>
    <row r="1474" spans="1:16384" ht="26.25" customHeight="1">
      <c r="A1474" s="10" t="s">
        <v>5470</v>
      </c>
      <c r="B1474" s="10" t="s">
        <v>5536</v>
      </c>
      <c r="C1474" s="6" t="s">
        <v>300</v>
      </c>
      <c r="D1474" s="5" t="s">
        <v>5649</v>
      </c>
      <c r="E1474" s="7" t="s">
        <v>85</v>
      </c>
      <c r="F1474" s="6" t="s">
        <v>86</v>
      </c>
      <c r="G1474" s="120">
        <v>180000000</v>
      </c>
      <c r="H1474" s="120">
        <v>138000000</v>
      </c>
      <c r="I1474" s="120">
        <v>0</v>
      </c>
      <c r="J1474" s="206">
        <f t="shared" si="51"/>
        <v>318000000</v>
      </c>
      <c r="K1474" s="6" t="s">
        <v>5650</v>
      </c>
      <c r="L1474" s="6" t="s">
        <v>5651</v>
      </c>
      <c r="M1474" s="6" t="s">
        <v>85</v>
      </c>
    </row>
    <row r="1475" spans="1:16384" ht="26.25" customHeight="1">
      <c r="A1475" s="10" t="s">
        <v>5470</v>
      </c>
      <c r="B1475" s="10" t="s">
        <v>857</v>
      </c>
      <c r="C1475" s="6" t="s">
        <v>300</v>
      </c>
      <c r="D1475" s="5" t="s">
        <v>5652</v>
      </c>
      <c r="E1475" s="7" t="s">
        <v>655</v>
      </c>
      <c r="F1475" s="6" t="s">
        <v>86</v>
      </c>
      <c r="G1475" s="120">
        <v>330000000</v>
      </c>
      <c r="H1475" s="120">
        <v>250000000</v>
      </c>
      <c r="I1475" s="120">
        <v>0</v>
      </c>
      <c r="J1475" s="206">
        <f t="shared" si="51"/>
        <v>580000000</v>
      </c>
      <c r="K1475" s="6" t="s">
        <v>5604</v>
      </c>
      <c r="L1475" s="6" t="s">
        <v>5605</v>
      </c>
      <c r="M1475" s="6" t="s">
        <v>655</v>
      </c>
    </row>
    <row r="1476" spans="1:16384" ht="26.25" customHeight="1">
      <c r="A1476" s="10" t="s">
        <v>5470</v>
      </c>
      <c r="B1476" s="10" t="s">
        <v>811</v>
      </c>
      <c r="C1476" s="6" t="s">
        <v>300</v>
      </c>
      <c r="D1476" s="5" t="s">
        <v>5653</v>
      </c>
      <c r="E1476" s="7" t="s">
        <v>85</v>
      </c>
      <c r="F1476" s="6" t="s">
        <v>86</v>
      </c>
      <c r="G1476" s="206">
        <v>350000000</v>
      </c>
      <c r="H1476" s="206">
        <v>4000000000</v>
      </c>
      <c r="I1476" s="206">
        <v>0</v>
      </c>
      <c r="J1476" s="206">
        <f t="shared" ref="J1476:J1495" si="52">SUM(G1476:I1476)</f>
        <v>4350000000</v>
      </c>
      <c r="K1476" s="6" t="s">
        <v>5654</v>
      </c>
      <c r="L1476" s="6" t="s">
        <v>5655</v>
      </c>
      <c r="M1476" s="6" t="s">
        <v>133</v>
      </c>
    </row>
    <row r="1477" spans="1:16384" ht="26.25" customHeight="1">
      <c r="A1477" s="10" t="s">
        <v>5470</v>
      </c>
      <c r="B1477" s="10" t="s">
        <v>811</v>
      </c>
      <c r="C1477" s="6" t="s">
        <v>136</v>
      </c>
      <c r="D1477" s="5" t="s">
        <v>5656</v>
      </c>
      <c r="E1477" s="7" t="s">
        <v>133</v>
      </c>
      <c r="F1477" s="6" t="s">
        <v>18</v>
      </c>
      <c r="G1477" s="206">
        <v>200000000</v>
      </c>
      <c r="H1477" s="206">
        <v>1400000000</v>
      </c>
      <c r="I1477" s="206">
        <v>0</v>
      </c>
      <c r="J1477" s="206">
        <f t="shared" si="52"/>
        <v>1600000000</v>
      </c>
      <c r="K1477" s="6" t="s">
        <v>5654</v>
      </c>
      <c r="L1477" s="6" t="s">
        <v>5655</v>
      </c>
      <c r="M1477" s="6" t="s">
        <v>133</v>
      </c>
    </row>
    <row r="1478" spans="1:16384" ht="26.25" customHeight="1">
      <c r="A1478" s="10" t="s">
        <v>5470</v>
      </c>
      <c r="B1478" s="10" t="s">
        <v>811</v>
      </c>
      <c r="C1478" s="6" t="s">
        <v>300</v>
      </c>
      <c r="D1478" s="5" t="s">
        <v>5657</v>
      </c>
      <c r="E1478" s="7" t="s">
        <v>133</v>
      </c>
      <c r="F1478" s="6" t="s">
        <v>18</v>
      </c>
      <c r="G1478" s="206">
        <v>550000000</v>
      </c>
      <c r="H1478" s="206">
        <v>6500000000</v>
      </c>
      <c r="I1478" s="206">
        <v>0</v>
      </c>
      <c r="J1478" s="206">
        <f t="shared" si="52"/>
        <v>7050000000</v>
      </c>
      <c r="K1478" s="6" t="s">
        <v>5658</v>
      </c>
      <c r="L1478" s="6" t="s">
        <v>5659</v>
      </c>
      <c r="M1478" s="6" t="s">
        <v>85</v>
      </c>
      <c r="N1478" s="10"/>
      <c r="O1478" s="10"/>
      <c r="P1478" s="6"/>
      <c r="Q1478" s="5"/>
      <c r="R1478" s="7"/>
      <c r="S1478" s="6"/>
      <c r="T1478" s="32"/>
      <c r="U1478" s="32"/>
      <c r="V1478" s="32"/>
      <c r="W1478" s="32"/>
      <c r="X1478" s="6"/>
      <c r="Y1478" s="13"/>
      <c r="Z1478" s="6"/>
      <c r="AA1478" s="10"/>
      <c r="AB1478" s="10"/>
      <c r="AC1478" s="6"/>
      <c r="AD1478" s="5"/>
      <c r="AE1478" s="7"/>
      <c r="AF1478" s="6"/>
      <c r="AG1478" s="32"/>
      <c r="AH1478" s="32"/>
      <c r="AI1478" s="32"/>
      <c r="AJ1478" s="32"/>
      <c r="AK1478" s="6"/>
      <c r="AL1478" s="13"/>
      <c r="AM1478" s="6"/>
      <c r="AN1478" s="10"/>
      <c r="AO1478" s="10"/>
      <c r="AP1478" s="6"/>
      <c r="AQ1478" s="5"/>
      <c r="AR1478" s="7"/>
      <c r="AS1478" s="6"/>
      <c r="AT1478" s="32"/>
      <c r="AU1478" s="32"/>
      <c r="AV1478" s="32"/>
      <c r="AW1478" s="32"/>
      <c r="AX1478" s="6"/>
      <c r="AY1478" s="13"/>
      <c r="AZ1478" s="6"/>
      <c r="BA1478" s="10"/>
      <c r="BB1478" s="10"/>
      <c r="BC1478" s="6"/>
      <c r="BD1478" s="5"/>
      <c r="BE1478" s="7"/>
      <c r="BF1478" s="6"/>
      <c r="BG1478" s="32"/>
      <c r="BH1478" s="32"/>
      <c r="BI1478" s="32"/>
      <c r="BJ1478" s="32"/>
      <c r="BK1478" s="6"/>
      <c r="BL1478" s="13"/>
      <c r="BM1478" s="6"/>
      <c r="BN1478" s="10"/>
      <c r="BO1478" s="10"/>
      <c r="BP1478" s="6"/>
      <c r="BQ1478" s="5"/>
      <c r="BR1478" s="7"/>
      <c r="BS1478" s="6"/>
      <c r="BT1478" s="32"/>
      <c r="BU1478" s="32"/>
      <c r="BV1478" s="32"/>
      <c r="BW1478" s="32"/>
      <c r="BX1478" s="6"/>
      <c r="BY1478" s="13"/>
      <c r="BZ1478" s="6"/>
      <c r="CA1478" s="10"/>
      <c r="CB1478" s="10"/>
      <c r="CC1478" s="6"/>
      <c r="CD1478" s="5"/>
      <c r="CE1478" s="7"/>
      <c r="CF1478" s="6"/>
      <c r="CG1478" s="32"/>
      <c r="CH1478" s="32"/>
      <c r="CI1478" s="32"/>
      <c r="CJ1478" s="32"/>
      <c r="CK1478" s="6"/>
      <c r="CL1478" s="13"/>
      <c r="CM1478" s="6"/>
      <c r="CN1478" s="10"/>
      <c r="CO1478" s="10"/>
      <c r="CP1478" s="6"/>
      <c r="CQ1478" s="5"/>
      <c r="CR1478" s="7"/>
      <c r="CS1478" s="6"/>
      <c r="CT1478" s="32"/>
      <c r="CU1478" s="32"/>
      <c r="CV1478" s="32"/>
      <c r="CW1478" s="32"/>
      <c r="CX1478" s="6"/>
      <c r="CY1478" s="13"/>
      <c r="CZ1478" s="6"/>
      <c r="DA1478" s="10"/>
      <c r="DB1478" s="10"/>
      <c r="DC1478" s="6"/>
      <c r="DD1478" s="5"/>
      <c r="DE1478" s="7"/>
      <c r="DF1478" s="6"/>
      <c r="DG1478" s="32"/>
      <c r="DH1478" s="32"/>
      <c r="DI1478" s="32"/>
      <c r="DJ1478" s="32"/>
      <c r="DK1478" s="6"/>
      <c r="DL1478" s="13"/>
      <c r="DM1478" s="6"/>
      <c r="DN1478" s="10"/>
      <c r="DO1478" s="10"/>
      <c r="DP1478" s="6"/>
      <c r="DQ1478" s="5"/>
      <c r="DR1478" s="7"/>
      <c r="DS1478" s="6"/>
      <c r="DT1478" s="32"/>
      <c r="DU1478" s="32"/>
      <c r="DV1478" s="32"/>
      <c r="DW1478" s="32"/>
      <c r="DX1478" s="6"/>
      <c r="DY1478" s="13"/>
      <c r="DZ1478" s="6"/>
      <c r="EA1478" s="10"/>
      <c r="EB1478" s="10"/>
      <c r="EC1478" s="6"/>
      <c r="ED1478" s="5"/>
      <c r="EE1478" s="7"/>
      <c r="EF1478" s="6"/>
      <c r="EG1478" s="32"/>
      <c r="EH1478" s="32"/>
      <c r="EI1478" s="32"/>
      <c r="EJ1478" s="32"/>
      <c r="EK1478" s="6"/>
      <c r="EL1478" s="13"/>
      <c r="EM1478" s="6"/>
      <c r="EN1478" s="10"/>
      <c r="EO1478" s="10"/>
      <c r="EP1478" s="6"/>
      <c r="EQ1478" s="5"/>
      <c r="ER1478" s="7"/>
      <c r="ES1478" s="6"/>
      <c r="ET1478" s="32"/>
      <c r="EU1478" s="32"/>
      <c r="EV1478" s="32"/>
      <c r="EW1478" s="32"/>
      <c r="EX1478" s="6"/>
      <c r="EY1478" s="13"/>
      <c r="EZ1478" s="6"/>
      <c r="FA1478" s="10"/>
      <c r="FB1478" s="10"/>
      <c r="FC1478" s="6"/>
      <c r="FD1478" s="5"/>
      <c r="FE1478" s="7"/>
      <c r="FF1478" s="6"/>
      <c r="FG1478" s="32"/>
      <c r="FH1478" s="32"/>
      <c r="FI1478" s="32"/>
      <c r="FJ1478" s="32"/>
      <c r="FK1478" s="6"/>
      <c r="FL1478" s="13"/>
      <c r="FM1478" s="6"/>
      <c r="FN1478" s="10"/>
      <c r="FO1478" s="10"/>
      <c r="FP1478" s="6"/>
      <c r="FQ1478" s="5"/>
      <c r="FR1478" s="7"/>
      <c r="FS1478" s="6"/>
      <c r="FT1478" s="32"/>
      <c r="FU1478" s="32"/>
      <c r="FV1478" s="32"/>
      <c r="FW1478" s="32"/>
      <c r="FX1478" s="6"/>
      <c r="FY1478" s="13"/>
      <c r="FZ1478" s="6"/>
      <c r="GA1478" s="10"/>
      <c r="GB1478" s="10"/>
      <c r="GC1478" s="6"/>
      <c r="GD1478" s="5"/>
      <c r="GE1478" s="7"/>
      <c r="GF1478" s="6"/>
      <c r="GG1478" s="32"/>
      <c r="GH1478" s="32"/>
      <c r="GI1478" s="32"/>
      <c r="GJ1478" s="32"/>
      <c r="GK1478" s="6"/>
      <c r="GL1478" s="13"/>
      <c r="GM1478" s="6"/>
      <c r="GN1478" s="10"/>
      <c r="GO1478" s="10"/>
      <c r="GP1478" s="6"/>
      <c r="GQ1478" s="5"/>
      <c r="GR1478" s="7"/>
      <c r="GS1478" s="6"/>
      <c r="GT1478" s="32"/>
      <c r="GU1478" s="32"/>
      <c r="GV1478" s="32"/>
      <c r="GW1478" s="32"/>
      <c r="GX1478" s="6"/>
      <c r="GY1478" s="13"/>
      <c r="GZ1478" s="6"/>
      <c r="HA1478" s="10"/>
      <c r="HB1478" s="10"/>
      <c r="HC1478" s="6"/>
      <c r="HD1478" s="5"/>
      <c r="HE1478" s="7"/>
      <c r="HF1478" s="6"/>
      <c r="HG1478" s="32"/>
      <c r="HH1478" s="32"/>
      <c r="HI1478" s="32"/>
      <c r="HJ1478" s="32"/>
      <c r="HK1478" s="6"/>
      <c r="HL1478" s="13"/>
      <c r="HM1478" s="6"/>
      <c r="HN1478" s="10"/>
      <c r="HO1478" s="10"/>
      <c r="HP1478" s="6"/>
      <c r="HQ1478" s="5"/>
      <c r="HR1478" s="7"/>
      <c r="HS1478" s="6"/>
      <c r="HT1478" s="32"/>
      <c r="HU1478" s="32"/>
      <c r="HV1478" s="32"/>
      <c r="HW1478" s="32"/>
      <c r="HX1478" s="6"/>
      <c r="HY1478" s="13"/>
      <c r="HZ1478" s="6"/>
      <c r="IA1478" s="10"/>
      <c r="IB1478" s="10"/>
      <c r="IC1478" s="6"/>
      <c r="ID1478" s="5"/>
      <c r="IE1478" s="7"/>
      <c r="IF1478" s="6"/>
      <c r="IG1478" s="32"/>
      <c r="IH1478" s="32"/>
      <c r="II1478" s="32"/>
      <c r="IJ1478" s="32"/>
      <c r="IK1478" s="6"/>
      <c r="IL1478" s="13"/>
      <c r="IM1478" s="6"/>
      <c r="IN1478" s="10"/>
      <c r="IO1478" s="10"/>
      <c r="IP1478" s="6"/>
      <c r="IQ1478" s="5"/>
      <c r="IR1478" s="7"/>
      <c r="IS1478" s="6"/>
      <c r="IT1478" s="32"/>
      <c r="IU1478" s="32"/>
      <c r="IV1478" s="32"/>
      <c r="IW1478" s="32"/>
      <c r="IX1478" s="6"/>
      <c r="IY1478" s="13"/>
      <c r="IZ1478" s="6"/>
      <c r="JA1478" s="10"/>
      <c r="JB1478" s="10"/>
      <c r="JC1478" s="6"/>
      <c r="JD1478" s="5"/>
      <c r="JE1478" s="7"/>
      <c r="JF1478" s="6"/>
      <c r="JG1478" s="32"/>
      <c r="JH1478" s="32"/>
      <c r="JI1478" s="32"/>
      <c r="JJ1478" s="32"/>
      <c r="JK1478" s="6"/>
      <c r="JL1478" s="13"/>
      <c r="JM1478" s="6"/>
      <c r="JN1478" s="10"/>
      <c r="JO1478" s="10"/>
      <c r="JP1478" s="6"/>
      <c r="JQ1478" s="5"/>
      <c r="JR1478" s="7"/>
      <c r="JS1478" s="6"/>
      <c r="JT1478" s="32"/>
      <c r="JU1478" s="32"/>
      <c r="JV1478" s="32"/>
      <c r="JW1478" s="32"/>
      <c r="JX1478" s="6"/>
      <c r="JY1478" s="13"/>
      <c r="JZ1478" s="6"/>
      <c r="KA1478" s="10"/>
      <c r="KB1478" s="10"/>
      <c r="KC1478" s="6"/>
      <c r="KD1478" s="5"/>
      <c r="KE1478" s="7"/>
      <c r="KF1478" s="6"/>
      <c r="KG1478" s="32"/>
      <c r="KH1478" s="32"/>
      <c r="KI1478" s="32"/>
      <c r="KJ1478" s="32"/>
      <c r="KK1478" s="6"/>
      <c r="KL1478" s="13"/>
      <c r="KM1478" s="6"/>
      <c r="KN1478" s="10"/>
      <c r="KO1478" s="10"/>
      <c r="KP1478" s="6"/>
      <c r="KQ1478" s="5"/>
      <c r="KR1478" s="7"/>
      <c r="KS1478" s="6"/>
      <c r="KT1478" s="32"/>
      <c r="KU1478" s="32"/>
      <c r="KV1478" s="32"/>
      <c r="KW1478" s="32"/>
      <c r="KX1478" s="6"/>
      <c r="KY1478" s="13"/>
      <c r="KZ1478" s="6"/>
      <c r="LA1478" s="10"/>
      <c r="LB1478" s="10"/>
      <c r="LC1478" s="6"/>
      <c r="LD1478" s="5"/>
      <c r="LE1478" s="7"/>
      <c r="LF1478" s="6"/>
      <c r="LG1478" s="32"/>
      <c r="LH1478" s="32"/>
      <c r="LI1478" s="32"/>
      <c r="LJ1478" s="32"/>
      <c r="LK1478" s="6"/>
      <c r="LL1478" s="13"/>
      <c r="LM1478" s="6"/>
      <c r="LN1478" s="10"/>
      <c r="LO1478" s="10"/>
      <c r="LP1478" s="6"/>
      <c r="LQ1478" s="5"/>
      <c r="LR1478" s="7"/>
      <c r="LS1478" s="6"/>
      <c r="LT1478" s="32"/>
      <c r="LU1478" s="32"/>
      <c r="LV1478" s="32"/>
      <c r="LW1478" s="32"/>
      <c r="LX1478" s="6"/>
      <c r="LY1478" s="13"/>
      <c r="LZ1478" s="6"/>
      <c r="MA1478" s="10"/>
      <c r="MB1478" s="10"/>
      <c r="MC1478" s="6"/>
      <c r="MD1478" s="5"/>
      <c r="ME1478" s="7"/>
      <c r="MF1478" s="6"/>
      <c r="MG1478" s="32"/>
      <c r="MH1478" s="32"/>
      <c r="MI1478" s="32"/>
      <c r="MJ1478" s="32"/>
      <c r="MK1478" s="6"/>
      <c r="ML1478" s="13"/>
      <c r="MM1478" s="6"/>
      <c r="MN1478" s="10"/>
      <c r="MO1478" s="10"/>
      <c r="MP1478" s="6"/>
      <c r="MQ1478" s="5"/>
      <c r="MR1478" s="7"/>
      <c r="MS1478" s="6"/>
      <c r="MT1478" s="32"/>
      <c r="MU1478" s="32"/>
      <c r="MV1478" s="32"/>
      <c r="MW1478" s="32"/>
      <c r="MX1478" s="6"/>
      <c r="MY1478" s="13"/>
      <c r="MZ1478" s="6"/>
      <c r="NA1478" s="10"/>
      <c r="NB1478" s="10"/>
      <c r="NC1478" s="6"/>
      <c r="ND1478" s="5"/>
      <c r="NE1478" s="7"/>
      <c r="NF1478" s="6"/>
      <c r="NG1478" s="32"/>
      <c r="NH1478" s="32"/>
      <c r="NI1478" s="32"/>
      <c r="NJ1478" s="32"/>
      <c r="NK1478" s="6"/>
      <c r="NL1478" s="13"/>
      <c r="NM1478" s="6"/>
      <c r="NN1478" s="10"/>
      <c r="NO1478" s="10"/>
      <c r="NP1478" s="6"/>
      <c r="NQ1478" s="5"/>
      <c r="NR1478" s="7"/>
      <c r="NS1478" s="6"/>
      <c r="NT1478" s="32"/>
      <c r="NU1478" s="32"/>
      <c r="NV1478" s="32"/>
      <c r="NW1478" s="32"/>
      <c r="NX1478" s="6"/>
      <c r="NY1478" s="13"/>
      <c r="NZ1478" s="6"/>
      <c r="OA1478" s="10"/>
      <c r="OB1478" s="10"/>
      <c r="OC1478" s="6"/>
      <c r="OD1478" s="5"/>
      <c r="OE1478" s="7"/>
      <c r="OF1478" s="6"/>
      <c r="OG1478" s="32"/>
      <c r="OH1478" s="32"/>
      <c r="OI1478" s="32"/>
      <c r="OJ1478" s="32"/>
      <c r="OK1478" s="6"/>
      <c r="OL1478" s="13"/>
      <c r="OM1478" s="6"/>
      <c r="ON1478" s="10"/>
      <c r="OO1478" s="10"/>
      <c r="OP1478" s="6"/>
      <c r="OQ1478" s="5"/>
      <c r="OR1478" s="7"/>
      <c r="OS1478" s="6"/>
      <c r="OT1478" s="32"/>
      <c r="OU1478" s="32"/>
      <c r="OV1478" s="32"/>
      <c r="OW1478" s="32"/>
      <c r="OX1478" s="6"/>
      <c r="OY1478" s="13"/>
      <c r="OZ1478" s="6"/>
      <c r="PA1478" s="10"/>
      <c r="PB1478" s="10"/>
      <c r="PC1478" s="6"/>
      <c r="PD1478" s="5"/>
      <c r="PE1478" s="7"/>
      <c r="PF1478" s="6"/>
      <c r="PG1478" s="32"/>
      <c r="PH1478" s="32"/>
      <c r="PI1478" s="32"/>
      <c r="PJ1478" s="32"/>
      <c r="PK1478" s="6"/>
      <c r="PL1478" s="13"/>
      <c r="PM1478" s="6"/>
      <c r="PN1478" s="10"/>
      <c r="PO1478" s="10"/>
      <c r="PP1478" s="6"/>
      <c r="PQ1478" s="5"/>
      <c r="PR1478" s="7"/>
      <c r="PS1478" s="6"/>
      <c r="PT1478" s="32"/>
      <c r="PU1478" s="32"/>
      <c r="PV1478" s="32"/>
      <c r="PW1478" s="32"/>
      <c r="PX1478" s="6"/>
      <c r="PY1478" s="13"/>
      <c r="PZ1478" s="6"/>
      <c r="QA1478" s="10"/>
      <c r="QB1478" s="10"/>
      <c r="QC1478" s="6"/>
      <c r="QD1478" s="5"/>
      <c r="QE1478" s="7"/>
      <c r="QF1478" s="6"/>
      <c r="QG1478" s="32"/>
      <c r="QH1478" s="32"/>
      <c r="QI1478" s="32"/>
      <c r="QJ1478" s="32"/>
      <c r="QK1478" s="6"/>
      <c r="QL1478" s="13"/>
      <c r="QM1478" s="6"/>
      <c r="QN1478" s="10"/>
      <c r="QO1478" s="10"/>
      <c r="QP1478" s="6"/>
      <c r="QQ1478" s="5"/>
      <c r="QR1478" s="7"/>
      <c r="QS1478" s="6"/>
      <c r="QT1478" s="32"/>
      <c r="QU1478" s="32"/>
      <c r="QV1478" s="32"/>
      <c r="QW1478" s="32"/>
      <c r="QX1478" s="6"/>
      <c r="QY1478" s="13"/>
      <c r="QZ1478" s="6"/>
      <c r="RA1478" s="10"/>
      <c r="RB1478" s="10"/>
      <c r="RC1478" s="6"/>
      <c r="RD1478" s="5"/>
      <c r="RE1478" s="7"/>
      <c r="RF1478" s="6"/>
      <c r="RG1478" s="32"/>
      <c r="RH1478" s="32"/>
      <c r="RI1478" s="32"/>
      <c r="RJ1478" s="32"/>
      <c r="RK1478" s="6"/>
      <c r="RL1478" s="13"/>
      <c r="RM1478" s="6"/>
      <c r="RN1478" s="10"/>
      <c r="RO1478" s="10"/>
      <c r="RP1478" s="6"/>
      <c r="RQ1478" s="5"/>
      <c r="RR1478" s="7"/>
      <c r="RS1478" s="6"/>
      <c r="RT1478" s="32"/>
      <c r="RU1478" s="32"/>
      <c r="RV1478" s="32"/>
      <c r="RW1478" s="32"/>
      <c r="RX1478" s="6"/>
      <c r="RY1478" s="13"/>
      <c r="RZ1478" s="6"/>
      <c r="SA1478" s="10"/>
      <c r="SB1478" s="10"/>
      <c r="SC1478" s="6"/>
      <c r="SD1478" s="5"/>
      <c r="SE1478" s="7"/>
      <c r="SF1478" s="6"/>
      <c r="SG1478" s="32"/>
      <c r="SH1478" s="32"/>
      <c r="SI1478" s="32"/>
      <c r="SJ1478" s="32"/>
      <c r="SK1478" s="6"/>
      <c r="SL1478" s="13"/>
      <c r="SM1478" s="6"/>
      <c r="SN1478" s="10"/>
      <c r="SO1478" s="10"/>
      <c r="SP1478" s="6"/>
      <c r="SQ1478" s="5"/>
      <c r="SR1478" s="7"/>
      <c r="SS1478" s="6"/>
      <c r="ST1478" s="32"/>
      <c r="SU1478" s="32"/>
      <c r="SV1478" s="32"/>
      <c r="SW1478" s="32"/>
      <c r="SX1478" s="6"/>
      <c r="SY1478" s="13"/>
      <c r="SZ1478" s="6"/>
      <c r="TA1478" s="10"/>
      <c r="TB1478" s="10"/>
      <c r="TC1478" s="6"/>
      <c r="TD1478" s="5"/>
      <c r="TE1478" s="7"/>
      <c r="TF1478" s="6"/>
      <c r="TG1478" s="32"/>
      <c r="TH1478" s="32"/>
      <c r="TI1478" s="32"/>
      <c r="TJ1478" s="32"/>
      <c r="TK1478" s="6"/>
      <c r="TL1478" s="13"/>
      <c r="TM1478" s="6"/>
      <c r="TN1478" s="10"/>
      <c r="TO1478" s="10"/>
      <c r="TP1478" s="6"/>
      <c r="TQ1478" s="5"/>
      <c r="TR1478" s="7"/>
      <c r="TS1478" s="6"/>
      <c r="TT1478" s="32"/>
      <c r="TU1478" s="32"/>
      <c r="TV1478" s="32"/>
      <c r="TW1478" s="32"/>
      <c r="TX1478" s="6"/>
      <c r="TY1478" s="13"/>
      <c r="TZ1478" s="6"/>
      <c r="UA1478" s="10"/>
      <c r="UB1478" s="10"/>
      <c r="UC1478" s="6"/>
      <c r="UD1478" s="5"/>
      <c r="UE1478" s="7"/>
      <c r="UF1478" s="6"/>
      <c r="UG1478" s="32"/>
      <c r="UH1478" s="32"/>
      <c r="UI1478" s="32"/>
      <c r="UJ1478" s="32"/>
      <c r="UK1478" s="6"/>
      <c r="UL1478" s="13"/>
      <c r="UM1478" s="6"/>
      <c r="UN1478" s="10"/>
      <c r="UO1478" s="10"/>
      <c r="UP1478" s="6"/>
      <c r="UQ1478" s="5"/>
      <c r="UR1478" s="7"/>
      <c r="US1478" s="6"/>
      <c r="UT1478" s="32"/>
      <c r="UU1478" s="32"/>
      <c r="UV1478" s="32"/>
      <c r="UW1478" s="32"/>
      <c r="UX1478" s="6"/>
      <c r="UY1478" s="13"/>
      <c r="UZ1478" s="6"/>
      <c r="VA1478" s="10"/>
      <c r="VB1478" s="10"/>
      <c r="VC1478" s="6"/>
      <c r="VD1478" s="5"/>
      <c r="VE1478" s="7"/>
      <c r="VF1478" s="6"/>
      <c r="VG1478" s="32"/>
      <c r="VH1478" s="32"/>
      <c r="VI1478" s="32"/>
      <c r="VJ1478" s="32"/>
      <c r="VK1478" s="6"/>
      <c r="VL1478" s="13"/>
      <c r="VM1478" s="6"/>
      <c r="VN1478" s="10"/>
      <c r="VO1478" s="10"/>
      <c r="VP1478" s="6"/>
      <c r="VQ1478" s="5"/>
      <c r="VR1478" s="7"/>
      <c r="VS1478" s="6"/>
      <c r="VT1478" s="32"/>
      <c r="VU1478" s="32"/>
      <c r="VV1478" s="32"/>
      <c r="VW1478" s="32"/>
      <c r="VX1478" s="6"/>
      <c r="VY1478" s="13"/>
      <c r="VZ1478" s="6"/>
      <c r="WA1478" s="10"/>
      <c r="WB1478" s="10"/>
      <c r="WC1478" s="6"/>
      <c r="WD1478" s="5"/>
      <c r="WE1478" s="7"/>
      <c r="WF1478" s="6"/>
      <c r="WG1478" s="32"/>
      <c r="WH1478" s="32"/>
      <c r="WI1478" s="32"/>
      <c r="WJ1478" s="32"/>
      <c r="WK1478" s="6"/>
      <c r="WL1478" s="13"/>
      <c r="WM1478" s="6"/>
      <c r="WN1478" s="10"/>
      <c r="WO1478" s="10"/>
      <c r="WP1478" s="6"/>
      <c r="WQ1478" s="5"/>
      <c r="WR1478" s="7"/>
      <c r="WS1478" s="6"/>
      <c r="WT1478" s="32"/>
      <c r="WU1478" s="32"/>
      <c r="WV1478" s="32"/>
      <c r="WW1478" s="32"/>
      <c r="WX1478" s="6"/>
      <c r="WY1478" s="13"/>
      <c r="WZ1478" s="6"/>
      <c r="XA1478" s="10"/>
      <c r="XB1478" s="10"/>
      <c r="XC1478" s="6"/>
      <c r="XD1478" s="5"/>
      <c r="XE1478" s="7"/>
      <c r="XF1478" s="6"/>
      <c r="XG1478" s="32"/>
      <c r="XH1478" s="32"/>
      <c r="XI1478" s="32"/>
      <c r="XJ1478" s="32"/>
      <c r="XK1478" s="6"/>
      <c r="XL1478" s="13"/>
      <c r="XM1478" s="6"/>
      <c r="XN1478" s="10"/>
      <c r="XO1478" s="10"/>
      <c r="XP1478" s="6"/>
      <c r="XQ1478" s="5"/>
      <c r="XR1478" s="7"/>
      <c r="XS1478" s="6"/>
      <c r="XT1478" s="32"/>
      <c r="XU1478" s="32"/>
      <c r="XV1478" s="32"/>
      <c r="XW1478" s="32"/>
      <c r="XX1478" s="6"/>
      <c r="XY1478" s="13"/>
      <c r="XZ1478" s="6"/>
      <c r="YA1478" s="10"/>
      <c r="YB1478" s="10"/>
      <c r="YC1478" s="6"/>
      <c r="YD1478" s="5"/>
      <c r="YE1478" s="7"/>
      <c r="YF1478" s="6"/>
      <c r="YG1478" s="32"/>
      <c r="YH1478" s="32"/>
      <c r="YI1478" s="32"/>
      <c r="YJ1478" s="32"/>
      <c r="YK1478" s="6"/>
      <c r="YL1478" s="13"/>
      <c r="YM1478" s="6"/>
      <c r="YN1478" s="10"/>
      <c r="YO1478" s="10"/>
      <c r="YP1478" s="6"/>
      <c r="YQ1478" s="5"/>
      <c r="YR1478" s="7"/>
      <c r="YS1478" s="6"/>
      <c r="YT1478" s="32"/>
      <c r="YU1478" s="32"/>
      <c r="YV1478" s="32"/>
      <c r="YW1478" s="32"/>
      <c r="YX1478" s="6"/>
      <c r="YY1478" s="13"/>
      <c r="YZ1478" s="6"/>
      <c r="ZA1478" s="10"/>
      <c r="ZB1478" s="10"/>
      <c r="ZC1478" s="6"/>
      <c r="ZD1478" s="5"/>
      <c r="ZE1478" s="7"/>
      <c r="ZF1478" s="6"/>
      <c r="ZG1478" s="32"/>
      <c r="ZH1478" s="32"/>
      <c r="ZI1478" s="32"/>
      <c r="ZJ1478" s="32"/>
      <c r="ZK1478" s="6"/>
      <c r="ZL1478" s="13"/>
      <c r="ZM1478" s="6"/>
      <c r="ZN1478" s="10"/>
      <c r="ZO1478" s="10"/>
      <c r="ZP1478" s="6"/>
      <c r="ZQ1478" s="5"/>
      <c r="ZR1478" s="7"/>
      <c r="ZS1478" s="6"/>
      <c r="ZT1478" s="32"/>
      <c r="ZU1478" s="32"/>
      <c r="ZV1478" s="32"/>
      <c r="ZW1478" s="32"/>
      <c r="ZX1478" s="6"/>
      <c r="ZY1478" s="13"/>
      <c r="ZZ1478" s="6"/>
      <c r="AAA1478" s="10"/>
      <c r="AAB1478" s="10"/>
      <c r="AAC1478" s="6"/>
      <c r="AAD1478" s="5"/>
      <c r="AAE1478" s="7"/>
      <c r="AAF1478" s="6"/>
      <c r="AAG1478" s="32"/>
      <c r="AAH1478" s="32"/>
      <c r="AAI1478" s="32"/>
      <c r="AAJ1478" s="32"/>
      <c r="AAK1478" s="6"/>
      <c r="AAL1478" s="13"/>
      <c r="AAM1478" s="6"/>
      <c r="AAN1478" s="10"/>
      <c r="AAO1478" s="10"/>
      <c r="AAP1478" s="6"/>
      <c r="AAQ1478" s="5"/>
      <c r="AAR1478" s="7"/>
      <c r="AAS1478" s="6"/>
      <c r="AAT1478" s="32"/>
      <c r="AAU1478" s="32"/>
      <c r="AAV1478" s="32"/>
      <c r="AAW1478" s="32"/>
      <c r="AAX1478" s="6"/>
      <c r="AAY1478" s="13"/>
      <c r="AAZ1478" s="6"/>
      <c r="ABA1478" s="10"/>
      <c r="ABB1478" s="10"/>
      <c r="ABC1478" s="6"/>
      <c r="ABD1478" s="5"/>
      <c r="ABE1478" s="7"/>
      <c r="ABF1478" s="6"/>
      <c r="ABG1478" s="32"/>
      <c r="ABH1478" s="32"/>
      <c r="ABI1478" s="32"/>
      <c r="ABJ1478" s="32"/>
      <c r="ABK1478" s="6"/>
      <c r="ABL1478" s="13"/>
      <c r="ABM1478" s="6"/>
      <c r="ABN1478" s="10"/>
      <c r="ABO1478" s="10"/>
      <c r="ABP1478" s="6"/>
      <c r="ABQ1478" s="5"/>
      <c r="ABR1478" s="7"/>
      <c r="ABS1478" s="6"/>
      <c r="ABT1478" s="32"/>
      <c r="ABU1478" s="32"/>
      <c r="ABV1478" s="32"/>
      <c r="ABW1478" s="32"/>
      <c r="ABX1478" s="6"/>
      <c r="ABY1478" s="13"/>
      <c r="ABZ1478" s="6"/>
      <c r="ACA1478" s="10"/>
      <c r="ACB1478" s="10"/>
      <c r="ACC1478" s="6"/>
      <c r="ACD1478" s="5"/>
      <c r="ACE1478" s="7"/>
      <c r="ACF1478" s="6"/>
      <c r="ACG1478" s="32"/>
      <c r="ACH1478" s="32"/>
      <c r="ACI1478" s="32"/>
      <c r="ACJ1478" s="32"/>
      <c r="ACK1478" s="6"/>
      <c r="ACL1478" s="13"/>
      <c r="ACM1478" s="6"/>
      <c r="ACN1478" s="10"/>
      <c r="ACO1478" s="10"/>
      <c r="ACP1478" s="6"/>
      <c r="ACQ1478" s="5"/>
      <c r="ACR1478" s="7"/>
      <c r="ACS1478" s="6"/>
      <c r="ACT1478" s="32"/>
      <c r="ACU1478" s="32"/>
      <c r="ACV1478" s="32"/>
      <c r="ACW1478" s="32"/>
      <c r="ACX1478" s="6"/>
      <c r="ACY1478" s="13"/>
      <c r="ACZ1478" s="6"/>
      <c r="ADA1478" s="10"/>
      <c r="ADB1478" s="10"/>
      <c r="ADC1478" s="6"/>
      <c r="ADD1478" s="5"/>
      <c r="ADE1478" s="7"/>
      <c r="ADF1478" s="6"/>
      <c r="ADG1478" s="32"/>
      <c r="ADH1478" s="32"/>
      <c r="ADI1478" s="32"/>
      <c r="ADJ1478" s="32"/>
      <c r="ADK1478" s="6"/>
      <c r="ADL1478" s="13"/>
      <c r="ADM1478" s="6"/>
      <c r="ADN1478" s="10"/>
      <c r="ADO1478" s="10"/>
      <c r="ADP1478" s="6"/>
      <c r="ADQ1478" s="5"/>
      <c r="ADR1478" s="7"/>
      <c r="ADS1478" s="6"/>
      <c r="ADT1478" s="32"/>
      <c r="ADU1478" s="32"/>
      <c r="ADV1478" s="32"/>
      <c r="ADW1478" s="32"/>
      <c r="ADX1478" s="6"/>
      <c r="ADY1478" s="13"/>
      <c r="ADZ1478" s="6"/>
      <c r="AEA1478" s="10"/>
      <c r="AEB1478" s="10"/>
      <c r="AEC1478" s="6"/>
      <c r="AED1478" s="5"/>
      <c r="AEE1478" s="7"/>
      <c r="AEF1478" s="6"/>
      <c r="AEG1478" s="32"/>
      <c r="AEH1478" s="32"/>
      <c r="AEI1478" s="32"/>
      <c r="AEJ1478" s="32"/>
      <c r="AEK1478" s="6"/>
      <c r="AEL1478" s="13"/>
      <c r="AEM1478" s="6"/>
      <c r="AEN1478" s="10"/>
      <c r="AEO1478" s="10"/>
      <c r="AEP1478" s="6"/>
      <c r="AEQ1478" s="5"/>
      <c r="AER1478" s="7"/>
      <c r="AES1478" s="6"/>
      <c r="AET1478" s="32"/>
      <c r="AEU1478" s="32"/>
      <c r="AEV1478" s="32"/>
      <c r="AEW1478" s="32"/>
      <c r="AEX1478" s="6"/>
      <c r="AEY1478" s="13"/>
      <c r="AEZ1478" s="6"/>
      <c r="AFA1478" s="10"/>
      <c r="AFB1478" s="10"/>
      <c r="AFC1478" s="6"/>
      <c r="AFD1478" s="5"/>
      <c r="AFE1478" s="7"/>
      <c r="AFF1478" s="6"/>
      <c r="AFG1478" s="32"/>
      <c r="AFH1478" s="32"/>
      <c r="AFI1478" s="32"/>
      <c r="AFJ1478" s="32"/>
      <c r="AFK1478" s="6"/>
      <c r="AFL1478" s="13"/>
      <c r="AFM1478" s="6"/>
      <c r="AFN1478" s="10"/>
      <c r="AFO1478" s="10"/>
      <c r="AFP1478" s="6"/>
      <c r="AFQ1478" s="5"/>
      <c r="AFR1478" s="7"/>
      <c r="AFS1478" s="6"/>
      <c r="AFT1478" s="32"/>
      <c r="AFU1478" s="32"/>
      <c r="AFV1478" s="32"/>
      <c r="AFW1478" s="32"/>
      <c r="AFX1478" s="6"/>
      <c r="AFY1478" s="13"/>
      <c r="AFZ1478" s="6"/>
      <c r="AGA1478" s="10"/>
      <c r="AGB1478" s="10"/>
      <c r="AGC1478" s="6"/>
      <c r="AGD1478" s="5"/>
      <c r="AGE1478" s="7"/>
      <c r="AGF1478" s="6"/>
      <c r="AGG1478" s="32"/>
      <c r="AGH1478" s="32"/>
      <c r="AGI1478" s="32"/>
      <c r="AGJ1478" s="32"/>
      <c r="AGK1478" s="6"/>
      <c r="AGL1478" s="13"/>
      <c r="AGM1478" s="6"/>
      <c r="AGN1478" s="10"/>
      <c r="AGO1478" s="10"/>
      <c r="AGP1478" s="6"/>
      <c r="AGQ1478" s="5"/>
      <c r="AGR1478" s="7"/>
      <c r="AGS1478" s="6"/>
      <c r="AGT1478" s="32"/>
      <c r="AGU1478" s="32"/>
      <c r="AGV1478" s="32"/>
      <c r="AGW1478" s="32"/>
      <c r="AGX1478" s="6"/>
      <c r="AGY1478" s="13"/>
      <c r="AGZ1478" s="6"/>
      <c r="AHA1478" s="10"/>
      <c r="AHB1478" s="10"/>
      <c r="AHC1478" s="6"/>
      <c r="AHD1478" s="5"/>
      <c r="AHE1478" s="7"/>
      <c r="AHF1478" s="6"/>
      <c r="AHG1478" s="32"/>
      <c r="AHH1478" s="32"/>
      <c r="AHI1478" s="32"/>
      <c r="AHJ1478" s="32"/>
      <c r="AHK1478" s="6"/>
      <c r="AHL1478" s="13"/>
      <c r="AHM1478" s="6"/>
      <c r="AHN1478" s="10"/>
      <c r="AHO1478" s="10"/>
      <c r="AHP1478" s="6"/>
      <c r="AHQ1478" s="5"/>
      <c r="AHR1478" s="7"/>
      <c r="AHS1478" s="6"/>
      <c r="AHT1478" s="32"/>
      <c r="AHU1478" s="32"/>
      <c r="AHV1478" s="32"/>
      <c r="AHW1478" s="32"/>
      <c r="AHX1478" s="6"/>
      <c r="AHY1478" s="13"/>
      <c r="AHZ1478" s="6"/>
      <c r="AIA1478" s="10"/>
      <c r="AIB1478" s="10"/>
      <c r="AIC1478" s="6"/>
      <c r="AID1478" s="5"/>
      <c r="AIE1478" s="7"/>
      <c r="AIF1478" s="6"/>
      <c r="AIG1478" s="32"/>
      <c r="AIH1478" s="32"/>
      <c r="AII1478" s="32"/>
      <c r="AIJ1478" s="32"/>
      <c r="AIK1478" s="6"/>
      <c r="AIL1478" s="13"/>
      <c r="AIM1478" s="6"/>
      <c r="AIN1478" s="10"/>
      <c r="AIO1478" s="10"/>
      <c r="AIP1478" s="6"/>
      <c r="AIQ1478" s="5"/>
      <c r="AIR1478" s="7"/>
      <c r="AIS1478" s="6"/>
      <c r="AIT1478" s="32"/>
      <c r="AIU1478" s="32"/>
      <c r="AIV1478" s="32"/>
      <c r="AIW1478" s="32"/>
      <c r="AIX1478" s="6"/>
      <c r="AIY1478" s="13"/>
      <c r="AIZ1478" s="6"/>
      <c r="AJA1478" s="10"/>
      <c r="AJB1478" s="10"/>
      <c r="AJC1478" s="6"/>
      <c r="AJD1478" s="5"/>
      <c r="AJE1478" s="7"/>
      <c r="AJF1478" s="6"/>
      <c r="AJG1478" s="32"/>
      <c r="AJH1478" s="32"/>
      <c r="AJI1478" s="32"/>
      <c r="AJJ1478" s="32"/>
      <c r="AJK1478" s="6"/>
      <c r="AJL1478" s="13"/>
      <c r="AJM1478" s="6"/>
      <c r="AJN1478" s="10"/>
      <c r="AJO1478" s="10"/>
      <c r="AJP1478" s="6"/>
      <c r="AJQ1478" s="5"/>
      <c r="AJR1478" s="7"/>
      <c r="AJS1478" s="6"/>
      <c r="AJT1478" s="32"/>
      <c r="AJU1478" s="32"/>
      <c r="AJV1478" s="32"/>
      <c r="AJW1478" s="32"/>
      <c r="AJX1478" s="6"/>
      <c r="AJY1478" s="13"/>
      <c r="AJZ1478" s="6"/>
      <c r="AKA1478" s="10"/>
      <c r="AKB1478" s="10"/>
      <c r="AKC1478" s="6"/>
      <c r="AKD1478" s="5"/>
      <c r="AKE1478" s="7"/>
      <c r="AKF1478" s="6"/>
      <c r="AKG1478" s="32"/>
      <c r="AKH1478" s="32"/>
      <c r="AKI1478" s="32"/>
      <c r="AKJ1478" s="32"/>
      <c r="AKK1478" s="6"/>
      <c r="AKL1478" s="13"/>
      <c r="AKM1478" s="6"/>
      <c r="AKN1478" s="10"/>
      <c r="AKO1478" s="10"/>
      <c r="AKP1478" s="6"/>
      <c r="AKQ1478" s="5"/>
      <c r="AKR1478" s="7"/>
      <c r="AKS1478" s="6"/>
      <c r="AKT1478" s="32"/>
      <c r="AKU1478" s="32"/>
      <c r="AKV1478" s="32"/>
      <c r="AKW1478" s="32"/>
      <c r="AKX1478" s="6"/>
      <c r="AKY1478" s="13"/>
      <c r="AKZ1478" s="6"/>
      <c r="ALA1478" s="10"/>
      <c r="ALB1478" s="10"/>
      <c r="ALC1478" s="6"/>
      <c r="ALD1478" s="5"/>
      <c r="ALE1478" s="7"/>
      <c r="ALF1478" s="6"/>
      <c r="ALG1478" s="32"/>
      <c r="ALH1478" s="32"/>
      <c r="ALI1478" s="32"/>
      <c r="ALJ1478" s="32"/>
      <c r="ALK1478" s="6"/>
      <c r="ALL1478" s="13"/>
      <c r="ALM1478" s="6"/>
      <c r="ALN1478" s="10"/>
      <c r="ALO1478" s="10"/>
      <c r="ALP1478" s="6"/>
      <c r="ALQ1478" s="5"/>
      <c r="ALR1478" s="7"/>
      <c r="ALS1478" s="6"/>
      <c r="ALT1478" s="32"/>
      <c r="ALU1478" s="32"/>
      <c r="ALV1478" s="32"/>
      <c r="ALW1478" s="32"/>
      <c r="ALX1478" s="6"/>
      <c r="ALY1478" s="13"/>
      <c r="ALZ1478" s="6"/>
      <c r="AMA1478" s="10"/>
      <c r="AMB1478" s="10"/>
      <c r="AMC1478" s="6"/>
      <c r="AMD1478" s="5"/>
      <c r="AME1478" s="7"/>
      <c r="AMF1478" s="6"/>
      <c r="AMG1478" s="32"/>
      <c r="AMH1478" s="32"/>
      <c r="AMI1478" s="32"/>
      <c r="AMJ1478" s="32"/>
      <c r="AMK1478" s="6"/>
      <c r="AML1478" s="13"/>
      <c r="AMM1478" s="6"/>
      <c r="AMN1478" s="10"/>
      <c r="AMO1478" s="10"/>
      <c r="AMP1478" s="6"/>
      <c r="AMQ1478" s="5"/>
      <c r="AMR1478" s="7"/>
      <c r="AMS1478" s="6"/>
      <c r="AMT1478" s="32"/>
      <c r="AMU1478" s="32"/>
      <c r="AMV1478" s="32"/>
      <c r="AMW1478" s="32"/>
      <c r="AMX1478" s="6"/>
      <c r="AMY1478" s="13"/>
      <c r="AMZ1478" s="6"/>
      <c r="ANA1478" s="10"/>
      <c r="ANB1478" s="10"/>
      <c r="ANC1478" s="6"/>
      <c r="AND1478" s="5"/>
      <c r="ANE1478" s="7"/>
      <c r="ANF1478" s="6"/>
      <c r="ANG1478" s="32"/>
      <c r="ANH1478" s="32"/>
      <c r="ANI1478" s="32"/>
      <c r="ANJ1478" s="32"/>
      <c r="ANK1478" s="6"/>
      <c r="ANL1478" s="13"/>
      <c r="ANM1478" s="6"/>
      <c r="ANN1478" s="10"/>
      <c r="ANO1478" s="10"/>
      <c r="ANP1478" s="6"/>
      <c r="ANQ1478" s="5"/>
      <c r="ANR1478" s="7"/>
      <c r="ANS1478" s="6"/>
      <c r="ANT1478" s="32"/>
      <c r="ANU1478" s="32"/>
      <c r="ANV1478" s="32"/>
      <c r="ANW1478" s="32"/>
      <c r="ANX1478" s="6"/>
      <c r="ANY1478" s="13"/>
      <c r="ANZ1478" s="6"/>
      <c r="AOA1478" s="10"/>
      <c r="AOB1478" s="10"/>
      <c r="AOC1478" s="6"/>
      <c r="AOD1478" s="5"/>
      <c r="AOE1478" s="7"/>
      <c r="AOF1478" s="6"/>
      <c r="AOG1478" s="32"/>
      <c r="AOH1478" s="32"/>
      <c r="AOI1478" s="32"/>
      <c r="AOJ1478" s="32"/>
      <c r="AOK1478" s="6"/>
      <c r="AOL1478" s="13"/>
      <c r="AOM1478" s="6"/>
      <c r="AON1478" s="10"/>
      <c r="AOO1478" s="10"/>
      <c r="AOP1478" s="6"/>
      <c r="AOQ1478" s="5"/>
      <c r="AOR1478" s="7"/>
      <c r="AOS1478" s="6"/>
      <c r="AOT1478" s="32"/>
      <c r="AOU1478" s="32"/>
      <c r="AOV1478" s="32"/>
      <c r="AOW1478" s="32"/>
      <c r="AOX1478" s="6"/>
      <c r="AOY1478" s="13"/>
      <c r="AOZ1478" s="6"/>
      <c r="APA1478" s="10"/>
      <c r="APB1478" s="10"/>
      <c r="APC1478" s="6"/>
      <c r="APD1478" s="5"/>
      <c r="APE1478" s="7"/>
      <c r="APF1478" s="6"/>
      <c r="APG1478" s="32"/>
      <c r="APH1478" s="32"/>
      <c r="API1478" s="32"/>
      <c r="APJ1478" s="32"/>
      <c r="APK1478" s="6"/>
      <c r="APL1478" s="13"/>
      <c r="APM1478" s="6"/>
      <c r="APN1478" s="10"/>
      <c r="APO1478" s="10"/>
      <c r="APP1478" s="6"/>
      <c r="APQ1478" s="5"/>
      <c r="APR1478" s="7"/>
      <c r="APS1478" s="6"/>
      <c r="APT1478" s="32"/>
      <c r="APU1478" s="32"/>
      <c r="APV1478" s="32"/>
      <c r="APW1478" s="32"/>
      <c r="APX1478" s="6"/>
      <c r="APY1478" s="13"/>
      <c r="APZ1478" s="6"/>
      <c r="AQA1478" s="10"/>
      <c r="AQB1478" s="10"/>
      <c r="AQC1478" s="6"/>
      <c r="AQD1478" s="5"/>
      <c r="AQE1478" s="7"/>
      <c r="AQF1478" s="6"/>
      <c r="AQG1478" s="32"/>
      <c r="AQH1478" s="32"/>
      <c r="AQI1478" s="32"/>
      <c r="AQJ1478" s="32"/>
      <c r="AQK1478" s="6"/>
      <c r="AQL1478" s="13"/>
      <c r="AQM1478" s="6"/>
      <c r="AQN1478" s="10"/>
      <c r="AQO1478" s="10"/>
      <c r="AQP1478" s="6"/>
      <c r="AQQ1478" s="5"/>
      <c r="AQR1478" s="7"/>
      <c r="AQS1478" s="6"/>
      <c r="AQT1478" s="32"/>
      <c r="AQU1478" s="32"/>
      <c r="AQV1478" s="32"/>
      <c r="AQW1478" s="32"/>
      <c r="AQX1478" s="6"/>
      <c r="AQY1478" s="13"/>
      <c r="AQZ1478" s="6"/>
      <c r="ARA1478" s="10"/>
      <c r="ARB1478" s="10"/>
      <c r="ARC1478" s="6"/>
      <c r="ARD1478" s="5"/>
      <c r="ARE1478" s="7"/>
      <c r="ARF1478" s="6"/>
      <c r="ARG1478" s="32"/>
      <c r="ARH1478" s="32"/>
      <c r="ARI1478" s="32"/>
      <c r="ARJ1478" s="32"/>
      <c r="ARK1478" s="6"/>
      <c r="ARL1478" s="13"/>
      <c r="ARM1478" s="6"/>
      <c r="ARN1478" s="10"/>
      <c r="ARO1478" s="10"/>
      <c r="ARP1478" s="6"/>
      <c r="ARQ1478" s="5"/>
      <c r="ARR1478" s="7"/>
      <c r="ARS1478" s="6"/>
      <c r="ART1478" s="32"/>
      <c r="ARU1478" s="32"/>
      <c r="ARV1478" s="32"/>
      <c r="ARW1478" s="32"/>
      <c r="ARX1478" s="6"/>
      <c r="ARY1478" s="13"/>
      <c r="ARZ1478" s="6"/>
      <c r="ASA1478" s="10"/>
      <c r="ASB1478" s="10"/>
      <c r="ASC1478" s="6"/>
      <c r="ASD1478" s="5"/>
      <c r="ASE1478" s="7"/>
      <c r="ASF1478" s="6"/>
      <c r="ASG1478" s="32"/>
      <c r="ASH1478" s="32"/>
      <c r="ASI1478" s="32"/>
      <c r="ASJ1478" s="32"/>
      <c r="ASK1478" s="6"/>
      <c r="ASL1478" s="13"/>
      <c r="ASM1478" s="6"/>
      <c r="ASN1478" s="10"/>
      <c r="ASO1478" s="10"/>
      <c r="ASP1478" s="6"/>
      <c r="ASQ1478" s="5"/>
      <c r="ASR1478" s="7"/>
      <c r="ASS1478" s="6"/>
      <c r="AST1478" s="32"/>
      <c r="ASU1478" s="32"/>
      <c r="ASV1478" s="32"/>
      <c r="ASW1478" s="32"/>
      <c r="ASX1478" s="6"/>
      <c r="ASY1478" s="13"/>
      <c r="ASZ1478" s="6"/>
      <c r="ATA1478" s="10"/>
      <c r="ATB1478" s="10"/>
      <c r="ATC1478" s="6"/>
      <c r="ATD1478" s="5"/>
      <c r="ATE1478" s="7"/>
      <c r="ATF1478" s="6"/>
      <c r="ATG1478" s="32"/>
      <c r="ATH1478" s="32"/>
      <c r="ATI1478" s="32"/>
      <c r="ATJ1478" s="32"/>
      <c r="ATK1478" s="6"/>
      <c r="ATL1478" s="13"/>
      <c r="ATM1478" s="6"/>
      <c r="ATN1478" s="10"/>
      <c r="ATO1478" s="10"/>
      <c r="ATP1478" s="6"/>
      <c r="ATQ1478" s="5"/>
      <c r="ATR1478" s="7"/>
      <c r="ATS1478" s="6"/>
      <c r="ATT1478" s="32"/>
      <c r="ATU1478" s="32"/>
      <c r="ATV1478" s="32"/>
      <c r="ATW1478" s="32"/>
      <c r="ATX1478" s="6"/>
      <c r="ATY1478" s="13"/>
      <c r="ATZ1478" s="6"/>
      <c r="AUA1478" s="10"/>
      <c r="AUB1478" s="10"/>
      <c r="AUC1478" s="6"/>
      <c r="AUD1478" s="5"/>
      <c r="AUE1478" s="7"/>
      <c r="AUF1478" s="6"/>
      <c r="AUG1478" s="32"/>
      <c r="AUH1478" s="32"/>
      <c r="AUI1478" s="32"/>
      <c r="AUJ1478" s="32"/>
      <c r="AUK1478" s="6"/>
      <c r="AUL1478" s="13"/>
      <c r="AUM1478" s="6"/>
      <c r="AUN1478" s="10"/>
      <c r="AUO1478" s="10"/>
      <c r="AUP1478" s="6"/>
      <c r="AUQ1478" s="5"/>
      <c r="AUR1478" s="7"/>
      <c r="AUS1478" s="6"/>
      <c r="AUT1478" s="32"/>
      <c r="AUU1478" s="32"/>
      <c r="AUV1478" s="32"/>
      <c r="AUW1478" s="32"/>
      <c r="AUX1478" s="6"/>
      <c r="AUY1478" s="13"/>
      <c r="AUZ1478" s="6"/>
      <c r="AVA1478" s="10"/>
      <c r="AVB1478" s="10"/>
      <c r="AVC1478" s="6"/>
      <c r="AVD1478" s="5"/>
      <c r="AVE1478" s="7"/>
      <c r="AVF1478" s="6"/>
      <c r="AVG1478" s="32"/>
      <c r="AVH1478" s="32"/>
      <c r="AVI1478" s="32"/>
      <c r="AVJ1478" s="32"/>
      <c r="AVK1478" s="6"/>
      <c r="AVL1478" s="13"/>
      <c r="AVM1478" s="6"/>
      <c r="AVN1478" s="10"/>
      <c r="AVO1478" s="10"/>
      <c r="AVP1478" s="6"/>
      <c r="AVQ1478" s="5"/>
      <c r="AVR1478" s="7"/>
      <c r="AVS1478" s="6"/>
      <c r="AVT1478" s="32"/>
      <c r="AVU1478" s="32"/>
      <c r="AVV1478" s="32"/>
      <c r="AVW1478" s="32"/>
      <c r="AVX1478" s="6"/>
      <c r="AVY1478" s="13"/>
      <c r="AVZ1478" s="6"/>
      <c r="AWA1478" s="10"/>
      <c r="AWB1478" s="10"/>
      <c r="AWC1478" s="6"/>
      <c r="AWD1478" s="5"/>
      <c r="AWE1478" s="7"/>
      <c r="AWF1478" s="6"/>
      <c r="AWG1478" s="32"/>
      <c r="AWH1478" s="32"/>
      <c r="AWI1478" s="32"/>
      <c r="AWJ1478" s="32"/>
      <c r="AWK1478" s="6"/>
      <c r="AWL1478" s="13"/>
      <c r="AWM1478" s="6"/>
      <c r="AWN1478" s="10"/>
      <c r="AWO1478" s="10"/>
      <c r="AWP1478" s="6"/>
      <c r="AWQ1478" s="5"/>
      <c r="AWR1478" s="7"/>
      <c r="AWS1478" s="6"/>
      <c r="AWT1478" s="32"/>
      <c r="AWU1478" s="32"/>
      <c r="AWV1478" s="32"/>
      <c r="AWW1478" s="32"/>
      <c r="AWX1478" s="6"/>
      <c r="AWY1478" s="13"/>
      <c r="AWZ1478" s="6"/>
      <c r="AXA1478" s="10"/>
      <c r="AXB1478" s="10"/>
      <c r="AXC1478" s="6"/>
      <c r="AXD1478" s="5"/>
      <c r="AXE1478" s="7"/>
      <c r="AXF1478" s="6"/>
      <c r="AXG1478" s="32"/>
      <c r="AXH1478" s="32"/>
      <c r="AXI1478" s="32"/>
      <c r="AXJ1478" s="32"/>
      <c r="AXK1478" s="6"/>
      <c r="AXL1478" s="13"/>
      <c r="AXM1478" s="6"/>
      <c r="AXN1478" s="10"/>
      <c r="AXO1478" s="10"/>
      <c r="AXP1478" s="6"/>
      <c r="AXQ1478" s="5"/>
      <c r="AXR1478" s="7"/>
      <c r="AXS1478" s="6"/>
      <c r="AXT1478" s="32"/>
      <c r="AXU1478" s="32"/>
      <c r="AXV1478" s="32"/>
      <c r="AXW1478" s="32"/>
      <c r="AXX1478" s="6"/>
      <c r="AXY1478" s="13"/>
      <c r="AXZ1478" s="6"/>
      <c r="AYA1478" s="10"/>
      <c r="AYB1478" s="10"/>
      <c r="AYC1478" s="6"/>
      <c r="AYD1478" s="5"/>
      <c r="AYE1478" s="7"/>
      <c r="AYF1478" s="6"/>
      <c r="AYG1478" s="32"/>
      <c r="AYH1478" s="32"/>
      <c r="AYI1478" s="32"/>
      <c r="AYJ1478" s="32"/>
      <c r="AYK1478" s="6"/>
      <c r="AYL1478" s="13"/>
      <c r="AYM1478" s="6"/>
      <c r="AYN1478" s="10"/>
      <c r="AYO1478" s="10"/>
      <c r="AYP1478" s="6"/>
      <c r="AYQ1478" s="5"/>
      <c r="AYR1478" s="7"/>
      <c r="AYS1478" s="6"/>
      <c r="AYT1478" s="32"/>
      <c r="AYU1478" s="32"/>
      <c r="AYV1478" s="32"/>
      <c r="AYW1478" s="32"/>
      <c r="AYX1478" s="6"/>
      <c r="AYY1478" s="13"/>
      <c r="AYZ1478" s="6"/>
      <c r="AZA1478" s="10"/>
      <c r="AZB1478" s="10"/>
      <c r="AZC1478" s="6"/>
      <c r="AZD1478" s="5"/>
      <c r="AZE1478" s="7"/>
      <c r="AZF1478" s="6"/>
      <c r="AZG1478" s="32"/>
      <c r="AZH1478" s="32"/>
      <c r="AZI1478" s="32"/>
      <c r="AZJ1478" s="32"/>
      <c r="AZK1478" s="6"/>
      <c r="AZL1478" s="13"/>
      <c r="AZM1478" s="6"/>
      <c r="AZN1478" s="10"/>
      <c r="AZO1478" s="10"/>
      <c r="AZP1478" s="6"/>
      <c r="AZQ1478" s="5"/>
      <c r="AZR1478" s="7"/>
      <c r="AZS1478" s="6"/>
      <c r="AZT1478" s="32"/>
      <c r="AZU1478" s="32"/>
      <c r="AZV1478" s="32"/>
      <c r="AZW1478" s="32"/>
      <c r="AZX1478" s="6"/>
      <c r="AZY1478" s="13"/>
      <c r="AZZ1478" s="6"/>
      <c r="BAA1478" s="10"/>
      <c r="BAB1478" s="10"/>
      <c r="BAC1478" s="6"/>
      <c r="BAD1478" s="5"/>
      <c r="BAE1478" s="7"/>
      <c r="BAF1478" s="6"/>
      <c r="BAG1478" s="32"/>
      <c r="BAH1478" s="32"/>
      <c r="BAI1478" s="32"/>
      <c r="BAJ1478" s="32"/>
      <c r="BAK1478" s="6"/>
      <c r="BAL1478" s="13"/>
      <c r="BAM1478" s="6"/>
      <c r="BAN1478" s="10"/>
      <c r="BAO1478" s="10"/>
      <c r="BAP1478" s="6"/>
      <c r="BAQ1478" s="5"/>
      <c r="BAR1478" s="7"/>
      <c r="BAS1478" s="6"/>
      <c r="BAT1478" s="32"/>
      <c r="BAU1478" s="32"/>
      <c r="BAV1478" s="32"/>
      <c r="BAW1478" s="32"/>
      <c r="BAX1478" s="6"/>
      <c r="BAY1478" s="13"/>
      <c r="BAZ1478" s="6"/>
      <c r="BBA1478" s="10"/>
      <c r="BBB1478" s="10"/>
      <c r="BBC1478" s="6"/>
      <c r="BBD1478" s="5"/>
      <c r="BBE1478" s="7"/>
      <c r="BBF1478" s="6"/>
      <c r="BBG1478" s="32"/>
      <c r="BBH1478" s="32"/>
      <c r="BBI1478" s="32"/>
      <c r="BBJ1478" s="32"/>
      <c r="BBK1478" s="6"/>
      <c r="BBL1478" s="13"/>
      <c r="BBM1478" s="6"/>
      <c r="BBN1478" s="10"/>
      <c r="BBO1478" s="10"/>
      <c r="BBP1478" s="6"/>
      <c r="BBQ1478" s="5"/>
      <c r="BBR1478" s="7"/>
      <c r="BBS1478" s="6"/>
      <c r="BBT1478" s="32"/>
      <c r="BBU1478" s="32"/>
      <c r="BBV1478" s="32"/>
      <c r="BBW1478" s="32"/>
      <c r="BBX1478" s="6"/>
      <c r="BBY1478" s="13"/>
      <c r="BBZ1478" s="6"/>
      <c r="BCA1478" s="10"/>
      <c r="BCB1478" s="10"/>
      <c r="BCC1478" s="6"/>
      <c r="BCD1478" s="5"/>
      <c r="BCE1478" s="7"/>
      <c r="BCF1478" s="6"/>
      <c r="BCG1478" s="32"/>
      <c r="BCH1478" s="32"/>
      <c r="BCI1478" s="32"/>
      <c r="BCJ1478" s="32"/>
      <c r="BCK1478" s="6"/>
      <c r="BCL1478" s="13"/>
      <c r="BCM1478" s="6"/>
      <c r="BCN1478" s="10"/>
      <c r="BCO1478" s="10"/>
      <c r="BCP1478" s="6"/>
      <c r="BCQ1478" s="5"/>
      <c r="BCR1478" s="7"/>
      <c r="BCS1478" s="6"/>
      <c r="BCT1478" s="32"/>
      <c r="BCU1478" s="32"/>
      <c r="BCV1478" s="32"/>
      <c r="BCW1478" s="32"/>
      <c r="BCX1478" s="6"/>
      <c r="BCY1478" s="13"/>
      <c r="BCZ1478" s="6"/>
      <c r="BDA1478" s="10"/>
      <c r="BDB1478" s="10"/>
      <c r="BDC1478" s="6"/>
      <c r="BDD1478" s="5"/>
      <c r="BDE1478" s="7"/>
      <c r="BDF1478" s="6"/>
      <c r="BDG1478" s="32"/>
      <c r="BDH1478" s="32"/>
      <c r="BDI1478" s="32"/>
      <c r="BDJ1478" s="32"/>
      <c r="BDK1478" s="6"/>
      <c r="BDL1478" s="13"/>
      <c r="BDM1478" s="6"/>
      <c r="BDN1478" s="10"/>
      <c r="BDO1478" s="10"/>
      <c r="BDP1478" s="6"/>
      <c r="BDQ1478" s="5"/>
      <c r="BDR1478" s="7"/>
      <c r="BDS1478" s="6"/>
      <c r="BDT1478" s="32"/>
      <c r="BDU1478" s="32"/>
      <c r="BDV1478" s="32"/>
      <c r="BDW1478" s="32"/>
      <c r="BDX1478" s="6"/>
      <c r="BDY1478" s="13"/>
      <c r="BDZ1478" s="6"/>
      <c r="BEA1478" s="10"/>
      <c r="BEB1478" s="10"/>
      <c r="BEC1478" s="6"/>
      <c r="BED1478" s="5"/>
      <c r="BEE1478" s="7"/>
      <c r="BEF1478" s="6"/>
      <c r="BEG1478" s="32"/>
      <c r="BEH1478" s="32"/>
      <c r="BEI1478" s="32"/>
      <c r="BEJ1478" s="32"/>
      <c r="BEK1478" s="6"/>
      <c r="BEL1478" s="13"/>
      <c r="BEM1478" s="6"/>
      <c r="BEN1478" s="10"/>
      <c r="BEO1478" s="10"/>
      <c r="BEP1478" s="6"/>
      <c r="BEQ1478" s="5"/>
      <c r="BER1478" s="7"/>
      <c r="BES1478" s="6"/>
      <c r="BET1478" s="32"/>
      <c r="BEU1478" s="32"/>
      <c r="BEV1478" s="32"/>
      <c r="BEW1478" s="32"/>
      <c r="BEX1478" s="6"/>
      <c r="BEY1478" s="13"/>
      <c r="BEZ1478" s="6"/>
      <c r="BFA1478" s="10"/>
      <c r="BFB1478" s="10"/>
      <c r="BFC1478" s="6"/>
      <c r="BFD1478" s="5"/>
      <c r="BFE1478" s="7"/>
      <c r="BFF1478" s="6"/>
      <c r="BFG1478" s="32"/>
      <c r="BFH1478" s="32"/>
      <c r="BFI1478" s="32"/>
      <c r="BFJ1478" s="32"/>
      <c r="BFK1478" s="6"/>
      <c r="BFL1478" s="13"/>
      <c r="BFM1478" s="6"/>
      <c r="BFN1478" s="10"/>
      <c r="BFO1478" s="10"/>
      <c r="BFP1478" s="6"/>
      <c r="BFQ1478" s="5"/>
      <c r="BFR1478" s="7"/>
      <c r="BFS1478" s="6"/>
      <c r="BFT1478" s="32"/>
      <c r="BFU1478" s="32"/>
      <c r="BFV1478" s="32"/>
      <c r="BFW1478" s="32"/>
      <c r="BFX1478" s="6"/>
      <c r="BFY1478" s="13"/>
      <c r="BFZ1478" s="6"/>
      <c r="BGA1478" s="10"/>
      <c r="BGB1478" s="10"/>
      <c r="BGC1478" s="6"/>
      <c r="BGD1478" s="5"/>
      <c r="BGE1478" s="7"/>
      <c r="BGF1478" s="6"/>
      <c r="BGG1478" s="32"/>
      <c r="BGH1478" s="32"/>
      <c r="BGI1478" s="32"/>
      <c r="BGJ1478" s="32"/>
      <c r="BGK1478" s="6"/>
      <c r="BGL1478" s="13"/>
      <c r="BGM1478" s="6"/>
      <c r="BGN1478" s="10"/>
      <c r="BGO1478" s="10"/>
      <c r="BGP1478" s="6"/>
      <c r="BGQ1478" s="5"/>
      <c r="BGR1478" s="7"/>
      <c r="BGS1478" s="6"/>
      <c r="BGT1478" s="32"/>
      <c r="BGU1478" s="32"/>
      <c r="BGV1478" s="32"/>
      <c r="BGW1478" s="32"/>
      <c r="BGX1478" s="6"/>
      <c r="BGY1478" s="13"/>
      <c r="BGZ1478" s="6"/>
      <c r="BHA1478" s="10"/>
      <c r="BHB1478" s="10"/>
      <c r="BHC1478" s="6"/>
      <c r="BHD1478" s="5"/>
      <c r="BHE1478" s="7"/>
      <c r="BHF1478" s="6"/>
      <c r="BHG1478" s="32"/>
      <c r="BHH1478" s="32"/>
      <c r="BHI1478" s="32"/>
      <c r="BHJ1478" s="32"/>
      <c r="BHK1478" s="6"/>
      <c r="BHL1478" s="13"/>
      <c r="BHM1478" s="6"/>
      <c r="BHN1478" s="10"/>
      <c r="BHO1478" s="10"/>
      <c r="BHP1478" s="6"/>
      <c r="BHQ1478" s="5"/>
      <c r="BHR1478" s="7"/>
      <c r="BHS1478" s="6"/>
      <c r="BHT1478" s="32"/>
      <c r="BHU1478" s="32"/>
      <c r="BHV1478" s="32"/>
      <c r="BHW1478" s="32"/>
      <c r="BHX1478" s="6"/>
      <c r="BHY1478" s="13"/>
      <c r="BHZ1478" s="6"/>
      <c r="BIA1478" s="10"/>
      <c r="BIB1478" s="10"/>
      <c r="BIC1478" s="6"/>
      <c r="BID1478" s="5"/>
      <c r="BIE1478" s="7"/>
      <c r="BIF1478" s="6"/>
      <c r="BIG1478" s="32"/>
      <c r="BIH1478" s="32"/>
      <c r="BII1478" s="32"/>
      <c r="BIJ1478" s="32"/>
      <c r="BIK1478" s="6"/>
      <c r="BIL1478" s="13"/>
      <c r="BIM1478" s="6"/>
      <c r="BIN1478" s="10"/>
      <c r="BIO1478" s="10"/>
      <c r="BIP1478" s="6"/>
      <c r="BIQ1478" s="5"/>
      <c r="BIR1478" s="7"/>
      <c r="BIS1478" s="6"/>
      <c r="BIT1478" s="32"/>
      <c r="BIU1478" s="32"/>
      <c r="BIV1478" s="32"/>
      <c r="BIW1478" s="32"/>
      <c r="BIX1478" s="6"/>
      <c r="BIY1478" s="13"/>
      <c r="BIZ1478" s="6"/>
      <c r="BJA1478" s="10"/>
      <c r="BJB1478" s="10"/>
      <c r="BJC1478" s="6"/>
      <c r="BJD1478" s="5"/>
      <c r="BJE1478" s="7"/>
      <c r="BJF1478" s="6"/>
      <c r="BJG1478" s="32"/>
      <c r="BJH1478" s="32"/>
      <c r="BJI1478" s="32"/>
      <c r="BJJ1478" s="32"/>
      <c r="BJK1478" s="6"/>
      <c r="BJL1478" s="13"/>
      <c r="BJM1478" s="6"/>
      <c r="BJN1478" s="10"/>
      <c r="BJO1478" s="10"/>
      <c r="BJP1478" s="6"/>
      <c r="BJQ1478" s="5"/>
      <c r="BJR1478" s="7"/>
      <c r="BJS1478" s="6"/>
      <c r="BJT1478" s="32"/>
      <c r="BJU1478" s="32"/>
      <c r="BJV1478" s="32"/>
      <c r="BJW1478" s="32"/>
      <c r="BJX1478" s="6"/>
      <c r="BJY1478" s="13"/>
      <c r="BJZ1478" s="6"/>
      <c r="BKA1478" s="10"/>
      <c r="BKB1478" s="10"/>
      <c r="BKC1478" s="6"/>
      <c r="BKD1478" s="5"/>
      <c r="BKE1478" s="7"/>
      <c r="BKF1478" s="6"/>
      <c r="BKG1478" s="32"/>
      <c r="BKH1478" s="32"/>
      <c r="BKI1478" s="32"/>
      <c r="BKJ1478" s="32"/>
      <c r="BKK1478" s="6"/>
      <c r="BKL1478" s="13"/>
      <c r="BKM1478" s="6"/>
      <c r="BKN1478" s="10"/>
      <c r="BKO1478" s="10"/>
      <c r="BKP1478" s="6"/>
      <c r="BKQ1478" s="5"/>
      <c r="BKR1478" s="7"/>
      <c r="BKS1478" s="6"/>
      <c r="BKT1478" s="32"/>
      <c r="BKU1478" s="32"/>
      <c r="BKV1478" s="32"/>
      <c r="BKW1478" s="32"/>
      <c r="BKX1478" s="6"/>
      <c r="BKY1478" s="13"/>
      <c r="BKZ1478" s="6"/>
      <c r="BLA1478" s="10"/>
      <c r="BLB1478" s="10"/>
      <c r="BLC1478" s="6"/>
      <c r="BLD1478" s="5"/>
      <c r="BLE1478" s="7"/>
      <c r="BLF1478" s="6"/>
      <c r="BLG1478" s="32"/>
      <c r="BLH1478" s="32"/>
      <c r="BLI1478" s="32"/>
      <c r="BLJ1478" s="32"/>
      <c r="BLK1478" s="6"/>
      <c r="BLL1478" s="13"/>
      <c r="BLM1478" s="6"/>
      <c r="BLN1478" s="10"/>
      <c r="BLO1478" s="10"/>
      <c r="BLP1478" s="6"/>
      <c r="BLQ1478" s="5"/>
      <c r="BLR1478" s="7"/>
      <c r="BLS1478" s="6"/>
      <c r="BLT1478" s="32"/>
      <c r="BLU1478" s="32"/>
      <c r="BLV1478" s="32"/>
      <c r="BLW1478" s="32"/>
      <c r="BLX1478" s="6"/>
      <c r="BLY1478" s="13"/>
      <c r="BLZ1478" s="6"/>
      <c r="BMA1478" s="10"/>
      <c r="BMB1478" s="10"/>
      <c r="BMC1478" s="6"/>
      <c r="BMD1478" s="5"/>
      <c r="BME1478" s="7"/>
      <c r="BMF1478" s="6"/>
      <c r="BMG1478" s="32"/>
      <c r="BMH1478" s="32"/>
      <c r="BMI1478" s="32"/>
      <c r="BMJ1478" s="32"/>
      <c r="BMK1478" s="6"/>
      <c r="BML1478" s="13"/>
      <c r="BMM1478" s="6"/>
      <c r="BMN1478" s="10"/>
      <c r="BMO1478" s="10"/>
      <c r="BMP1478" s="6"/>
      <c r="BMQ1478" s="5"/>
      <c r="BMR1478" s="7"/>
      <c r="BMS1478" s="6"/>
      <c r="BMT1478" s="32"/>
      <c r="BMU1478" s="32"/>
      <c r="BMV1478" s="32"/>
      <c r="BMW1478" s="32"/>
      <c r="BMX1478" s="6"/>
      <c r="BMY1478" s="13"/>
      <c r="BMZ1478" s="6"/>
      <c r="BNA1478" s="10"/>
      <c r="BNB1478" s="10"/>
      <c r="BNC1478" s="6"/>
      <c r="BND1478" s="5"/>
      <c r="BNE1478" s="7"/>
      <c r="BNF1478" s="6"/>
      <c r="BNG1478" s="32"/>
      <c r="BNH1478" s="32"/>
      <c r="BNI1478" s="32"/>
      <c r="BNJ1478" s="32"/>
      <c r="BNK1478" s="6"/>
      <c r="BNL1478" s="13"/>
      <c r="BNM1478" s="6"/>
      <c r="BNN1478" s="10"/>
      <c r="BNO1478" s="10"/>
      <c r="BNP1478" s="6"/>
      <c r="BNQ1478" s="5"/>
      <c r="BNR1478" s="7"/>
      <c r="BNS1478" s="6"/>
      <c r="BNT1478" s="32"/>
      <c r="BNU1478" s="32"/>
      <c r="BNV1478" s="32"/>
      <c r="BNW1478" s="32"/>
      <c r="BNX1478" s="6"/>
      <c r="BNY1478" s="13"/>
      <c r="BNZ1478" s="6"/>
      <c r="BOA1478" s="10"/>
      <c r="BOB1478" s="10"/>
      <c r="BOC1478" s="6"/>
      <c r="BOD1478" s="5"/>
      <c r="BOE1478" s="7"/>
      <c r="BOF1478" s="6"/>
      <c r="BOG1478" s="32"/>
      <c r="BOH1478" s="32"/>
      <c r="BOI1478" s="32"/>
      <c r="BOJ1478" s="32"/>
      <c r="BOK1478" s="6"/>
      <c r="BOL1478" s="13"/>
      <c r="BOM1478" s="6"/>
      <c r="BON1478" s="10"/>
      <c r="BOO1478" s="10"/>
      <c r="BOP1478" s="6"/>
      <c r="BOQ1478" s="5"/>
      <c r="BOR1478" s="7"/>
      <c r="BOS1478" s="6"/>
      <c r="BOT1478" s="32"/>
      <c r="BOU1478" s="32"/>
      <c r="BOV1478" s="32"/>
      <c r="BOW1478" s="32"/>
      <c r="BOX1478" s="6"/>
      <c r="BOY1478" s="13"/>
      <c r="BOZ1478" s="6"/>
      <c r="BPA1478" s="10"/>
      <c r="BPB1478" s="10"/>
      <c r="BPC1478" s="6"/>
      <c r="BPD1478" s="5"/>
      <c r="BPE1478" s="7"/>
      <c r="BPF1478" s="6"/>
      <c r="BPG1478" s="32"/>
      <c r="BPH1478" s="32"/>
      <c r="BPI1478" s="32"/>
      <c r="BPJ1478" s="32"/>
      <c r="BPK1478" s="6"/>
      <c r="BPL1478" s="13"/>
      <c r="BPM1478" s="6"/>
      <c r="BPN1478" s="10"/>
      <c r="BPO1478" s="10"/>
      <c r="BPP1478" s="6"/>
      <c r="BPQ1478" s="5"/>
      <c r="BPR1478" s="7"/>
      <c r="BPS1478" s="6"/>
      <c r="BPT1478" s="32"/>
      <c r="BPU1478" s="32"/>
      <c r="BPV1478" s="32"/>
      <c r="BPW1478" s="32"/>
      <c r="BPX1478" s="6"/>
      <c r="BPY1478" s="13"/>
      <c r="BPZ1478" s="6"/>
      <c r="BQA1478" s="10"/>
      <c r="BQB1478" s="10"/>
      <c r="BQC1478" s="6"/>
      <c r="BQD1478" s="5"/>
      <c r="BQE1478" s="7"/>
      <c r="BQF1478" s="6"/>
      <c r="BQG1478" s="32"/>
      <c r="BQH1478" s="32"/>
      <c r="BQI1478" s="32"/>
      <c r="BQJ1478" s="32"/>
      <c r="BQK1478" s="6"/>
      <c r="BQL1478" s="13"/>
      <c r="BQM1478" s="6"/>
      <c r="BQN1478" s="10"/>
      <c r="BQO1478" s="10"/>
      <c r="BQP1478" s="6"/>
      <c r="BQQ1478" s="5"/>
      <c r="BQR1478" s="7"/>
      <c r="BQS1478" s="6"/>
      <c r="BQT1478" s="32"/>
      <c r="BQU1478" s="32"/>
      <c r="BQV1478" s="32"/>
      <c r="BQW1478" s="32"/>
      <c r="BQX1478" s="6"/>
      <c r="BQY1478" s="13"/>
      <c r="BQZ1478" s="6"/>
      <c r="BRA1478" s="10"/>
      <c r="BRB1478" s="10"/>
      <c r="BRC1478" s="6"/>
      <c r="BRD1478" s="5"/>
      <c r="BRE1478" s="7"/>
      <c r="BRF1478" s="6"/>
      <c r="BRG1478" s="32"/>
      <c r="BRH1478" s="32"/>
      <c r="BRI1478" s="32"/>
      <c r="BRJ1478" s="32"/>
      <c r="BRK1478" s="6"/>
      <c r="BRL1478" s="13"/>
      <c r="BRM1478" s="6"/>
      <c r="BRN1478" s="10"/>
      <c r="BRO1478" s="10"/>
      <c r="BRP1478" s="6"/>
      <c r="BRQ1478" s="5"/>
      <c r="BRR1478" s="7"/>
      <c r="BRS1478" s="6"/>
      <c r="BRT1478" s="32"/>
      <c r="BRU1478" s="32"/>
      <c r="BRV1478" s="32"/>
      <c r="BRW1478" s="32"/>
      <c r="BRX1478" s="6"/>
      <c r="BRY1478" s="13"/>
      <c r="BRZ1478" s="6"/>
      <c r="BSA1478" s="10"/>
      <c r="BSB1478" s="10"/>
      <c r="BSC1478" s="6"/>
      <c r="BSD1478" s="5"/>
      <c r="BSE1478" s="7"/>
      <c r="BSF1478" s="6"/>
      <c r="BSG1478" s="32"/>
      <c r="BSH1478" s="32"/>
      <c r="BSI1478" s="32"/>
      <c r="BSJ1478" s="32"/>
      <c r="BSK1478" s="6"/>
      <c r="BSL1478" s="13"/>
      <c r="BSM1478" s="6"/>
      <c r="BSN1478" s="10"/>
      <c r="BSO1478" s="10"/>
      <c r="BSP1478" s="6"/>
      <c r="BSQ1478" s="5"/>
      <c r="BSR1478" s="7"/>
      <c r="BSS1478" s="6"/>
      <c r="BST1478" s="32"/>
      <c r="BSU1478" s="32"/>
      <c r="BSV1478" s="32"/>
      <c r="BSW1478" s="32"/>
      <c r="BSX1478" s="6"/>
      <c r="BSY1478" s="13"/>
      <c r="BSZ1478" s="6"/>
      <c r="BTA1478" s="10"/>
      <c r="BTB1478" s="10"/>
      <c r="BTC1478" s="6"/>
      <c r="BTD1478" s="5"/>
      <c r="BTE1478" s="7"/>
      <c r="BTF1478" s="6"/>
      <c r="BTG1478" s="32"/>
      <c r="BTH1478" s="32"/>
      <c r="BTI1478" s="32"/>
      <c r="BTJ1478" s="32"/>
      <c r="BTK1478" s="6"/>
      <c r="BTL1478" s="13"/>
      <c r="BTM1478" s="6"/>
      <c r="BTN1478" s="10"/>
      <c r="BTO1478" s="10"/>
      <c r="BTP1478" s="6"/>
      <c r="BTQ1478" s="5"/>
      <c r="BTR1478" s="7"/>
      <c r="BTS1478" s="6"/>
      <c r="BTT1478" s="32"/>
      <c r="BTU1478" s="32"/>
      <c r="BTV1478" s="32"/>
      <c r="BTW1478" s="32"/>
      <c r="BTX1478" s="6"/>
      <c r="BTY1478" s="13"/>
      <c r="BTZ1478" s="6"/>
      <c r="BUA1478" s="10"/>
      <c r="BUB1478" s="10"/>
      <c r="BUC1478" s="6"/>
      <c r="BUD1478" s="5"/>
      <c r="BUE1478" s="7"/>
      <c r="BUF1478" s="6"/>
      <c r="BUG1478" s="32"/>
      <c r="BUH1478" s="32"/>
      <c r="BUI1478" s="32"/>
      <c r="BUJ1478" s="32"/>
      <c r="BUK1478" s="6"/>
      <c r="BUL1478" s="13"/>
      <c r="BUM1478" s="6"/>
      <c r="BUN1478" s="10"/>
      <c r="BUO1478" s="10"/>
      <c r="BUP1478" s="6"/>
      <c r="BUQ1478" s="5"/>
      <c r="BUR1478" s="7"/>
      <c r="BUS1478" s="6"/>
      <c r="BUT1478" s="32"/>
      <c r="BUU1478" s="32"/>
      <c r="BUV1478" s="32"/>
      <c r="BUW1478" s="32"/>
      <c r="BUX1478" s="6"/>
      <c r="BUY1478" s="13"/>
      <c r="BUZ1478" s="6"/>
      <c r="BVA1478" s="10"/>
      <c r="BVB1478" s="10"/>
      <c r="BVC1478" s="6"/>
      <c r="BVD1478" s="5"/>
      <c r="BVE1478" s="7"/>
      <c r="BVF1478" s="6"/>
      <c r="BVG1478" s="32"/>
      <c r="BVH1478" s="32"/>
      <c r="BVI1478" s="32"/>
      <c r="BVJ1478" s="32"/>
      <c r="BVK1478" s="6"/>
      <c r="BVL1478" s="13"/>
      <c r="BVM1478" s="6"/>
      <c r="BVN1478" s="10"/>
      <c r="BVO1478" s="10"/>
      <c r="BVP1478" s="6"/>
      <c r="BVQ1478" s="5"/>
      <c r="BVR1478" s="7"/>
      <c r="BVS1478" s="6"/>
      <c r="BVT1478" s="32"/>
      <c r="BVU1478" s="32"/>
      <c r="BVV1478" s="32"/>
      <c r="BVW1478" s="32"/>
      <c r="BVX1478" s="6"/>
      <c r="BVY1478" s="13"/>
      <c r="BVZ1478" s="6"/>
      <c r="BWA1478" s="10"/>
      <c r="BWB1478" s="10"/>
      <c r="BWC1478" s="6"/>
      <c r="BWD1478" s="5"/>
      <c r="BWE1478" s="7"/>
      <c r="BWF1478" s="6"/>
      <c r="BWG1478" s="32"/>
      <c r="BWH1478" s="32"/>
      <c r="BWI1478" s="32"/>
      <c r="BWJ1478" s="32"/>
      <c r="BWK1478" s="6"/>
      <c r="BWL1478" s="13"/>
      <c r="BWM1478" s="6"/>
      <c r="BWN1478" s="10"/>
      <c r="BWO1478" s="10"/>
      <c r="BWP1478" s="6"/>
      <c r="BWQ1478" s="5"/>
      <c r="BWR1478" s="7"/>
      <c r="BWS1478" s="6"/>
      <c r="BWT1478" s="32"/>
      <c r="BWU1478" s="32"/>
      <c r="BWV1478" s="32"/>
      <c r="BWW1478" s="32"/>
      <c r="BWX1478" s="6"/>
      <c r="BWY1478" s="13"/>
      <c r="BWZ1478" s="6"/>
      <c r="BXA1478" s="10"/>
      <c r="BXB1478" s="10"/>
      <c r="BXC1478" s="6"/>
      <c r="BXD1478" s="5"/>
      <c r="BXE1478" s="7"/>
      <c r="BXF1478" s="6"/>
      <c r="BXG1478" s="32"/>
      <c r="BXH1478" s="32"/>
      <c r="BXI1478" s="32"/>
      <c r="BXJ1478" s="32"/>
      <c r="BXK1478" s="6"/>
      <c r="BXL1478" s="13"/>
      <c r="BXM1478" s="6"/>
      <c r="BXN1478" s="10"/>
      <c r="BXO1478" s="10"/>
      <c r="BXP1478" s="6"/>
      <c r="BXQ1478" s="5"/>
      <c r="BXR1478" s="7"/>
      <c r="BXS1478" s="6"/>
      <c r="BXT1478" s="32"/>
      <c r="BXU1478" s="32"/>
      <c r="BXV1478" s="32"/>
      <c r="BXW1478" s="32"/>
      <c r="BXX1478" s="6"/>
      <c r="BXY1478" s="13"/>
      <c r="BXZ1478" s="6"/>
      <c r="BYA1478" s="10"/>
      <c r="BYB1478" s="10"/>
      <c r="BYC1478" s="6"/>
      <c r="BYD1478" s="5"/>
      <c r="BYE1478" s="7"/>
      <c r="BYF1478" s="6"/>
      <c r="BYG1478" s="32"/>
      <c r="BYH1478" s="32"/>
      <c r="BYI1478" s="32"/>
      <c r="BYJ1478" s="32"/>
      <c r="BYK1478" s="6"/>
      <c r="BYL1478" s="13"/>
      <c r="BYM1478" s="6"/>
      <c r="BYN1478" s="10"/>
      <c r="BYO1478" s="10"/>
      <c r="BYP1478" s="6"/>
      <c r="BYQ1478" s="5"/>
      <c r="BYR1478" s="7"/>
      <c r="BYS1478" s="6"/>
      <c r="BYT1478" s="32"/>
      <c r="BYU1478" s="32"/>
      <c r="BYV1478" s="32"/>
      <c r="BYW1478" s="32"/>
      <c r="BYX1478" s="6"/>
      <c r="BYY1478" s="13"/>
      <c r="BYZ1478" s="6"/>
      <c r="BZA1478" s="10"/>
      <c r="BZB1478" s="10"/>
      <c r="BZC1478" s="6"/>
      <c r="BZD1478" s="5"/>
      <c r="BZE1478" s="7"/>
      <c r="BZF1478" s="6"/>
      <c r="BZG1478" s="32"/>
      <c r="BZH1478" s="32"/>
      <c r="BZI1478" s="32"/>
      <c r="BZJ1478" s="32"/>
      <c r="BZK1478" s="6"/>
      <c r="BZL1478" s="13"/>
      <c r="BZM1478" s="6"/>
      <c r="BZN1478" s="10"/>
      <c r="BZO1478" s="10"/>
      <c r="BZP1478" s="6"/>
      <c r="BZQ1478" s="5"/>
      <c r="BZR1478" s="7"/>
      <c r="BZS1478" s="6"/>
      <c r="BZT1478" s="32"/>
      <c r="BZU1478" s="32"/>
      <c r="BZV1478" s="32"/>
      <c r="BZW1478" s="32"/>
      <c r="BZX1478" s="6"/>
      <c r="BZY1478" s="13"/>
      <c r="BZZ1478" s="6"/>
      <c r="CAA1478" s="10"/>
      <c r="CAB1478" s="10"/>
      <c r="CAC1478" s="6"/>
      <c r="CAD1478" s="5"/>
      <c r="CAE1478" s="7"/>
      <c r="CAF1478" s="6"/>
      <c r="CAG1478" s="32"/>
      <c r="CAH1478" s="32"/>
      <c r="CAI1478" s="32"/>
      <c r="CAJ1478" s="32"/>
      <c r="CAK1478" s="6"/>
      <c r="CAL1478" s="13"/>
      <c r="CAM1478" s="6"/>
      <c r="CAN1478" s="10"/>
      <c r="CAO1478" s="10"/>
      <c r="CAP1478" s="6"/>
      <c r="CAQ1478" s="5"/>
      <c r="CAR1478" s="7"/>
      <c r="CAS1478" s="6"/>
      <c r="CAT1478" s="32"/>
      <c r="CAU1478" s="32"/>
      <c r="CAV1478" s="32"/>
      <c r="CAW1478" s="32"/>
      <c r="CAX1478" s="6"/>
      <c r="CAY1478" s="13"/>
      <c r="CAZ1478" s="6"/>
      <c r="CBA1478" s="10"/>
      <c r="CBB1478" s="10"/>
      <c r="CBC1478" s="6"/>
      <c r="CBD1478" s="5"/>
      <c r="CBE1478" s="7"/>
      <c r="CBF1478" s="6"/>
      <c r="CBG1478" s="32"/>
      <c r="CBH1478" s="32"/>
      <c r="CBI1478" s="32"/>
      <c r="CBJ1478" s="32"/>
      <c r="CBK1478" s="6"/>
      <c r="CBL1478" s="13"/>
      <c r="CBM1478" s="6"/>
      <c r="CBN1478" s="10"/>
      <c r="CBO1478" s="10"/>
      <c r="CBP1478" s="6"/>
      <c r="CBQ1478" s="5"/>
      <c r="CBR1478" s="7"/>
      <c r="CBS1478" s="6"/>
      <c r="CBT1478" s="32"/>
      <c r="CBU1478" s="32"/>
      <c r="CBV1478" s="32"/>
      <c r="CBW1478" s="32"/>
      <c r="CBX1478" s="6"/>
      <c r="CBY1478" s="13"/>
      <c r="CBZ1478" s="6"/>
      <c r="CCA1478" s="10"/>
      <c r="CCB1478" s="10"/>
      <c r="CCC1478" s="6"/>
      <c r="CCD1478" s="5"/>
      <c r="CCE1478" s="7"/>
      <c r="CCF1478" s="6"/>
      <c r="CCG1478" s="32"/>
      <c r="CCH1478" s="32"/>
      <c r="CCI1478" s="32"/>
      <c r="CCJ1478" s="32"/>
      <c r="CCK1478" s="6"/>
      <c r="CCL1478" s="13"/>
      <c r="CCM1478" s="6"/>
      <c r="CCN1478" s="10"/>
      <c r="CCO1478" s="10"/>
      <c r="CCP1478" s="6"/>
      <c r="CCQ1478" s="5"/>
      <c r="CCR1478" s="7"/>
      <c r="CCS1478" s="6"/>
      <c r="CCT1478" s="32"/>
      <c r="CCU1478" s="32"/>
      <c r="CCV1478" s="32"/>
      <c r="CCW1478" s="32"/>
      <c r="CCX1478" s="6"/>
      <c r="CCY1478" s="13"/>
      <c r="CCZ1478" s="6"/>
      <c r="CDA1478" s="10"/>
      <c r="CDB1478" s="10"/>
      <c r="CDC1478" s="6"/>
      <c r="CDD1478" s="5"/>
      <c r="CDE1478" s="7"/>
      <c r="CDF1478" s="6"/>
      <c r="CDG1478" s="32"/>
      <c r="CDH1478" s="32"/>
      <c r="CDI1478" s="32"/>
      <c r="CDJ1478" s="32"/>
      <c r="CDK1478" s="6"/>
      <c r="CDL1478" s="13"/>
      <c r="CDM1478" s="6"/>
      <c r="CDN1478" s="10"/>
      <c r="CDO1478" s="10"/>
      <c r="CDP1478" s="6"/>
      <c r="CDQ1478" s="5"/>
      <c r="CDR1478" s="7"/>
      <c r="CDS1478" s="6"/>
      <c r="CDT1478" s="32"/>
      <c r="CDU1478" s="32"/>
      <c r="CDV1478" s="32"/>
      <c r="CDW1478" s="32"/>
      <c r="CDX1478" s="6"/>
      <c r="CDY1478" s="13"/>
      <c r="CDZ1478" s="6"/>
      <c r="CEA1478" s="10"/>
      <c r="CEB1478" s="10"/>
      <c r="CEC1478" s="6"/>
      <c r="CED1478" s="5"/>
      <c r="CEE1478" s="7"/>
      <c r="CEF1478" s="6"/>
      <c r="CEG1478" s="32"/>
      <c r="CEH1478" s="32"/>
      <c r="CEI1478" s="32"/>
      <c r="CEJ1478" s="32"/>
      <c r="CEK1478" s="6"/>
      <c r="CEL1478" s="13"/>
      <c r="CEM1478" s="6"/>
      <c r="CEN1478" s="10"/>
      <c r="CEO1478" s="10"/>
      <c r="CEP1478" s="6"/>
      <c r="CEQ1478" s="5"/>
      <c r="CER1478" s="7"/>
      <c r="CES1478" s="6"/>
      <c r="CET1478" s="32"/>
      <c r="CEU1478" s="32"/>
      <c r="CEV1478" s="32"/>
      <c r="CEW1478" s="32"/>
      <c r="CEX1478" s="6"/>
      <c r="CEY1478" s="13"/>
      <c r="CEZ1478" s="6"/>
      <c r="CFA1478" s="10"/>
      <c r="CFB1478" s="10"/>
      <c r="CFC1478" s="6"/>
      <c r="CFD1478" s="5"/>
      <c r="CFE1478" s="7"/>
      <c r="CFF1478" s="6"/>
      <c r="CFG1478" s="32"/>
      <c r="CFH1478" s="32"/>
      <c r="CFI1478" s="32"/>
      <c r="CFJ1478" s="32"/>
      <c r="CFK1478" s="6"/>
      <c r="CFL1478" s="13"/>
      <c r="CFM1478" s="6"/>
      <c r="CFN1478" s="10"/>
      <c r="CFO1478" s="10"/>
      <c r="CFP1478" s="6"/>
      <c r="CFQ1478" s="5"/>
      <c r="CFR1478" s="7"/>
      <c r="CFS1478" s="6"/>
      <c r="CFT1478" s="32"/>
      <c r="CFU1478" s="32"/>
      <c r="CFV1478" s="32"/>
      <c r="CFW1478" s="32"/>
      <c r="CFX1478" s="6"/>
      <c r="CFY1478" s="13"/>
      <c r="CFZ1478" s="6"/>
      <c r="CGA1478" s="10"/>
      <c r="CGB1478" s="10"/>
      <c r="CGC1478" s="6"/>
      <c r="CGD1478" s="5"/>
      <c r="CGE1478" s="7"/>
      <c r="CGF1478" s="6"/>
      <c r="CGG1478" s="32"/>
      <c r="CGH1478" s="32"/>
      <c r="CGI1478" s="32"/>
      <c r="CGJ1478" s="32"/>
      <c r="CGK1478" s="6"/>
      <c r="CGL1478" s="13"/>
      <c r="CGM1478" s="6"/>
      <c r="CGN1478" s="10"/>
      <c r="CGO1478" s="10"/>
      <c r="CGP1478" s="6"/>
      <c r="CGQ1478" s="5"/>
      <c r="CGR1478" s="7"/>
      <c r="CGS1478" s="6"/>
      <c r="CGT1478" s="32"/>
      <c r="CGU1478" s="32"/>
      <c r="CGV1478" s="32"/>
      <c r="CGW1478" s="32"/>
      <c r="CGX1478" s="6"/>
      <c r="CGY1478" s="13"/>
      <c r="CGZ1478" s="6"/>
      <c r="CHA1478" s="10"/>
      <c r="CHB1478" s="10"/>
      <c r="CHC1478" s="6"/>
      <c r="CHD1478" s="5"/>
      <c r="CHE1478" s="7"/>
      <c r="CHF1478" s="6"/>
      <c r="CHG1478" s="32"/>
      <c r="CHH1478" s="32"/>
      <c r="CHI1478" s="32"/>
      <c r="CHJ1478" s="32"/>
      <c r="CHK1478" s="6"/>
      <c r="CHL1478" s="13"/>
      <c r="CHM1478" s="6"/>
      <c r="CHN1478" s="10"/>
      <c r="CHO1478" s="10"/>
      <c r="CHP1478" s="6"/>
      <c r="CHQ1478" s="5"/>
      <c r="CHR1478" s="7"/>
      <c r="CHS1478" s="6"/>
      <c r="CHT1478" s="32"/>
      <c r="CHU1478" s="32"/>
      <c r="CHV1478" s="32"/>
      <c r="CHW1478" s="32"/>
      <c r="CHX1478" s="6"/>
      <c r="CHY1478" s="13"/>
      <c r="CHZ1478" s="6"/>
      <c r="CIA1478" s="10"/>
      <c r="CIB1478" s="10"/>
      <c r="CIC1478" s="6"/>
      <c r="CID1478" s="5"/>
      <c r="CIE1478" s="7"/>
      <c r="CIF1478" s="6"/>
      <c r="CIG1478" s="32"/>
      <c r="CIH1478" s="32"/>
      <c r="CII1478" s="32"/>
      <c r="CIJ1478" s="32"/>
      <c r="CIK1478" s="6"/>
      <c r="CIL1478" s="13"/>
      <c r="CIM1478" s="6"/>
      <c r="CIN1478" s="10"/>
      <c r="CIO1478" s="10"/>
      <c r="CIP1478" s="6"/>
      <c r="CIQ1478" s="5"/>
      <c r="CIR1478" s="7"/>
      <c r="CIS1478" s="6"/>
      <c r="CIT1478" s="32"/>
      <c r="CIU1478" s="32"/>
      <c r="CIV1478" s="32"/>
      <c r="CIW1478" s="32"/>
      <c r="CIX1478" s="6"/>
      <c r="CIY1478" s="13"/>
      <c r="CIZ1478" s="6"/>
      <c r="CJA1478" s="10"/>
      <c r="CJB1478" s="10"/>
      <c r="CJC1478" s="6"/>
      <c r="CJD1478" s="5"/>
      <c r="CJE1478" s="7"/>
      <c r="CJF1478" s="6"/>
      <c r="CJG1478" s="32"/>
      <c r="CJH1478" s="32"/>
      <c r="CJI1478" s="32"/>
      <c r="CJJ1478" s="32"/>
      <c r="CJK1478" s="6"/>
      <c r="CJL1478" s="13"/>
      <c r="CJM1478" s="6"/>
      <c r="CJN1478" s="10"/>
      <c r="CJO1478" s="10"/>
      <c r="CJP1478" s="6"/>
      <c r="CJQ1478" s="5"/>
      <c r="CJR1478" s="7"/>
      <c r="CJS1478" s="6"/>
      <c r="CJT1478" s="32"/>
      <c r="CJU1478" s="32"/>
      <c r="CJV1478" s="32"/>
      <c r="CJW1478" s="32"/>
      <c r="CJX1478" s="6"/>
      <c r="CJY1478" s="13"/>
      <c r="CJZ1478" s="6"/>
      <c r="CKA1478" s="10"/>
      <c r="CKB1478" s="10"/>
      <c r="CKC1478" s="6"/>
      <c r="CKD1478" s="5"/>
      <c r="CKE1478" s="7"/>
      <c r="CKF1478" s="6"/>
      <c r="CKG1478" s="32"/>
      <c r="CKH1478" s="32"/>
      <c r="CKI1478" s="32"/>
      <c r="CKJ1478" s="32"/>
      <c r="CKK1478" s="6"/>
      <c r="CKL1478" s="13"/>
      <c r="CKM1478" s="6"/>
      <c r="CKN1478" s="10"/>
      <c r="CKO1478" s="10"/>
      <c r="CKP1478" s="6"/>
      <c r="CKQ1478" s="5"/>
      <c r="CKR1478" s="7"/>
      <c r="CKS1478" s="6"/>
      <c r="CKT1478" s="32"/>
      <c r="CKU1478" s="32"/>
      <c r="CKV1478" s="32"/>
      <c r="CKW1478" s="32"/>
      <c r="CKX1478" s="6"/>
      <c r="CKY1478" s="13"/>
      <c r="CKZ1478" s="6"/>
      <c r="CLA1478" s="10"/>
      <c r="CLB1478" s="10"/>
      <c r="CLC1478" s="6"/>
      <c r="CLD1478" s="5"/>
      <c r="CLE1478" s="7"/>
      <c r="CLF1478" s="6"/>
      <c r="CLG1478" s="32"/>
      <c r="CLH1478" s="32"/>
      <c r="CLI1478" s="32"/>
      <c r="CLJ1478" s="32"/>
      <c r="CLK1478" s="6"/>
      <c r="CLL1478" s="13"/>
      <c r="CLM1478" s="6"/>
      <c r="CLN1478" s="10"/>
      <c r="CLO1478" s="10"/>
      <c r="CLP1478" s="6"/>
      <c r="CLQ1478" s="5"/>
      <c r="CLR1478" s="7"/>
      <c r="CLS1478" s="6"/>
      <c r="CLT1478" s="32"/>
      <c r="CLU1478" s="32"/>
      <c r="CLV1478" s="32"/>
      <c r="CLW1478" s="32"/>
      <c r="CLX1478" s="6"/>
      <c r="CLY1478" s="13"/>
      <c r="CLZ1478" s="6"/>
      <c r="CMA1478" s="10"/>
      <c r="CMB1478" s="10"/>
      <c r="CMC1478" s="6"/>
      <c r="CMD1478" s="5"/>
      <c r="CME1478" s="7"/>
      <c r="CMF1478" s="6"/>
      <c r="CMG1478" s="32"/>
      <c r="CMH1478" s="32"/>
      <c r="CMI1478" s="32"/>
      <c r="CMJ1478" s="32"/>
      <c r="CMK1478" s="6"/>
      <c r="CML1478" s="13"/>
      <c r="CMM1478" s="6"/>
      <c r="CMN1478" s="10"/>
      <c r="CMO1478" s="10"/>
      <c r="CMP1478" s="6"/>
      <c r="CMQ1478" s="5"/>
      <c r="CMR1478" s="7"/>
      <c r="CMS1478" s="6"/>
      <c r="CMT1478" s="32"/>
      <c r="CMU1478" s="32"/>
      <c r="CMV1478" s="32"/>
      <c r="CMW1478" s="32"/>
      <c r="CMX1478" s="6"/>
      <c r="CMY1478" s="13"/>
      <c r="CMZ1478" s="6"/>
      <c r="CNA1478" s="10"/>
      <c r="CNB1478" s="10"/>
      <c r="CNC1478" s="6"/>
      <c r="CND1478" s="5"/>
      <c r="CNE1478" s="7"/>
      <c r="CNF1478" s="6"/>
      <c r="CNG1478" s="32"/>
      <c r="CNH1478" s="32"/>
      <c r="CNI1478" s="32"/>
      <c r="CNJ1478" s="32"/>
      <c r="CNK1478" s="6"/>
      <c r="CNL1478" s="13"/>
      <c r="CNM1478" s="6"/>
      <c r="CNN1478" s="10"/>
      <c r="CNO1478" s="10"/>
      <c r="CNP1478" s="6"/>
      <c r="CNQ1478" s="5"/>
      <c r="CNR1478" s="7"/>
      <c r="CNS1478" s="6"/>
      <c r="CNT1478" s="32"/>
      <c r="CNU1478" s="32"/>
      <c r="CNV1478" s="32"/>
      <c r="CNW1478" s="32"/>
      <c r="CNX1478" s="6"/>
      <c r="CNY1478" s="13"/>
      <c r="CNZ1478" s="6"/>
      <c r="COA1478" s="10"/>
      <c r="COB1478" s="10"/>
      <c r="COC1478" s="6"/>
      <c r="COD1478" s="5"/>
      <c r="COE1478" s="7"/>
      <c r="COF1478" s="6"/>
      <c r="COG1478" s="32"/>
      <c r="COH1478" s="32"/>
      <c r="COI1478" s="32"/>
      <c r="COJ1478" s="32"/>
      <c r="COK1478" s="6"/>
      <c r="COL1478" s="13"/>
      <c r="COM1478" s="6"/>
      <c r="CON1478" s="10"/>
      <c r="COO1478" s="10"/>
      <c r="COP1478" s="6"/>
      <c r="COQ1478" s="5"/>
      <c r="COR1478" s="7"/>
      <c r="COS1478" s="6"/>
      <c r="COT1478" s="32"/>
      <c r="COU1478" s="32"/>
      <c r="COV1478" s="32"/>
      <c r="COW1478" s="32"/>
      <c r="COX1478" s="6"/>
      <c r="COY1478" s="13"/>
      <c r="COZ1478" s="6"/>
      <c r="CPA1478" s="10"/>
      <c r="CPB1478" s="10"/>
      <c r="CPC1478" s="6"/>
      <c r="CPD1478" s="5"/>
      <c r="CPE1478" s="7"/>
      <c r="CPF1478" s="6"/>
      <c r="CPG1478" s="32"/>
      <c r="CPH1478" s="32"/>
      <c r="CPI1478" s="32"/>
      <c r="CPJ1478" s="32"/>
      <c r="CPK1478" s="6"/>
      <c r="CPL1478" s="13"/>
      <c r="CPM1478" s="6"/>
      <c r="CPN1478" s="10"/>
      <c r="CPO1478" s="10"/>
      <c r="CPP1478" s="6"/>
      <c r="CPQ1478" s="5"/>
      <c r="CPR1478" s="7"/>
      <c r="CPS1478" s="6"/>
      <c r="CPT1478" s="32"/>
      <c r="CPU1478" s="32"/>
      <c r="CPV1478" s="32"/>
      <c r="CPW1478" s="32"/>
      <c r="CPX1478" s="6"/>
      <c r="CPY1478" s="13"/>
      <c r="CPZ1478" s="6"/>
      <c r="CQA1478" s="10"/>
      <c r="CQB1478" s="10"/>
      <c r="CQC1478" s="6"/>
      <c r="CQD1478" s="5"/>
      <c r="CQE1478" s="7"/>
      <c r="CQF1478" s="6"/>
      <c r="CQG1478" s="32"/>
      <c r="CQH1478" s="32"/>
      <c r="CQI1478" s="32"/>
      <c r="CQJ1478" s="32"/>
      <c r="CQK1478" s="6"/>
      <c r="CQL1478" s="13"/>
      <c r="CQM1478" s="6"/>
      <c r="CQN1478" s="10"/>
      <c r="CQO1478" s="10"/>
      <c r="CQP1478" s="6"/>
      <c r="CQQ1478" s="5"/>
      <c r="CQR1478" s="7"/>
      <c r="CQS1478" s="6"/>
      <c r="CQT1478" s="32"/>
      <c r="CQU1478" s="32"/>
      <c r="CQV1478" s="32"/>
      <c r="CQW1478" s="32"/>
      <c r="CQX1478" s="6"/>
      <c r="CQY1478" s="13"/>
      <c r="CQZ1478" s="6"/>
      <c r="CRA1478" s="10"/>
      <c r="CRB1478" s="10"/>
      <c r="CRC1478" s="6"/>
      <c r="CRD1478" s="5"/>
      <c r="CRE1478" s="7"/>
      <c r="CRF1478" s="6"/>
      <c r="CRG1478" s="32"/>
      <c r="CRH1478" s="32"/>
      <c r="CRI1478" s="32"/>
      <c r="CRJ1478" s="32"/>
      <c r="CRK1478" s="6"/>
      <c r="CRL1478" s="13"/>
      <c r="CRM1478" s="6"/>
      <c r="CRN1478" s="10"/>
      <c r="CRO1478" s="10"/>
      <c r="CRP1478" s="6"/>
      <c r="CRQ1478" s="5"/>
      <c r="CRR1478" s="7"/>
      <c r="CRS1478" s="6"/>
      <c r="CRT1478" s="32"/>
      <c r="CRU1478" s="32"/>
      <c r="CRV1478" s="32"/>
      <c r="CRW1478" s="32"/>
      <c r="CRX1478" s="6"/>
      <c r="CRY1478" s="13"/>
      <c r="CRZ1478" s="6"/>
      <c r="CSA1478" s="10"/>
      <c r="CSB1478" s="10"/>
      <c r="CSC1478" s="6"/>
      <c r="CSD1478" s="5"/>
      <c r="CSE1478" s="7"/>
      <c r="CSF1478" s="6"/>
      <c r="CSG1478" s="32"/>
      <c r="CSH1478" s="32"/>
      <c r="CSI1478" s="32"/>
      <c r="CSJ1478" s="32"/>
      <c r="CSK1478" s="6"/>
      <c r="CSL1478" s="13"/>
      <c r="CSM1478" s="6"/>
      <c r="CSN1478" s="10"/>
      <c r="CSO1478" s="10"/>
      <c r="CSP1478" s="6"/>
      <c r="CSQ1478" s="5"/>
      <c r="CSR1478" s="7"/>
      <c r="CSS1478" s="6"/>
      <c r="CST1478" s="32"/>
      <c r="CSU1478" s="32"/>
      <c r="CSV1478" s="32"/>
      <c r="CSW1478" s="32"/>
      <c r="CSX1478" s="6"/>
      <c r="CSY1478" s="13"/>
      <c r="CSZ1478" s="6"/>
      <c r="CTA1478" s="10"/>
      <c r="CTB1478" s="10"/>
      <c r="CTC1478" s="6"/>
      <c r="CTD1478" s="5"/>
      <c r="CTE1478" s="7"/>
      <c r="CTF1478" s="6"/>
      <c r="CTG1478" s="32"/>
      <c r="CTH1478" s="32"/>
      <c r="CTI1478" s="32"/>
      <c r="CTJ1478" s="32"/>
      <c r="CTK1478" s="6"/>
      <c r="CTL1478" s="13"/>
      <c r="CTM1478" s="6"/>
      <c r="CTN1478" s="10"/>
      <c r="CTO1478" s="10"/>
      <c r="CTP1478" s="6"/>
      <c r="CTQ1478" s="5"/>
      <c r="CTR1478" s="7"/>
      <c r="CTS1478" s="6"/>
      <c r="CTT1478" s="32"/>
      <c r="CTU1478" s="32"/>
      <c r="CTV1478" s="32"/>
      <c r="CTW1478" s="32"/>
      <c r="CTX1478" s="6"/>
      <c r="CTY1478" s="13"/>
      <c r="CTZ1478" s="6"/>
      <c r="CUA1478" s="10"/>
      <c r="CUB1478" s="10"/>
      <c r="CUC1478" s="6"/>
      <c r="CUD1478" s="5"/>
      <c r="CUE1478" s="7"/>
      <c r="CUF1478" s="6"/>
      <c r="CUG1478" s="32"/>
      <c r="CUH1478" s="32"/>
      <c r="CUI1478" s="32"/>
      <c r="CUJ1478" s="32"/>
      <c r="CUK1478" s="6"/>
      <c r="CUL1478" s="13"/>
      <c r="CUM1478" s="6"/>
      <c r="CUN1478" s="10"/>
      <c r="CUO1478" s="10"/>
      <c r="CUP1478" s="6"/>
      <c r="CUQ1478" s="5"/>
      <c r="CUR1478" s="7"/>
      <c r="CUS1478" s="6"/>
      <c r="CUT1478" s="32"/>
      <c r="CUU1478" s="32"/>
      <c r="CUV1478" s="32"/>
      <c r="CUW1478" s="32"/>
      <c r="CUX1478" s="6"/>
      <c r="CUY1478" s="13"/>
      <c r="CUZ1478" s="6"/>
      <c r="CVA1478" s="10"/>
      <c r="CVB1478" s="10"/>
      <c r="CVC1478" s="6"/>
      <c r="CVD1478" s="5"/>
      <c r="CVE1478" s="7"/>
      <c r="CVF1478" s="6"/>
      <c r="CVG1478" s="32"/>
      <c r="CVH1478" s="32"/>
      <c r="CVI1478" s="32"/>
      <c r="CVJ1478" s="32"/>
      <c r="CVK1478" s="6"/>
      <c r="CVL1478" s="13"/>
      <c r="CVM1478" s="6"/>
      <c r="CVN1478" s="10"/>
      <c r="CVO1478" s="10"/>
      <c r="CVP1478" s="6"/>
      <c r="CVQ1478" s="5"/>
      <c r="CVR1478" s="7"/>
      <c r="CVS1478" s="6"/>
      <c r="CVT1478" s="32"/>
      <c r="CVU1478" s="32"/>
      <c r="CVV1478" s="32"/>
      <c r="CVW1478" s="32"/>
      <c r="CVX1478" s="6"/>
      <c r="CVY1478" s="13"/>
      <c r="CVZ1478" s="6"/>
      <c r="CWA1478" s="10"/>
      <c r="CWB1478" s="10"/>
      <c r="CWC1478" s="6"/>
      <c r="CWD1478" s="5"/>
      <c r="CWE1478" s="7"/>
      <c r="CWF1478" s="6"/>
      <c r="CWG1478" s="32"/>
      <c r="CWH1478" s="32"/>
      <c r="CWI1478" s="32"/>
      <c r="CWJ1478" s="32"/>
      <c r="CWK1478" s="6"/>
      <c r="CWL1478" s="13"/>
      <c r="CWM1478" s="6"/>
      <c r="CWN1478" s="10"/>
      <c r="CWO1478" s="10"/>
      <c r="CWP1478" s="6"/>
      <c r="CWQ1478" s="5"/>
      <c r="CWR1478" s="7"/>
      <c r="CWS1478" s="6"/>
      <c r="CWT1478" s="32"/>
      <c r="CWU1478" s="32"/>
      <c r="CWV1478" s="32"/>
      <c r="CWW1478" s="32"/>
      <c r="CWX1478" s="6"/>
      <c r="CWY1478" s="13"/>
      <c r="CWZ1478" s="6"/>
      <c r="CXA1478" s="10"/>
      <c r="CXB1478" s="10"/>
      <c r="CXC1478" s="6"/>
      <c r="CXD1478" s="5"/>
      <c r="CXE1478" s="7"/>
      <c r="CXF1478" s="6"/>
      <c r="CXG1478" s="32"/>
      <c r="CXH1478" s="32"/>
      <c r="CXI1478" s="32"/>
      <c r="CXJ1478" s="32"/>
      <c r="CXK1478" s="6"/>
      <c r="CXL1478" s="13"/>
      <c r="CXM1478" s="6"/>
      <c r="CXN1478" s="10"/>
      <c r="CXO1478" s="10"/>
      <c r="CXP1478" s="6"/>
      <c r="CXQ1478" s="5"/>
      <c r="CXR1478" s="7"/>
      <c r="CXS1478" s="6"/>
      <c r="CXT1478" s="32"/>
      <c r="CXU1478" s="32"/>
      <c r="CXV1478" s="32"/>
      <c r="CXW1478" s="32"/>
      <c r="CXX1478" s="6"/>
      <c r="CXY1478" s="13"/>
      <c r="CXZ1478" s="6"/>
      <c r="CYA1478" s="10"/>
      <c r="CYB1478" s="10"/>
      <c r="CYC1478" s="6"/>
      <c r="CYD1478" s="5"/>
      <c r="CYE1478" s="7"/>
      <c r="CYF1478" s="6"/>
      <c r="CYG1478" s="32"/>
      <c r="CYH1478" s="32"/>
      <c r="CYI1478" s="32"/>
      <c r="CYJ1478" s="32"/>
      <c r="CYK1478" s="6"/>
      <c r="CYL1478" s="13"/>
      <c r="CYM1478" s="6"/>
      <c r="CYN1478" s="10"/>
      <c r="CYO1478" s="10"/>
      <c r="CYP1478" s="6"/>
      <c r="CYQ1478" s="5"/>
      <c r="CYR1478" s="7"/>
      <c r="CYS1478" s="6"/>
      <c r="CYT1478" s="32"/>
      <c r="CYU1478" s="32"/>
      <c r="CYV1478" s="32"/>
      <c r="CYW1478" s="32"/>
      <c r="CYX1478" s="6"/>
      <c r="CYY1478" s="13"/>
      <c r="CYZ1478" s="6"/>
      <c r="CZA1478" s="10"/>
      <c r="CZB1478" s="10"/>
      <c r="CZC1478" s="6"/>
      <c r="CZD1478" s="5"/>
      <c r="CZE1478" s="7"/>
      <c r="CZF1478" s="6"/>
      <c r="CZG1478" s="32"/>
      <c r="CZH1478" s="32"/>
      <c r="CZI1478" s="32"/>
      <c r="CZJ1478" s="32"/>
      <c r="CZK1478" s="6"/>
      <c r="CZL1478" s="13"/>
      <c r="CZM1478" s="6"/>
      <c r="CZN1478" s="10"/>
      <c r="CZO1478" s="10"/>
      <c r="CZP1478" s="6"/>
      <c r="CZQ1478" s="5"/>
      <c r="CZR1478" s="7"/>
      <c r="CZS1478" s="6"/>
      <c r="CZT1478" s="32"/>
      <c r="CZU1478" s="32"/>
      <c r="CZV1478" s="32"/>
      <c r="CZW1478" s="32"/>
      <c r="CZX1478" s="6"/>
      <c r="CZY1478" s="13"/>
      <c r="CZZ1478" s="6"/>
      <c r="DAA1478" s="10"/>
      <c r="DAB1478" s="10"/>
      <c r="DAC1478" s="6"/>
      <c r="DAD1478" s="5"/>
      <c r="DAE1478" s="7"/>
      <c r="DAF1478" s="6"/>
      <c r="DAG1478" s="32"/>
      <c r="DAH1478" s="32"/>
      <c r="DAI1478" s="32"/>
      <c r="DAJ1478" s="32"/>
      <c r="DAK1478" s="6"/>
      <c r="DAL1478" s="13"/>
      <c r="DAM1478" s="6"/>
      <c r="DAN1478" s="10"/>
      <c r="DAO1478" s="10"/>
      <c r="DAP1478" s="6"/>
      <c r="DAQ1478" s="5"/>
      <c r="DAR1478" s="7"/>
      <c r="DAS1478" s="6"/>
      <c r="DAT1478" s="32"/>
      <c r="DAU1478" s="32"/>
      <c r="DAV1478" s="32"/>
      <c r="DAW1478" s="32"/>
      <c r="DAX1478" s="6"/>
      <c r="DAY1478" s="13"/>
      <c r="DAZ1478" s="6"/>
      <c r="DBA1478" s="10"/>
      <c r="DBB1478" s="10"/>
      <c r="DBC1478" s="6"/>
      <c r="DBD1478" s="5"/>
      <c r="DBE1478" s="7"/>
      <c r="DBF1478" s="6"/>
      <c r="DBG1478" s="32"/>
      <c r="DBH1478" s="32"/>
      <c r="DBI1478" s="32"/>
      <c r="DBJ1478" s="32"/>
      <c r="DBK1478" s="6"/>
      <c r="DBL1478" s="13"/>
      <c r="DBM1478" s="6"/>
      <c r="DBN1478" s="10"/>
      <c r="DBO1478" s="10"/>
      <c r="DBP1478" s="6"/>
      <c r="DBQ1478" s="5"/>
      <c r="DBR1478" s="7"/>
      <c r="DBS1478" s="6"/>
      <c r="DBT1478" s="32"/>
      <c r="DBU1478" s="32"/>
      <c r="DBV1478" s="32"/>
      <c r="DBW1478" s="32"/>
      <c r="DBX1478" s="6"/>
      <c r="DBY1478" s="13"/>
      <c r="DBZ1478" s="6"/>
      <c r="DCA1478" s="10"/>
      <c r="DCB1478" s="10"/>
      <c r="DCC1478" s="6"/>
      <c r="DCD1478" s="5"/>
      <c r="DCE1478" s="7"/>
      <c r="DCF1478" s="6"/>
      <c r="DCG1478" s="32"/>
      <c r="DCH1478" s="32"/>
      <c r="DCI1478" s="32"/>
      <c r="DCJ1478" s="32"/>
      <c r="DCK1478" s="6"/>
      <c r="DCL1478" s="13"/>
      <c r="DCM1478" s="6"/>
      <c r="DCN1478" s="10"/>
      <c r="DCO1478" s="10"/>
      <c r="DCP1478" s="6"/>
      <c r="DCQ1478" s="5"/>
      <c r="DCR1478" s="7"/>
      <c r="DCS1478" s="6"/>
      <c r="DCT1478" s="32"/>
      <c r="DCU1478" s="32"/>
      <c r="DCV1478" s="32"/>
      <c r="DCW1478" s="32"/>
      <c r="DCX1478" s="6"/>
      <c r="DCY1478" s="13"/>
      <c r="DCZ1478" s="6"/>
      <c r="DDA1478" s="10"/>
      <c r="DDB1478" s="10"/>
      <c r="DDC1478" s="6"/>
      <c r="DDD1478" s="5"/>
      <c r="DDE1478" s="7"/>
      <c r="DDF1478" s="6"/>
      <c r="DDG1478" s="32"/>
      <c r="DDH1478" s="32"/>
      <c r="DDI1478" s="32"/>
      <c r="DDJ1478" s="32"/>
      <c r="DDK1478" s="6"/>
      <c r="DDL1478" s="13"/>
      <c r="DDM1478" s="6"/>
      <c r="DDN1478" s="10"/>
      <c r="DDO1478" s="10"/>
      <c r="DDP1478" s="6"/>
      <c r="DDQ1478" s="5"/>
      <c r="DDR1478" s="7"/>
      <c r="DDS1478" s="6"/>
      <c r="DDT1478" s="32"/>
      <c r="DDU1478" s="32"/>
      <c r="DDV1478" s="32"/>
      <c r="DDW1478" s="32"/>
      <c r="DDX1478" s="6"/>
      <c r="DDY1478" s="13"/>
      <c r="DDZ1478" s="6"/>
      <c r="DEA1478" s="10"/>
      <c r="DEB1478" s="10"/>
      <c r="DEC1478" s="6"/>
      <c r="DED1478" s="5"/>
      <c r="DEE1478" s="7"/>
      <c r="DEF1478" s="6"/>
      <c r="DEG1478" s="32"/>
      <c r="DEH1478" s="32"/>
      <c r="DEI1478" s="32"/>
      <c r="DEJ1478" s="32"/>
      <c r="DEK1478" s="6"/>
      <c r="DEL1478" s="13"/>
      <c r="DEM1478" s="6"/>
      <c r="DEN1478" s="10"/>
      <c r="DEO1478" s="10"/>
      <c r="DEP1478" s="6"/>
      <c r="DEQ1478" s="5"/>
      <c r="DER1478" s="7"/>
      <c r="DES1478" s="6"/>
      <c r="DET1478" s="32"/>
      <c r="DEU1478" s="32"/>
      <c r="DEV1478" s="32"/>
      <c r="DEW1478" s="32"/>
      <c r="DEX1478" s="6"/>
      <c r="DEY1478" s="13"/>
      <c r="DEZ1478" s="6"/>
      <c r="DFA1478" s="10"/>
      <c r="DFB1478" s="10"/>
      <c r="DFC1478" s="6"/>
      <c r="DFD1478" s="5"/>
      <c r="DFE1478" s="7"/>
      <c r="DFF1478" s="6"/>
      <c r="DFG1478" s="32"/>
      <c r="DFH1478" s="32"/>
      <c r="DFI1478" s="32"/>
      <c r="DFJ1478" s="32"/>
      <c r="DFK1478" s="6"/>
      <c r="DFL1478" s="13"/>
      <c r="DFM1478" s="6"/>
      <c r="DFN1478" s="10"/>
      <c r="DFO1478" s="10"/>
      <c r="DFP1478" s="6"/>
      <c r="DFQ1478" s="5"/>
      <c r="DFR1478" s="7"/>
      <c r="DFS1478" s="6"/>
      <c r="DFT1478" s="32"/>
      <c r="DFU1478" s="32"/>
      <c r="DFV1478" s="32"/>
      <c r="DFW1478" s="32"/>
      <c r="DFX1478" s="6"/>
      <c r="DFY1478" s="13"/>
      <c r="DFZ1478" s="6"/>
      <c r="DGA1478" s="10"/>
      <c r="DGB1478" s="10"/>
      <c r="DGC1478" s="6"/>
      <c r="DGD1478" s="5"/>
      <c r="DGE1478" s="7"/>
      <c r="DGF1478" s="6"/>
      <c r="DGG1478" s="32"/>
      <c r="DGH1478" s="32"/>
      <c r="DGI1478" s="32"/>
      <c r="DGJ1478" s="32"/>
      <c r="DGK1478" s="6"/>
      <c r="DGL1478" s="13"/>
      <c r="DGM1478" s="6"/>
      <c r="DGN1478" s="10"/>
      <c r="DGO1478" s="10"/>
      <c r="DGP1478" s="6"/>
      <c r="DGQ1478" s="5"/>
      <c r="DGR1478" s="7"/>
      <c r="DGS1478" s="6"/>
      <c r="DGT1478" s="32"/>
      <c r="DGU1478" s="32"/>
      <c r="DGV1478" s="32"/>
      <c r="DGW1478" s="32"/>
      <c r="DGX1478" s="6"/>
      <c r="DGY1478" s="13"/>
      <c r="DGZ1478" s="6"/>
      <c r="DHA1478" s="10"/>
      <c r="DHB1478" s="10"/>
      <c r="DHC1478" s="6"/>
      <c r="DHD1478" s="5"/>
      <c r="DHE1478" s="7"/>
      <c r="DHF1478" s="6"/>
      <c r="DHG1478" s="32"/>
      <c r="DHH1478" s="32"/>
      <c r="DHI1478" s="32"/>
      <c r="DHJ1478" s="32"/>
      <c r="DHK1478" s="6"/>
      <c r="DHL1478" s="13"/>
      <c r="DHM1478" s="6"/>
      <c r="DHN1478" s="10"/>
      <c r="DHO1478" s="10"/>
      <c r="DHP1478" s="6"/>
      <c r="DHQ1478" s="5"/>
      <c r="DHR1478" s="7"/>
      <c r="DHS1478" s="6"/>
      <c r="DHT1478" s="32"/>
      <c r="DHU1478" s="32"/>
      <c r="DHV1478" s="32"/>
      <c r="DHW1478" s="32"/>
      <c r="DHX1478" s="6"/>
      <c r="DHY1478" s="13"/>
      <c r="DHZ1478" s="6"/>
      <c r="DIA1478" s="10"/>
      <c r="DIB1478" s="10"/>
      <c r="DIC1478" s="6"/>
      <c r="DID1478" s="5"/>
      <c r="DIE1478" s="7"/>
      <c r="DIF1478" s="6"/>
      <c r="DIG1478" s="32"/>
      <c r="DIH1478" s="32"/>
      <c r="DII1478" s="32"/>
      <c r="DIJ1478" s="32"/>
      <c r="DIK1478" s="6"/>
      <c r="DIL1478" s="13"/>
      <c r="DIM1478" s="6"/>
      <c r="DIN1478" s="10"/>
      <c r="DIO1478" s="10"/>
      <c r="DIP1478" s="6"/>
      <c r="DIQ1478" s="5"/>
      <c r="DIR1478" s="7"/>
      <c r="DIS1478" s="6"/>
      <c r="DIT1478" s="32"/>
      <c r="DIU1478" s="32"/>
      <c r="DIV1478" s="32"/>
      <c r="DIW1478" s="32"/>
      <c r="DIX1478" s="6"/>
      <c r="DIY1478" s="13"/>
      <c r="DIZ1478" s="6"/>
      <c r="DJA1478" s="10"/>
      <c r="DJB1478" s="10"/>
      <c r="DJC1478" s="6"/>
      <c r="DJD1478" s="5"/>
      <c r="DJE1478" s="7"/>
      <c r="DJF1478" s="6"/>
      <c r="DJG1478" s="32"/>
      <c r="DJH1478" s="32"/>
      <c r="DJI1478" s="32"/>
      <c r="DJJ1478" s="32"/>
      <c r="DJK1478" s="6"/>
      <c r="DJL1478" s="13"/>
      <c r="DJM1478" s="6"/>
      <c r="DJN1478" s="10"/>
      <c r="DJO1478" s="10"/>
      <c r="DJP1478" s="6"/>
      <c r="DJQ1478" s="5"/>
      <c r="DJR1478" s="7"/>
      <c r="DJS1478" s="6"/>
      <c r="DJT1478" s="32"/>
      <c r="DJU1478" s="32"/>
      <c r="DJV1478" s="32"/>
      <c r="DJW1478" s="32"/>
      <c r="DJX1478" s="6"/>
      <c r="DJY1478" s="13"/>
      <c r="DJZ1478" s="6"/>
      <c r="DKA1478" s="10"/>
      <c r="DKB1478" s="10"/>
      <c r="DKC1478" s="6"/>
      <c r="DKD1478" s="5"/>
      <c r="DKE1478" s="7"/>
      <c r="DKF1478" s="6"/>
      <c r="DKG1478" s="32"/>
      <c r="DKH1478" s="32"/>
      <c r="DKI1478" s="32"/>
      <c r="DKJ1478" s="32"/>
      <c r="DKK1478" s="6"/>
      <c r="DKL1478" s="13"/>
      <c r="DKM1478" s="6"/>
      <c r="DKN1478" s="10"/>
      <c r="DKO1478" s="10"/>
      <c r="DKP1478" s="6"/>
      <c r="DKQ1478" s="5"/>
      <c r="DKR1478" s="7"/>
      <c r="DKS1478" s="6"/>
      <c r="DKT1478" s="32"/>
      <c r="DKU1478" s="32"/>
      <c r="DKV1478" s="32"/>
      <c r="DKW1478" s="32"/>
      <c r="DKX1478" s="6"/>
      <c r="DKY1478" s="13"/>
      <c r="DKZ1478" s="6"/>
      <c r="DLA1478" s="10"/>
      <c r="DLB1478" s="10"/>
      <c r="DLC1478" s="6"/>
      <c r="DLD1478" s="5"/>
      <c r="DLE1478" s="7"/>
      <c r="DLF1478" s="6"/>
      <c r="DLG1478" s="32"/>
      <c r="DLH1478" s="32"/>
      <c r="DLI1478" s="32"/>
      <c r="DLJ1478" s="32"/>
      <c r="DLK1478" s="6"/>
      <c r="DLL1478" s="13"/>
      <c r="DLM1478" s="6"/>
      <c r="DLN1478" s="10"/>
      <c r="DLO1478" s="10"/>
      <c r="DLP1478" s="6"/>
      <c r="DLQ1478" s="5"/>
      <c r="DLR1478" s="7"/>
      <c r="DLS1478" s="6"/>
      <c r="DLT1478" s="32"/>
      <c r="DLU1478" s="32"/>
      <c r="DLV1478" s="32"/>
      <c r="DLW1478" s="32"/>
      <c r="DLX1478" s="6"/>
      <c r="DLY1478" s="13"/>
      <c r="DLZ1478" s="6"/>
      <c r="DMA1478" s="10"/>
      <c r="DMB1478" s="10"/>
      <c r="DMC1478" s="6"/>
      <c r="DMD1478" s="5"/>
      <c r="DME1478" s="7"/>
      <c r="DMF1478" s="6"/>
      <c r="DMG1478" s="32"/>
      <c r="DMH1478" s="32"/>
      <c r="DMI1478" s="32"/>
      <c r="DMJ1478" s="32"/>
      <c r="DMK1478" s="6"/>
      <c r="DML1478" s="13"/>
      <c r="DMM1478" s="6"/>
      <c r="DMN1478" s="10"/>
      <c r="DMO1478" s="10"/>
      <c r="DMP1478" s="6"/>
      <c r="DMQ1478" s="5"/>
      <c r="DMR1478" s="7"/>
      <c r="DMS1478" s="6"/>
      <c r="DMT1478" s="32"/>
      <c r="DMU1478" s="32"/>
      <c r="DMV1478" s="32"/>
      <c r="DMW1478" s="32"/>
      <c r="DMX1478" s="6"/>
      <c r="DMY1478" s="13"/>
      <c r="DMZ1478" s="6"/>
      <c r="DNA1478" s="10"/>
      <c r="DNB1478" s="10"/>
      <c r="DNC1478" s="6"/>
      <c r="DND1478" s="5"/>
      <c r="DNE1478" s="7"/>
      <c r="DNF1478" s="6"/>
      <c r="DNG1478" s="32"/>
      <c r="DNH1478" s="32"/>
      <c r="DNI1478" s="32"/>
      <c r="DNJ1478" s="32"/>
      <c r="DNK1478" s="6"/>
      <c r="DNL1478" s="13"/>
      <c r="DNM1478" s="6"/>
      <c r="DNN1478" s="10"/>
      <c r="DNO1478" s="10"/>
      <c r="DNP1478" s="6"/>
      <c r="DNQ1478" s="5"/>
      <c r="DNR1478" s="7"/>
      <c r="DNS1478" s="6"/>
      <c r="DNT1478" s="32"/>
      <c r="DNU1478" s="32"/>
      <c r="DNV1478" s="32"/>
      <c r="DNW1478" s="32"/>
      <c r="DNX1478" s="6"/>
      <c r="DNY1478" s="13"/>
      <c r="DNZ1478" s="6"/>
      <c r="DOA1478" s="10"/>
      <c r="DOB1478" s="10"/>
      <c r="DOC1478" s="6"/>
      <c r="DOD1478" s="5"/>
      <c r="DOE1478" s="7"/>
      <c r="DOF1478" s="6"/>
      <c r="DOG1478" s="32"/>
      <c r="DOH1478" s="32"/>
      <c r="DOI1478" s="32"/>
      <c r="DOJ1478" s="32"/>
      <c r="DOK1478" s="6"/>
      <c r="DOL1478" s="13"/>
      <c r="DOM1478" s="6"/>
      <c r="DON1478" s="10"/>
      <c r="DOO1478" s="10"/>
      <c r="DOP1478" s="6"/>
      <c r="DOQ1478" s="5"/>
      <c r="DOR1478" s="7"/>
      <c r="DOS1478" s="6"/>
      <c r="DOT1478" s="32"/>
      <c r="DOU1478" s="32"/>
      <c r="DOV1478" s="32"/>
      <c r="DOW1478" s="32"/>
      <c r="DOX1478" s="6"/>
      <c r="DOY1478" s="13"/>
      <c r="DOZ1478" s="6"/>
      <c r="DPA1478" s="10"/>
      <c r="DPB1478" s="10"/>
      <c r="DPC1478" s="6"/>
      <c r="DPD1478" s="5"/>
      <c r="DPE1478" s="7"/>
      <c r="DPF1478" s="6"/>
      <c r="DPG1478" s="32"/>
      <c r="DPH1478" s="32"/>
      <c r="DPI1478" s="32"/>
      <c r="DPJ1478" s="32"/>
      <c r="DPK1478" s="6"/>
      <c r="DPL1478" s="13"/>
      <c r="DPM1478" s="6"/>
      <c r="DPN1478" s="10"/>
      <c r="DPO1478" s="10"/>
      <c r="DPP1478" s="6"/>
      <c r="DPQ1478" s="5"/>
      <c r="DPR1478" s="7"/>
      <c r="DPS1478" s="6"/>
      <c r="DPT1478" s="32"/>
      <c r="DPU1478" s="32"/>
      <c r="DPV1478" s="32"/>
      <c r="DPW1478" s="32"/>
      <c r="DPX1478" s="6"/>
      <c r="DPY1478" s="13"/>
      <c r="DPZ1478" s="6"/>
      <c r="DQA1478" s="10"/>
      <c r="DQB1478" s="10"/>
      <c r="DQC1478" s="6"/>
      <c r="DQD1478" s="5"/>
      <c r="DQE1478" s="7"/>
      <c r="DQF1478" s="6"/>
      <c r="DQG1478" s="32"/>
      <c r="DQH1478" s="32"/>
      <c r="DQI1478" s="32"/>
      <c r="DQJ1478" s="32"/>
      <c r="DQK1478" s="6"/>
      <c r="DQL1478" s="13"/>
      <c r="DQM1478" s="6"/>
      <c r="DQN1478" s="10"/>
      <c r="DQO1478" s="10"/>
      <c r="DQP1478" s="6"/>
      <c r="DQQ1478" s="5"/>
      <c r="DQR1478" s="7"/>
      <c r="DQS1478" s="6"/>
      <c r="DQT1478" s="32"/>
      <c r="DQU1478" s="32"/>
      <c r="DQV1478" s="32"/>
      <c r="DQW1478" s="32"/>
      <c r="DQX1478" s="6"/>
      <c r="DQY1478" s="13"/>
      <c r="DQZ1478" s="6"/>
      <c r="DRA1478" s="10"/>
      <c r="DRB1478" s="10"/>
      <c r="DRC1478" s="6"/>
      <c r="DRD1478" s="5"/>
      <c r="DRE1478" s="7"/>
      <c r="DRF1478" s="6"/>
      <c r="DRG1478" s="32"/>
      <c r="DRH1478" s="32"/>
      <c r="DRI1478" s="32"/>
      <c r="DRJ1478" s="32"/>
      <c r="DRK1478" s="6"/>
      <c r="DRL1478" s="13"/>
      <c r="DRM1478" s="6"/>
      <c r="DRN1478" s="10"/>
      <c r="DRO1478" s="10"/>
      <c r="DRP1478" s="6"/>
      <c r="DRQ1478" s="5"/>
      <c r="DRR1478" s="7"/>
      <c r="DRS1478" s="6"/>
      <c r="DRT1478" s="32"/>
      <c r="DRU1478" s="32"/>
      <c r="DRV1478" s="32"/>
      <c r="DRW1478" s="32"/>
      <c r="DRX1478" s="6"/>
      <c r="DRY1478" s="13"/>
      <c r="DRZ1478" s="6"/>
      <c r="DSA1478" s="10"/>
      <c r="DSB1478" s="10"/>
      <c r="DSC1478" s="6"/>
      <c r="DSD1478" s="5"/>
      <c r="DSE1478" s="7"/>
      <c r="DSF1478" s="6"/>
      <c r="DSG1478" s="32"/>
      <c r="DSH1478" s="32"/>
      <c r="DSI1478" s="32"/>
      <c r="DSJ1478" s="32"/>
      <c r="DSK1478" s="6"/>
      <c r="DSL1478" s="13"/>
      <c r="DSM1478" s="6"/>
      <c r="DSN1478" s="10"/>
      <c r="DSO1478" s="10"/>
      <c r="DSP1478" s="6"/>
      <c r="DSQ1478" s="5"/>
      <c r="DSR1478" s="7"/>
      <c r="DSS1478" s="6"/>
      <c r="DST1478" s="32"/>
      <c r="DSU1478" s="32"/>
      <c r="DSV1478" s="32"/>
      <c r="DSW1478" s="32"/>
      <c r="DSX1478" s="6"/>
      <c r="DSY1478" s="13"/>
      <c r="DSZ1478" s="6"/>
      <c r="DTA1478" s="10"/>
      <c r="DTB1478" s="10"/>
      <c r="DTC1478" s="6"/>
      <c r="DTD1478" s="5"/>
      <c r="DTE1478" s="7"/>
      <c r="DTF1478" s="6"/>
      <c r="DTG1478" s="32"/>
      <c r="DTH1478" s="32"/>
      <c r="DTI1478" s="32"/>
      <c r="DTJ1478" s="32"/>
      <c r="DTK1478" s="6"/>
      <c r="DTL1478" s="13"/>
      <c r="DTM1478" s="6"/>
      <c r="DTN1478" s="10"/>
      <c r="DTO1478" s="10"/>
      <c r="DTP1478" s="6"/>
      <c r="DTQ1478" s="5"/>
      <c r="DTR1478" s="7"/>
      <c r="DTS1478" s="6"/>
      <c r="DTT1478" s="32"/>
      <c r="DTU1478" s="32"/>
      <c r="DTV1478" s="32"/>
      <c r="DTW1478" s="32"/>
      <c r="DTX1478" s="6"/>
      <c r="DTY1478" s="13"/>
      <c r="DTZ1478" s="6"/>
      <c r="DUA1478" s="10"/>
      <c r="DUB1478" s="10"/>
      <c r="DUC1478" s="6"/>
      <c r="DUD1478" s="5"/>
      <c r="DUE1478" s="7"/>
      <c r="DUF1478" s="6"/>
      <c r="DUG1478" s="32"/>
      <c r="DUH1478" s="32"/>
      <c r="DUI1478" s="32"/>
      <c r="DUJ1478" s="32"/>
      <c r="DUK1478" s="6"/>
      <c r="DUL1478" s="13"/>
      <c r="DUM1478" s="6"/>
      <c r="DUN1478" s="10"/>
      <c r="DUO1478" s="10"/>
      <c r="DUP1478" s="6"/>
      <c r="DUQ1478" s="5"/>
      <c r="DUR1478" s="7"/>
      <c r="DUS1478" s="6"/>
      <c r="DUT1478" s="32"/>
      <c r="DUU1478" s="32"/>
      <c r="DUV1478" s="32"/>
      <c r="DUW1478" s="32"/>
      <c r="DUX1478" s="6"/>
      <c r="DUY1478" s="13"/>
      <c r="DUZ1478" s="6"/>
      <c r="DVA1478" s="10"/>
      <c r="DVB1478" s="10"/>
      <c r="DVC1478" s="6"/>
      <c r="DVD1478" s="5"/>
      <c r="DVE1478" s="7"/>
      <c r="DVF1478" s="6"/>
      <c r="DVG1478" s="32"/>
      <c r="DVH1478" s="32"/>
      <c r="DVI1478" s="32"/>
      <c r="DVJ1478" s="32"/>
      <c r="DVK1478" s="6"/>
      <c r="DVL1478" s="13"/>
      <c r="DVM1478" s="6"/>
      <c r="DVN1478" s="10"/>
      <c r="DVO1478" s="10"/>
      <c r="DVP1478" s="6"/>
      <c r="DVQ1478" s="5"/>
      <c r="DVR1478" s="7"/>
      <c r="DVS1478" s="6"/>
      <c r="DVT1478" s="32"/>
      <c r="DVU1478" s="32"/>
      <c r="DVV1478" s="32"/>
      <c r="DVW1478" s="32"/>
      <c r="DVX1478" s="6"/>
      <c r="DVY1478" s="13"/>
      <c r="DVZ1478" s="6"/>
      <c r="DWA1478" s="10"/>
      <c r="DWB1478" s="10"/>
      <c r="DWC1478" s="6"/>
      <c r="DWD1478" s="5"/>
      <c r="DWE1478" s="7"/>
      <c r="DWF1478" s="6"/>
      <c r="DWG1478" s="32"/>
      <c r="DWH1478" s="32"/>
      <c r="DWI1478" s="32"/>
      <c r="DWJ1478" s="32"/>
      <c r="DWK1478" s="6"/>
      <c r="DWL1478" s="13"/>
      <c r="DWM1478" s="6"/>
      <c r="DWN1478" s="10"/>
      <c r="DWO1478" s="10"/>
      <c r="DWP1478" s="6"/>
      <c r="DWQ1478" s="5"/>
      <c r="DWR1478" s="7"/>
      <c r="DWS1478" s="6"/>
      <c r="DWT1478" s="32"/>
      <c r="DWU1478" s="32"/>
      <c r="DWV1478" s="32"/>
      <c r="DWW1478" s="32"/>
      <c r="DWX1478" s="6"/>
      <c r="DWY1478" s="13"/>
      <c r="DWZ1478" s="6"/>
      <c r="DXA1478" s="10"/>
      <c r="DXB1478" s="10"/>
      <c r="DXC1478" s="6"/>
      <c r="DXD1478" s="5"/>
      <c r="DXE1478" s="7"/>
      <c r="DXF1478" s="6"/>
      <c r="DXG1478" s="32"/>
      <c r="DXH1478" s="32"/>
      <c r="DXI1478" s="32"/>
      <c r="DXJ1478" s="32"/>
      <c r="DXK1478" s="6"/>
      <c r="DXL1478" s="13"/>
      <c r="DXM1478" s="6"/>
      <c r="DXN1478" s="10"/>
      <c r="DXO1478" s="10"/>
      <c r="DXP1478" s="6"/>
      <c r="DXQ1478" s="5"/>
      <c r="DXR1478" s="7"/>
      <c r="DXS1478" s="6"/>
      <c r="DXT1478" s="32"/>
      <c r="DXU1478" s="32"/>
      <c r="DXV1478" s="32"/>
      <c r="DXW1478" s="32"/>
      <c r="DXX1478" s="6"/>
      <c r="DXY1478" s="13"/>
      <c r="DXZ1478" s="6"/>
      <c r="DYA1478" s="10"/>
      <c r="DYB1478" s="10"/>
      <c r="DYC1478" s="6"/>
      <c r="DYD1478" s="5"/>
      <c r="DYE1478" s="7"/>
      <c r="DYF1478" s="6"/>
      <c r="DYG1478" s="32"/>
      <c r="DYH1478" s="32"/>
      <c r="DYI1478" s="32"/>
      <c r="DYJ1478" s="32"/>
      <c r="DYK1478" s="6"/>
      <c r="DYL1478" s="13"/>
      <c r="DYM1478" s="6"/>
      <c r="DYN1478" s="10"/>
      <c r="DYO1478" s="10"/>
      <c r="DYP1478" s="6"/>
      <c r="DYQ1478" s="5"/>
      <c r="DYR1478" s="7"/>
      <c r="DYS1478" s="6"/>
      <c r="DYT1478" s="32"/>
      <c r="DYU1478" s="32"/>
      <c r="DYV1478" s="32"/>
      <c r="DYW1478" s="32"/>
      <c r="DYX1478" s="6"/>
      <c r="DYY1478" s="13"/>
      <c r="DYZ1478" s="6"/>
      <c r="DZA1478" s="10"/>
      <c r="DZB1478" s="10"/>
      <c r="DZC1478" s="6"/>
      <c r="DZD1478" s="5"/>
      <c r="DZE1478" s="7"/>
      <c r="DZF1478" s="6"/>
      <c r="DZG1478" s="32"/>
      <c r="DZH1478" s="32"/>
      <c r="DZI1478" s="32"/>
      <c r="DZJ1478" s="32"/>
      <c r="DZK1478" s="6"/>
      <c r="DZL1478" s="13"/>
      <c r="DZM1478" s="6"/>
      <c r="DZN1478" s="10"/>
      <c r="DZO1478" s="10"/>
      <c r="DZP1478" s="6"/>
      <c r="DZQ1478" s="5"/>
      <c r="DZR1478" s="7"/>
      <c r="DZS1478" s="6"/>
      <c r="DZT1478" s="32"/>
      <c r="DZU1478" s="32"/>
      <c r="DZV1478" s="32"/>
      <c r="DZW1478" s="32"/>
      <c r="DZX1478" s="6"/>
      <c r="DZY1478" s="13"/>
      <c r="DZZ1478" s="6"/>
      <c r="EAA1478" s="10"/>
      <c r="EAB1478" s="10"/>
      <c r="EAC1478" s="6"/>
      <c r="EAD1478" s="5"/>
      <c r="EAE1478" s="7"/>
      <c r="EAF1478" s="6"/>
      <c r="EAG1478" s="32"/>
      <c r="EAH1478" s="32"/>
      <c r="EAI1478" s="32"/>
      <c r="EAJ1478" s="32"/>
      <c r="EAK1478" s="6"/>
      <c r="EAL1478" s="13"/>
      <c r="EAM1478" s="6"/>
      <c r="EAN1478" s="10"/>
      <c r="EAO1478" s="10"/>
      <c r="EAP1478" s="6"/>
      <c r="EAQ1478" s="5"/>
      <c r="EAR1478" s="7"/>
      <c r="EAS1478" s="6"/>
      <c r="EAT1478" s="32"/>
      <c r="EAU1478" s="32"/>
      <c r="EAV1478" s="32"/>
      <c r="EAW1478" s="32"/>
      <c r="EAX1478" s="6"/>
      <c r="EAY1478" s="13"/>
      <c r="EAZ1478" s="6"/>
      <c r="EBA1478" s="10"/>
      <c r="EBB1478" s="10"/>
      <c r="EBC1478" s="6"/>
      <c r="EBD1478" s="5"/>
      <c r="EBE1478" s="7"/>
      <c r="EBF1478" s="6"/>
      <c r="EBG1478" s="32"/>
      <c r="EBH1478" s="32"/>
      <c r="EBI1478" s="32"/>
      <c r="EBJ1478" s="32"/>
      <c r="EBK1478" s="6"/>
      <c r="EBL1478" s="13"/>
      <c r="EBM1478" s="6"/>
      <c r="EBN1478" s="10"/>
      <c r="EBO1478" s="10"/>
      <c r="EBP1478" s="6"/>
      <c r="EBQ1478" s="5"/>
      <c r="EBR1478" s="7"/>
      <c r="EBS1478" s="6"/>
      <c r="EBT1478" s="32"/>
      <c r="EBU1478" s="32"/>
      <c r="EBV1478" s="32"/>
      <c r="EBW1478" s="32"/>
      <c r="EBX1478" s="6"/>
      <c r="EBY1478" s="13"/>
      <c r="EBZ1478" s="6"/>
      <c r="ECA1478" s="10"/>
      <c r="ECB1478" s="10"/>
      <c r="ECC1478" s="6"/>
      <c r="ECD1478" s="5"/>
      <c r="ECE1478" s="7"/>
      <c r="ECF1478" s="6"/>
      <c r="ECG1478" s="32"/>
      <c r="ECH1478" s="32"/>
      <c r="ECI1478" s="32"/>
      <c r="ECJ1478" s="32"/>
      <c r="ECK1478" s="6"/>
      <c r="ECL1478" s="13"/>
      <c r="ECM1478" s="6"/>
      <c r="ECN1478" s="10"/>
      <c r="ECO1478" s="10"/>
      <c r="ECP1478" s="6"/>
      <c r="ECQ1478" s="5"/>
      <c r="ECR1478" s="7"/>
      <c r="ECS1478" s="6"/>
      <c r="ECT1478" s="32"/>
      <c r="ECU1478" s="32"/>
      <c r="ECV1478" s="32"/>
      <c r="ECW1478" s="32"/>
      <c r="ECX1478" s="6"/>
      <c r="ECY1478" s="13"/>
      <c r="ECZ1478" s="6"/>
      <c r="EDA1478" s="10"/>
      <c r="EDB1478" s="10"/>
      <c r="EDC1478" s="6"/>
      <c r="EDD1478" s="5"/>
      <c r="EDE1478" s="7"/>
      <c r="EDF1478" s="6"/>
      <c r="EDG1478" s="32"/>
      <c r="EDH1478" s="32"/>
      <c r="EDI1478" s="32"/>
      <c r="EDJ1478" s="32"/>
      <c r="EDK1478" s="6"/>
      <c r="EDL1478" s="13"/>
      <c r="EDM1478" s="6"/>
      <c r="EDN1478" s="10"/>
      <c r="EDO1478" s="10"/>
      <c r="EDP1478" s="6"/>
      <c r="EDQ1478" s="5"/>
      <c r="EDR1478" s="7"/>
      <c r="EDS1478" s="6"/>
      <c r="EDT1478" s="32"/>
      <c r="EDU1478" s="32"/>
      <c r="EDV1478" s="32"/>
      <c r="EDW1478" s="32"/>
      <c r="EDX1478" s="6"/>
      <c r="EDY1478" s="13"/>
      <c r="EDZ1478" s="6"/>
      <c r="EEA1478" s="10"/>
      <c r="EEB1478" s="10"/>
      <c r="EEC1478" s="6"/>
      <c r="EED1478" s="5"/>
      <c r="EEE1478" s="7"/>
      <c r="EEF1478" s="6"/>
      <c r="EEG1478" s="32"/>
      <c r="EEH1478" s="32"/>
      <c r="EEI1478" s="32"/>
      <c r="EEJ1478" s="32"/>
      <c r="EEK1478" s="6"/>
      <c r="EEL1478" s="13"/>
      <c r="EEM1478" s="6"/>
      <c r="EEN1478" s="10"/>
      <c r="EEO1478" s="10"/>
      <c r="EEP1478" s="6"/>
      <c r="EEQ1478" s="5"/>
      <c r="EER1478" s="7"/>
      <c r="EES1478" s="6"/>
      <c r="EET1478" s="32"/>
      <c r="EEU1478" s="32"/>
      <c r="EEV1478" s="32"/>
      <c r="EEW1478" s="32"/>
      <c r="EEX1478" s="6"/>
      <c r="EEY1478" s="13"/>
      <c r="EEZ1478" s="6"/>
      <c r="EFA1478" s="10"/>
      <c r="EFB1478" s="10"/>
      <c r="EFC1478" s="6"/>
      <c r="EFD1478" s="5"/>
      <c r="EFE1478" s="7"/>
      <c r="EFF1478" s="6"/>
      <c r="EFG1478" s="32"/>
      <c r="EFH1478" s="32"/>
      <c r="EFI1478" s="32"/>
      <c r="EFJ1478" s="32"/>
      <c r="EFK1478" s="6"/>
      <c r="EFL1478" s="13"/>
      <c r="EFM1478" s="6"/>
      <c r="EFN1478" s="10"/>
      <c r="EFO1478" s="10"/>
      <c r="EFP1478" s="6"/>
      <c r="EFQ1478" s="5"/>
      <c r="EFR1478" s="7"/>
      <c r="EFS1478" s="6"/>
      <c r="EFT1478" s="32"/>
      <c r="EFU1478" s="32"/>
      <c r="EFV1478" s="32"/>
      <c r="EFW1478" s="32"/>
      <c r="EFX1478" s="6"/>
      <c r="EFY1478" s="13"/>
      <c r="EFZ1478" s="6"/>
      <c r="EGA1478" s="10"/>
      <c r="EGB1478" s="10"/>
      <c r="EGC1478" s="6"/>
      <c r="EGD1478" s="5"/>
      <c r="EGE1478" s="7"/>
      <c r="EGF1478" s="6"/>
      <c r="EGG1478" s="32"/>
      <c r="EGH1478" s="32"/>
      <c r="EGI1478" s="32"/>
      <c r="EGJ1478" s="32"/>
      <c r="EGK1478" s="6"/>
      <c r="EGL1478" s="13"/>
      <c r="EGM1478" s="6"/>
      <c r="EGN1478" s="10"/>
      <c r="EGO1478" s="10"/>
      <c r="EGP1478" s="6"/>
      <c r="EGQ1478" s="5"/>
      <c r="EGR1478" s="7"/>
      <c r="EGS1478" s="6"/>
      <c r="EGT1478" s="32"/>
      <c r="EGU1478" s="32"/>
      <c r="EGV1478" s="32"/>
      <c r="EGW1478" s="32"/>
      <c r="EGX1478" s="6"/>
      <c r="EGY1478" s="13"/>
      <c r="EGZ1478" s="6"/>
      <c r="EHA1478" s="10"/>
      <c r="EHB1478" s="10"/>
      <c r="EHC1478" s="6"/>
      <c r="EHD1478" s="5"/>
      <c r="EHE1478" s="7"/>
      <c r="EHF1478" s="6"/>
      <c r="EHG1478" s="32"/>
      <c r="EHH1478" s="32"/>
      <c r="EHI1478" s="32"/>
      <c r="EHJ1478" s="32"/>
      <c r="EHK1478" s="6"/>
      <c r="EHL1478" s="13"/>
      <c r="EHM1478" s="6"/>
      <c r="EHN1478" s="10"/>
      <c r="EHO1478" s="10"/>
      <c r="EHP1478" s="6"/>
      <c r="EHQ1478" s="5"/>
      <c r="EHR1478" s="7"/>
      <c r="EHS1478" s="6"/>
      <c r="EHT1478" s="32"/>
      <c r="EHU1478" s="32"/>
      <c r="EHV1478" s="32"/>
      <c r="EHW1478" s="32"/>
      <c r="EHX1478" s="6"/>
      <c r="EHY1478" s="13"/>
      <c r="EHZ1478" s="6"/>
      <c r="EIA1478" s="10"/>
      <c r="EIB1478" s="10"/>
      <c r="EIC1478" s="6"/>
      <c r="EID1478" s="5"/>
      <c r="EIE1478" s="7"/>
      <c r="EIF1478" s="6"/>
      <c r="EIG1478" s="32"/>
      <c r="EIH1478" s="32"/>
      <c r="EII1478" s="32"/>
      <c r="EIJ1478" s="32"/>
      <c r="EIK1478" s="6"/>
      <c r="EIL1478" s="13"/>
      <c r="EIM1478" s="6"/>
      <c r="EIN1478" s="10"/>
      <c r="EIO1478" s="10"/>
      <c r="EIP1478" s="6"/>
      <c r="EIQ1478" s="5"/>
      <c r="EIR1478" s="7"/>
      <c r="EIS1478" s="6"/>
      <c r="EIT1478" s="32"/>
      <c r="EIU1478" s="32"/>
      <c r="EIV1478" s="32"/>
      <c r="EIW1478" s="32"/>
      <c r="EIX1478" s="6"/>
      <c r="EIY1478" s="13"/>
      <c r="EIZ1478" s="6"/>
      <c r="EJA1478" s="10"/>
      <c r="EJB1478" s="10"/>
      <c r="EJC1478" s="6"/>
      <c r="EJD1478" s="5"/>
      <c r="EJE1478" s="7"/>
      <c r="EJF1478" s="6"/>
      <c r="EJG1478" s="32"/>
      <c r="EJH1478" s="32"/>
      <c r="EJI1478" s="32"/>
      <c r="EJJ1478" s="32"/>
      <c r="EJK1478" s="6"/>
      <c r="EJL1478" s="13"/>
      <c r="EJM1478" s="6"/>
      <c r="EJN1478" s="10"/>
      <c r="EJO1478" s="10"/>
      <c r="EJP1478" s="6"/>
      <c r="EJQ1478" s="5"/>
      <c r="EJR1478" s="7"/>
      <c r="EJS1478" s="6"/>
      <c r="EJT1478" s="32"/>
      <c r="EJU1478" s="32"/>
      <c r="EJV1478" s="32"/>
      <c r="EJW1478" s="32"/>
      <c r="EJX1478" s="6"/>
      <c r="EJY1478" s="13"/>
      <c r="EJZ1478" s="6"/>
      <c r="EKA1478" s="10"/>
      <c r="EKB1478" s="10"/>
      <c r="EKC1478" s="6"/>
      <c r="EKD1478" s="5"/>
      <c r="EKE1478" s="7"/>
      <c r="EKF1478" s="6"/>
      <c r="EKG1478" s="32"/>
      <c r="EKH1478" s="32"/>
      <c r="EKI1478" s="32"/>
      <c r="EKJ1478" s="32"/>
      <c r="EKK1478" s="6"/>
      <c r="EKL1478" s="13"/>
      <c r="EKM1478" s="6"/>
      <c r="EKN1478" s="10"/>
      <c r="EKO1478" s="10"/>
      <c r="EKP1478" s="6"/>
      <c r="EKQ1478" s="5"/>
      <c r="EKR1478" s="7"/>
      <c r="EKS1478" s="6"/>
      <c r="EKT1478" s="32"/>
      <c r="EKU1478" s="32"/>
      <c r="EKV1478" s="32"/>
      <c r="EKW1478" s="32"/>
      <c r="EKX1478" s="6"/>
      <c r="EKY1478" s="13"/>
      <c r="EKZ1478" s="6"/>
      <c r="ELA1478" s="10"/>
      <c r="ELB1478" s="10"/>
      <c r="ELC1478" s="6"/>
      <c r="ELD1478" s="5"/>
      <c r="ELE1478" s="7"/>
      <c r="ELF1478" s="6"/>
      <c r="ELG1478" s="32"/>
      <c r="ELH1478" s="32"/>
      <c r="ELI1478" s="32"/>
      <c r="ELJ1478" s="32"/>
      <c r="ELK1478" s="6"/>
      <c r="ELL1478" s="13"/>
      <c r="ELM1478" s="6"/>
      <c r="ELN1478" s="10"/>
      <c r="ELO1478" s="10"/>
      <c r="ELP1478" s="6"/>
      <c r="ELQ1478" s="5"/>
      <c r="ELR1478" s="7"/>
      <c r="ELS1478" s="6"/>
      <c r="ELT1478" s="32"/>
      <c r="ELU1478" s="32"/>
      <c r="ELV1478" s="32"/>
      <c r="ELW1478" s="32"/>
      <c r="ELX1478" s="6"/>
      <c r="ELY1478" s="13"/>
      <c r="ELZ1478" s="6"/>
      <c r="EMA1478" s="10"/>
      <c r="EMB1478" s="10"/>
      <c r="EMC1478" s="6"/>
      <c r="EMD1478" s="5"/>
      <c r="EME1478" s="7"/>
      <c r="EMF1478" s="6"/>
      <c r="EMG1478" s="32"/>
      <c r="EMH1478" s="32"/>
      <c r="EMI1478" s="32"/>
      <c r="EMJ1478" s="32"/>
      <c r="EMK1478" s="6"/>
      <c r="EML1478" s="13"/>
      <c r="EMM1478" s="6"/>
      <c r="EMN1478" s="10"/>
      <c r="EMO1478" s="10"/>
      <c r="EMP1478" s="6"/>
      <c r="EMQ1478" s="5"/>
      <c r="EMR1478" s="7"/>
      <c r="EMS1478" s="6"/>
      <c r="EMT1478" s="32"/>
      <c r="EMU1478" s="32"/>
      <c r="EMV1478" s="32"/>
      <c r="EMW1478" s="32"/>
      <c r="EMX1478" s="6"/>
      <c r="EMY1478" s="13"/>
      <c r="EMZ1478" s="6"/>
      <c r="ENA1478" s="10"/>
      <c r="ENB1478" s="10"/>
      <c r="ENC1478" s="6"/>
      <c r="END1478" s="5"/>
      <c r="ENE1478" s="7"/>
      <c r="ENF1478" s="6"/>
      <c r="ENG1478" s="32"/>
      <c r="ENH1478" s="32"/>
      <c r="ENI1478" s="32"/>
      <c r="ENJ1478" s="32"/>
      <c r="ENK1478" s="6"/>
      <c r="ENL1478" s="13"/>
      <c r="ENM1478" s="6"/>
      <c r="ENN1478" s="10"/>
      <c r="ENO1478" s="10"/>
      <c r="ENP1478" s="6"/>
      <c r="ENQ1478" s="5"/>
      <c r="ENR1478" s="7"/>
      <c r="ENS1478" s="6"/>
      <c r="ENT1478" s="32"/>
      <c r="ENU1478" s="32"/>
      <c r="ENV1478" s="32"/>
      <c r="ENW1478" s="32"/>
      <c r="ENX1478" s="6"/>
      <c r="ENY1478" s="13"/>
      <c r="ENZ1478" s="6"/>
      <c r="EOA1478" s="10"/>
      <c r="EOB1478" s="10"/>
      <c r="EOC1478" s="6"/>
      <c r="EOD1478" s="5"/>
      <c r="EOE1478" s="7"/>
      <c r="EOF1478" s="6"/>
      <c r="EOG1478" s="32"/>
      <c r="EOH1478" s="32"/>
      <c r="EOI1478" s="32"/>
      <c r="EOJ1478" s="32"/>
      <c r="EOK1478" s="6"/>
      <c r="EOL1478" s="13"/>
      <c r="EOM1478" s="6"/>
      <c r="EON1478" s="10"/>
      <c r="EOO1478" s="10"/>
      <c r="EOP1478" s="6"/>
      <c r="EOQ1478" s="5"/>
      <c r="EOR1478" s="7"/>
      <c r="EOS1478" s="6"/>
      <c r="EOT1478" s="32"/>
      <c r="EOU1478" s="32"/>
      <c r="EOV1478" s="32"/>
      <c r="EOW1478" s="32"/>
      <c r="EOX1478" s="6"/>
      <c r="EOY1478" s="13"/>
      <c r="EOZ1478" s="6"/>
      <c r="EPA1478" s="10"/>
      <c r="EPB1478" s="10"/>
      <c r="EPC1478" s="6"/>
      <c r="EPD1478" s="5"/>
      <c r="EPE1478" s="7"/>
      <c r="EPF1478" s="6"/>
      <c r="EPG1478" s="32"/>
      <c r="EPH1478" s="32"/>
      <c r="EPI1478" s="32"/>
      <c r="EPJ1478" s="32"/>
      <c r="EPK1478" s="6"/>
      <c r="EPL1478" s="13"/>
      <c r="EPM1478" s="6"/>
      <c r="EPN1478" s="10"/>
      <c r="EPO1478" s="10"/>
      <c r="EPP1478" s="6"/>
      <c r="EPQ1478" s="5"/>
      <c r="EPR1478" s="7"/>
      <c r="EPS1478" s="6"/>
      <c r="EPT1478" s="32"/>
      <c r="EPU1478" s="32"/>
      <c r="EPV1478" s="32"/>
      <c r="EPW1478" s="32"/>
      <c r="EPX1478" s="6"/>
      <c r="EPY1478" s="13"/>
      <c r="EPZ1478" s="6"/>
      <c r="EQA1478" s="10"/>
      <c r="EQB1478" s="10"/>
      <c r="EQC1478" s="6"/>
      <c r="EQD1478" s="5"/>
      <c r="EQE1478" s="7"/>
      <c r="EQF1478" s="6"/>
      <c r="EQG1478" s="32"/>
      <c r="EQH1478" s="32"/>
      <c r="EQI1478" s="32"/>
      <c r="EQJ1478" s="32"/>
      <c r="EQK1478" s="6"/>
      <c r="EQL1478" s="13"/>
      <c r="EQM1478" s="6"/>
      <c r="EQN1478" s="10"/>
      <c r="EQO1478" s="10"/>
      <c r="EQP1478" s="6"/>
      <c r="EQQ1478" s="5"/>
      <c r="EQR1478" s="7"/>
      <c r="EQS1478" s="6"/>
      <c r="EQT1478" s="32"/>
      <c r="EQU1478" s="32"/>
      <c r="EQV1478" s="32"/>
      <c r="EQW1478" s="32"/>
      <c r="EQX1478" s="6"/>
      <c r="EQY1478" s="13"/>
      <c r="EQZ1478" s="6"/>
      <c r="ERA1478" s="10"/>
      <c r="ERB1478" s="10"/>
      <c r="ERC1478" s="6"/>
      <c r="ERD1478" s="5"/>
      <c r="ERE1478" s="7"/>
      <c r="ERF1478" s="6"/>
      <c r="ERG1478" s="32"/>
      <c r="ERH1478" s="32"/>
      <c r="ERI1478" s="32"/>
      <c r="ERJ1478" s="32"/>
      <c r="ERK1478" s="6"/>
      <c r="ERL1478" s="13"/>
      <c r="ERM1478" s="6"/>
      <c r="ERN1478" s="10"/>
      <c r="ERO1478" s="10"/>
      <c r="ERP1478" s="6"/>
      <c r="ERQ1478" s="5"/>
      <c r="ERR1478" s="7"/>
      <c r="ERS1478" s="6"/>
      <c r="ERT1478" s="32"/>
      <c r="ERU1478" s="32"/>
      <c r="ERV1478" s="32"/>
      <c r="ERW1478" s="32"/>
      <c r="ERX1478" s="6"/>
      <c r="ERY1478" s="13"/>
      <c r="ERZ1478" s="6"/>
      <c r="ESA1478" s="10"/>
      <c r="ESB1478" s="10"/>
      <c r="ESC1478" s="6"/>
      <c r="ESD1478" s="5"/>
      <c r="ESE1478" s="7"/>
      <c r="ESF1478" s="6"/>
      <c r="ESG1478" s="32"/>
      <c r="ESH1478" s="32"/>
      <c r="ESI1478" s="32"/>
      <c r="ESJ1478" s="32"/>
      <c r="ESK1478" s="6"/>
      <c r="ESL1478" s="13"/>
      <c r="ESM1478" s="6"/>
      <c r="ESN1478" s="10"/>
      <c r="ESO1478" s="10"/>
      <c r="ESP1478" s="6"/>
      <c r="ESQ1478" s="5"/>
      <c r="ESR1478" s="7"/>
      <c r="ESS1478" s="6"/>
      <c r="EST1478" s="32"/>
      <c r="ESU1478" s="32"/>
      <c r="ESV1478" s="32"/>
      <c r="ESW1478" s="32"/>
      <c r="ESX1478" s="6"/>
      <c r="ESY1478" s="13"/>
      <c r="ESZ1478" s="6"/>
      <c r="ETA1478" s="10"/>
      <c r="ETB1478" s="10"/>
      <c r="ETC1478" s="6"/>
      <c r="ETD1478" s="5"/>
      <c r="ETE1478" s="7"/>
      <c r="ETF1478" s="6"/>
      <c r="ETG1478" s="32"/>
      <c r="ETH1478" s="32"/>
      <c r="ETI1478" s="32"/>
      <c r="ETJ1478" s="32"/>
      <c r="ETK1478" s="6"/>
      <c r="ETL1478" s="13"/>
      <c r="ETM1478" s="6"/>
      <c r="ETN1478" s="10"/>
      <c r="ETO1478" s="10"/>
      <c r="ETP1478" s="6"/>
      <c r="ETQ1478" s="5"/>
      <c r="ETR1478" s="7"/>
      <c r="ETS1478" s="6"/>
      <c r="ETT1478" s="32"/>
      <c r="ETU1478" s="32"/>
      <c r="ETV1478" s="32"/>
      <c r="ETW1478" s="32"/>
      <c r="ETX1478" s="6"/>
      <c r="ETY1478" s="13"/>
      <c r="ETZ1478" s="6"/>
      <c r="EUA1478" s="10"/>
      <c r="EUB1478" s="10"/>
      <c r="EUC1478" s="6"/>
      <c r="EUD1478" s="5"/>
      <c r="EUE1478" s="7"/>
      <c r="EUF1478" s="6"/>
      <c r="EUG1478" s="32"/>
      <c r="EUH1478" s="32"/>
      <c r="EUI1478" s="32"/>
      <c r="EUJ1478" s="32"/>
      <c r="EUK1478" s="6"/>
      <c r="EUL1478" s="13"/>
      <c r="EUM1478" s="6"/>
      <c r="EUN1478" s="10"/>
      <c r="EUO1478" s="10"/>
      <c r="EUP1478" s="6"/>
      <c r="EUQ1478" s="5"/>
      <c r="EUR1478" s="7"/>
      <c r="EUS1478" s="6"/>
      <c r="EUT1478" s="32"/>
      <c r="EUU1478" s="32"/>
      <c r="EUV1478" s="32"/>
      <c r="EUW1478" s="32"/>
      <c r="EUX1478" s="6"/>
      <c r="EUY1478" s="13"/>
      <c r="EUZ1478" s="6"/>
      <c r="EVA1478" s="10"/>
      <c r="EVB1478" s="10"/>
      <c r="EVC1478" s="6"/>
      <c r="EVD1478" s="5"/>
      <c r="EVE1478" s="7"/>
      <c r="EVF1478" s="6"/>
      <c r="EVG1478" s="32"/>
      <c r="EVH1478" s="32"/>
      <c r="EVI1478" s="32"/>
      <c r="EVJ1478" s="32"/>
      <c r="EVK1478" s="6"/>
      <c r="EVL1478" s="13"/>
      <c r="EVM1478" s="6"/>
      <c r="EVN1478" s="10"/>
      <c r="EVO1478" s="10"/>
      <c r="EVP1478" s="6"/>
      <c r="EVQ1478" s="5"/>
      <c r="EVR1478" s="7"/>
      <c r="EVS1478" s="6"/>
      <c r="EVT1478" s="32"/>
      <c r="EVU1478" s="32"/>
      <c r="EVV1478" s="32"/>
      <c r="EVW1478" s="32"/>
      <c r="EVX1478" s="6"/>
      <c r="EVY1478" s="13"/>
      <c r="EVZ1478" s="6"/>
      <c r="EWA1478" s="10"/>
      <c r="EWB1478" s="10"/>
      <c r="EWC1478" s="6"/>
      <c r="EWD1478" s="5"/>
      <c r="EWE1478" s="7"/>
      <c r="EWF1478" s="6"/>
      <c r="EWG1478" s="32"/>
      <c r="EWH1478" s="32"/>
      <c r="EWI1478" s="32"/>
      <c r="EWJ1478" s="32"/>
      <c r="EWK1478" s="6"/>
      <c r="EWL1478" s="13"/>
      <c r="EWM1478" s="6"/>
      <c r="EWN1478" s="10"/>
      <c r="EWO1478" s="10"/>
      <c r="EWP1478" s="6"/>
      <c r="EWQ1478" s="5"/>
      <c r="EWR1478" s="7"/>
      <c r="EWS1478" s="6"/>
      <c r="EWT1478" s="32"/>
      <c r="EWU1478" s="32"/>
      <c r="EWV1478" s="32"/>
      <c r="EWW1478" s="32"/>
      <c r="EWX1478" s="6"/>
      <c r="EWY1478" s="13"/>
      <c r="EWZ1478" s="6"/>
      <c r="EXA1478" s="10"/>
      <c r="EXB1478" s="10"/>
      <c r="EXC1478" s="6"/>
      <c r="EXD1478" s="5"/>
      <c r="EXE1478" s="7"/>
      <c r="EXF1478" s="6"/>
      <c r="EXG1478" s="32"/>
      <c r="EXH1478" s="32"/>
      <c r="EXI1478" s="32"/>
      <c r="EXJ1478" s="32"/>
      <c r="EXK1478" s="6"/>
      <c r="EXL1478" s="13"/>
      <c r="EXM1478" s="6"/>
      <c r="EXN1478" s="10"/>
      <c r="EXO1478" s="10"/>
      <c r="EXP1478" s="6"/>
      <c r="EXQ1478" s="5"/>
      <c r="EXR1478" s="7"/>
      <c r="EXS1478" s="6"/>
      <c r="EXT1478" s="32"/>
      <c r="EXU1478" s="32"/>
      <c r="EXV1478" s="32"/>
      <c r="EXW1478" s="32"/>
      <c r="EXX1478" s="6"/>
      <c r="EXY1478" s="13"/>
      <c r="EXZ1478" s="6"/>
      <c r="EYA1478" s="10"/>
      <c r="EYB1478" s="10"/>
      <c r="EYC1478" s="6"/>
      <c r="EYD1478" s="5"/>
      <c r="EYE1478" s="7"/>
      <c r="EYF1478" s="6"/>
      <c r="EYG1478" s="32"/>
      <c r="EYH1478" s="32"/>
      <c r="EYI1478" s="32"/>
      <c r="EYJ1478" s="32"/>
      <c r="EYK1478" s="6"/>
      <c r="EYL1478" s="13"/>
      <c r="EYM1478" s="6"/>
      <c r="EYN1478" s="10"/>
      <c r="EYO1478" s="10"/>
      <c r="EYP1478" s="6"/>
      <c r="EYQ1478" s="5"/>
      <c r="EYR1478" s="7"/>
      <c r="EYS1478" s="6"/>
      <c r="EYT1478" s="32"/>
      <c r="EYU1478" s="32"/>
      <c r="EYV1478" s="32"/>
      <c r="EYW1478" s="32"/>
      <c r="EYX1478" s="6"/>
      <c r="EYY1478" s="13"/>
      <c r="EYZ1478" s="6"/>
      <c r="EZA1478" s="10"/>
      <c r="EZB1478" s="10"/>
      <c r="EZC1478" s="6"/>
      <c r="EZD1478" s="5"/>
      <c r="EZE1478" s="7"/>
      <c r="EZF1478" s="6"/>
      <c r="EZG1478" s="32"/>
      <c r="EZH1478" s="32"/>
      <c r="EZI1478" s="32"/>
      <c r="EZJ1478" s="32"/>
      <c r="EZK1478" s="6"/>
      <c r="EZL1478" s="13"/>
      <c r="EZM1478" s="6"/>
      <c r="EZN1478" s="10"/>
      <c r="EZO1478" s="10"/>
      <c r="EZP1478" s="6"/>
      <c r="EZQ1478" s="5"/>
      <c r="EZR1478" s="7"/>
      <c r="EZS1478" s="6"/>
      <c r="EZT1478" s="32"/>
      <c r="EZU1478" s="32"/>
      <c r="EZV1478" s="32"/>
      <c r="EZW1478" s="32"/>
      <c r="EZX1478" s="6"/>
      <c r="EZY1478" s="13"/>
      <c r="EZZ1478" s="6"/>
      <c r="FAA1478" s="10"/>
      <c r="FAB1478" s="10"/>
      <c r="FAC1478" s="6"/>
      <c r="FAD1478" s="5"/>
      <c r="FAE1478" s="7"/>
      <c r="FAF1478" s="6"/>
      <c r="FAG1478" s="32"/>
      <c r="FAH1478" s="32"/>
      <c r="FAI1478" s="32"/>
      <c r="FAJ1478" s="32"/>
      <c r="FAK1478" s="6"/>
      <c r="FAL1478" s="13"/>
      <c r="FAM1478" s="6"/>
      <c r="FAN1478" s="10"/>
      <c r="FAO1478" s="10"/>
      <c r="FAP1478" s="6"/>
      <c r="FAQ1478" s="5"/>
      <c r="FAR1478" s="7"/>
      <c r="FAS1478" s="6"/>
      <c r="FAT1478" s="32"/>
      <c r="FAU1478" s="32"/>
      <c r="FAV1478" s="32"/>
      <c r="FAW1478" s="32"/>
      <c r="FAX1478" s="6"/>
      <c r="FAY1478" s="13"/>
      <c r="FAZ1478" s="6"/>
      <c r="FBA1478" s="10"/>
      <c r="FBB1478" s="10"/>
      <c r="FBC1478" s="6"/>
      <c r="FBD1478" s="5"/>
      <c r="FBE1478" s="7"/>
      <c r="FBF1478" s="6"/>
      <c r="FBG1478" s="32"/>
      <c r="FBH1478" s="32"/>
      <c r="FBI1478" s="32"/>
      <c r="FBJ1478" s="32"/>
      <c r="FBK1478" s="6"/>
      <c r="FBL1478" s="13"/>
      <c r="FBM1478" s="6"/>
      <c r="FBN1478" s="10"/>
      <c r="FBO1478" s="10"/>
      <c r="FBP1478" s="6"/>
      <c r="FBQ1478" s="5"/>
      <c r="FBR1478" s="7"/>
      <c r="FBS1478" s="6"/>
      <c r="FBT1478" s="32"/>
      <c r="FBU1478" s="32"/>
      <c r="FBV1478" s="32"/>
      <c r="FBW1478" s="32"/>
      <c r="FBX1478" s="6"/>
      <c r="FBY1478" s="13"/>
      <c r="FBZ1478" s="6"/>
      <c r="FCA1478" s="10"/>
      <c r="FCB1478" s="10"/>
      <c r="FCC1478" s="6"/>
      <c r="FCD1478" s="5"/>
      <c r="FCE1478" s="7"/>
      <c r="FCF1478" s="6"/>
      <c r="FCG1478" s="32"/>
      <c r="FCH1478" s="32"/>
      <c r="FCI1478" s="32"/>
      <c r="FCJ1478" s="32"/>
      <c r="FCK1478" s="6"/>
      <c r="FCL1478" s="13"/>
      <c r="FCM1478" s="6"/>
      <c r="FCN1478" s="10"/>
      <c r="FCO1478" s="10"/>
      <c r="FCP1478" s="6"/>
      <c r="FCQ1478" s="5"/>
      <c r="FCR1478" s="7"/>
      <c r="FCS1478" s="6"/>
      <c r="FCT1478" s="32"/>
      <c r="FCU1478" s="32"/>
      <c r="FCV1478" s="32"/>
      <c r="FCW1478" s="32"/>
      <c r="FCX1478" s="6"/>
      <c r="FCY1478" s="13"/>
      <c r="FCZ1478" s="6"/>
      <c r="FDA1478" s="10"/>
      <c r="FDB1478" s="10"/>
      <c r="FDC1478" s="6"/>
      <c r="FDD1478" s="5"/>
      <c r="FDE1478" s="7"/>
      <c r="FDF1478" s="6"/>
      <c r="FDG1478" s="32"/>
      <c r="FDH1478" s="32"/>
      <c r="FDI1478" s="32"/>
      <c r="FDJ1478" s="32"/>
      <c r="FDK1478" s="6"/>
      <c r="FDL1478" s="13"/>
      <c r="FDM1478" s="6"/>
      <c r="FDN1478" s="10"/>
      <c r="FDO1478" s="10"/>
      <c r="FDP1478" s="6"/>
      <c r="FDQ1478" s="5"/>
      <c r="FDR1478" s="7"/>
      <c r="FDS1478" s="6"/>
      <c r="FDT1478" s="32"/>
      <c r="FDU1478" s="32"/>
      <c r="FDV1478" s="32"/>
      <c r="FDW1478" s="32"/>
      <c r="FDX1478" s="6"/>
      <c r="FDY1478" s="13"/>
      <c r="FDZ1478" s="6"/>
      <c r="FEA1478" s="10"/>
      <c r="FEB1478" s="10"/>
      <c r="FEC1478" s="6"/>
      <c r="FED1478" s="5"/>
      <c r="FEE1478" s="7"/>
      <c r="FEF1478" s="6"/>
      <c r="FEG1478" s="32"/>
      <c r="FEH1478" s="32"/>
      <c r="FEI1478" s="32"/>
      <c r="FEJ1478" s="32"/>
      <c r="FEK1478" s="6"/>
      <c r="FEL1478" s="13"/>
      <c r="FEM1478" s="6"/>
      <c r="FEN1478" s="10"/>
      <c r="FEO1478" s="10"/>
      <c r="FEP1478" s="6"/>
      <c r="FEQ1478" s="5"/>
      <c r="FER1478" s="7"/>
      <c r="FES1478" s="6"/>
      <c r="FET1478" s="32"/>
      <c r="FEU1478" s="32"/>
      <c r="FEV1478" s="32"/>
      <c r="FEW1478" s="32"/>
      <c r="FEX1478" s="6"/>
      <c r="FEY1478" s="13"/>
      <c r="FEZ1478" s="6"/>
      <c r="FFA1478" s="10"/>
      <c r="FFB1478" s="10"/>
      <c r="FFC1478" s="6"/>
      <c r="FFD1478" s="5"/>
      <c r="FFE1478" s="7"/>
      <c r="FFF1478" s="6"/>
      <c r="FFG1478" s="32"/>
      <c r="FFH1478" s="32"/>
      <c r="FFI1478" s="32"/>
      <c r="FFJ1478" s="32"/>
      <c r="FFK1478" s="6"/>
      <c r="FFL1478" s="13"/>
      <c r="FFM1478" s="6"/>
      <c r="FFN1478" s="10"/>
      <c r="FFO1478" s="10"/>
      <c r="FFP1478" s="6"/>
      <c r="FFQ1478" s="5"/>
      <c r="FFR1478" s="7"/>
      <c r="FFS1478" s="6"/>
      <c r="FFT1478" s="32"/>
      <c r="FFU1478" s="32"/>
      <c r="FFV1478" s="32"/>
      <c r="FFW1478" s="32"/>
      <c r="FFX1478" s="6"/>
      <c r="FFY1478" s="13"/>
      <c r="FFZ1478" s="6"/>
      <c r="FGA1478" s="10"/>
      <c r="FGB1478" s="10"/>
      <c r="FGC1478" s="6"/>
      <c r="FGD1478" s="5"/>
      <c r="FGE1478" s="7"/>
      <c r="FGF1478" s="6"/>
      <c r="FGG1478" s="32"/>
      <c r="FGH1478" s="32"/>
      <c r="FGI1478" s="32"/>
      <c r="FGJ1478" s="32"/>
      <c r="FGK1478" s="6"/>
      <c r="FGL1478" s="13"/>
      <c r="FGM1478" s="6"/>
      <c r="FGN1478" s="10"/>
      <c r="FGO1478" s="10"/>
      <c r="FGP1478" s="6"/>
      <c r="FGQ1478" s="5"/>
      <c r="FGR1478" s="7"/>
      <c r="FGS1478" s="6"/>
      <c r="FGT1478" s="32"/>
      <c r="FGU1478" s="32"/>
      <c r="FGV1478" s="32"/>
      <c r="FGW1478" s="32"/>
      <c r="FGX1478" s="6"/>
      <c r="FGY1478" s="13"/>
      <c r="FGZ1478" s="6"/>
      <c r="FHA1478" s="10"/>
      <c r="FHB1478" s="10"/>
      <c r="FHC1478" s="6"/>
      <c r="FHD1478" s="5"/>
      <c r="FHE1478" s="7"/>
      <c r="FHF1478" s="6"/>
      <c r="FHG1478" s="32"/>
      <c r="FHH1478" s="32"/>
      <c r="FHI1478" s="32"/>
      <c r="FHJ1478" s="32"/>
      <c r="FHK1478" s="6"/>
      <c r="FHL1478" s="13"/>
      <c r="FHM1478" s="6"/>
      <c r="FHN1478" s="10"/>
      <c r="FHO1478" s="10"/>
      <c r="FHP1478" s="6"/>
      <c r="FHQ1478" s="5"/>
      <c r="FHR1478" s="7"/>
      <c r="FHS1478" s="6"/>
      <c r="FHT1478" s="32"/>
      <c r="FHU1478" s="32"/>
      <c r="FHV1478" s="32"/>
      <c r="FHW1478" s="32"/>
      <c r="FHX1478" s="6"/>
      <c r="FHY1478" s="13"/>
      <c r="FHZ1478" s="6"/>
      <c r="FIA1478" s="10"/>
      <c r="FIB1478" s="10"/>
      <c r="FIC1478" s="6"/>
      <c r="FID1478" s="5"/>
      <c r="FIE1478" s="7"/>
      <c r="FIF1478" s="6"/>
      <c r="FIG1478" s="32"/>
      <c r="FIH1478" s="32"/>
      <c r="FII1478" s="32"/>
      <c r="FIJ1478" s="32"/>
      <c r="FIK1478" s="6"/>
      <c r="FIL1478" s="13"/>
      <c r="FIM1478" s="6"/>
      <c r="FIN1478" s="10"/>
      <c r="FIO1478" s="10"/>
      <c r="FIP1478" s="6"/>
      <c r="FIQ1478" s="5"/>
      <c r="FIR1478" s="7"/>
      <c r="FIS1478" s="6"/>
      <c r="FIT1478" s="32"/>
      <c r="FIU1478" s="32"/>
      <c r="FIV1478" s="32"/>
      <c r="FIW1478" s="32"/>
      <c r="FIX1478" s="6"/>
      <c r="FIY1478" s="13"/>
      <c r="FIZ1478" s="6"/>
      <c r="FJA1478" s="10"/>
      <c r="FJB1478" s="10"/>
      <c r="FJC1478" s="6"/>
      <c r="FJD1478" s="5"/>
      <c r="FJE1478" s="7"/>
      <c r="FJF1478" s="6"/>
      <c r="FJG1478" s="32"/>
      <c r="FJH1478" s="32"/>
      <c r="FJI1478" s="32"/>
      <c r="FJJ1478" s="32"/>
      <c r="FJK1478" s="6"/>
      <c r="FJL1478" s="13"/>
      <c r="FJM1478" s="6"/>
      <c r="FJN1478" s="10"/>
      <c r="FJO1478" s="10"/>
      <c r="FJP1478" s="6"/>
      <c r="FJQ1478" s="5"/>
      <c r="FJR1478" s="7"/>
      <c r="FJS1478" s="6"/>
      <c r="FJT1478" s="32"/>
      <c r="FJU1478" s="32"/>
      <c r="FJV1478" s="32"/>
      <c r="FJW1478" s="32"/>
      <c r="FJX1478" s="6"/>
      <c r="FJY1478" s="13"/>
      <c r="FJZ1478" s="6"/>
      <c r="FKA1478" s="10"/>
      <c r="FKB1478" s="10"/>
      <c r="FKC1478" s="6"/>
      <c r="FKD1478" s="5"/>
      <c r="FKE1478" s="7"/>
      <c r="FKF1478" s="6"/>
      <c r="FKG1478" s="32"/>
      <c r="FKH1478" s="32"/>
      <c r="FKI1478" s="32"/>
      <c r="FKJ1478" s="32"/>
      <c r="FKK1478" s="6"/>
      <c r="FKL1478" s="13"/>
      <c r="FKM1478" s="6"/>
      <c r="FKN1478" s="10"/>
      <c r="FKO1478" s="10"/>
      <c r="FKP1478" s="6"/>
      <c r="FKQ1478" s="5"/>
      <c r="FKR1478" s="7"/>
      <c r="FKS1478" s="6"/>
      <c r="FKT1478" s="32"/>
      <c r="FKU1478" s="32"/>
      <c r="FKV1478" s="32"/>
      <c r="FKW1478" s="32"/>
      <c r="FKX1478" s="6"/>
      <c r="FKY1478" s="13"/>
      <c r="FKZ1478" s="6"/>
      <c r="FLA1478" s="10"/>
      <c r="FLB1478" s="10"/>
      <c r="FLC1478" s="6"/>
      <c r="FLD1478" s="5"/>
      <c r="FLE1478" s="7"/>
      <c r="FLF1478" s="6"/>
      <c r="FLG1478" s="32"/>
      <c r="FLH1478" s="32"/>
      <c r="FLI1478" s="32"/>
      <c r="FLJ1478" s="32"/>
      <c r="FLK1478" s="6"/>
      <c r="FLL1478" s="13"/>
      <c r="FLM1478" s="6"/>
      <c r="FLN1478" s="10"/>
      <c r="FLO1478" s="10"/>
      <c r="FLP1478" s="6"/>
      <c r="FLQ1478" s="5"/>
      <c r="FLR1478" s="7"/>
      <c r="FLS1478" s="6"/>
      <c r="FLT1478" s="32"/>
      <c r="FLU1478" s="32"/>
      <c r="FLV1478" s="32"/>
      <c r="FLW1478" s="32"/>
      <c r="FLX1478" s="6"/>
      <c r="FLY1478" s="13"/>
      <c r="FLZ1478" s="6"/>
      <c r="FMA1478" s="10"/>
      <c r="FMB1478" s="10"/>
      <c r="FMC1478" s="6"/>
      <c r="FMD1478" s="5"/>
      <c r="FME1478" s="7"/>
      <c r="FMF1478" s="6"/>
      <c r="FMG1478" s="32"/>
      <c r="FMH1478" s="32"/>
      <c r="FMI1478" s="32"/>
      <c r="FMJ1478" s="32"/>
      <c r="FMK1478" s="6"/>
      <c r="FML1478" s="13"/>
      <c r="FMM1478" s="6"/>
      <c r="FMN1478" s="10"/>
      <c r="FMO1478" s="10"/>
      <c r="FMP1478" s="6"/>
      <c r="FMQ1478" s="5"/>
      <c r="FMR1478" s="7"/>
      <c r="FMS1478" s="6"/>
      <c r="FMT1478" s="32"/>
      <c r="FMU1478" s="32"/>
      <c r="FMV1478" s="32"/>
      <c r="FMW1478" s="32"/>
      <c r="FMX1478" s="6"/>
      <c r="FMY1478" s="13"/>
      <c r="FMZ1478" s="6"/>
      <c r="FNA1478" s="10"/>
      <c r="FNB1478" s="10"/>
      <c r="FNC1478" s="6"/>
      <c r="FND1478" s="5"/>
      <c r="FNE1478" s="7"/>
      <c r="FNF1478" s="6"/>
      <c r="FNG1478" s="32"/>
      <c r="FNH1478" s="32"/>
      <c r="FNI1478" s="32"/>
      <c r="FNJ1478" s="32"/>
      <c r="FNK1478" s="6"/>
      <c r="FNL1478" s="13"/>
      <c r="FNM1478" s="6"/>
      <c r="FNN1478" s="10"/>
      <c r="FNO1478" s="10"/>
      <c r="FNP1478" s="6"/>
      <c r="FNQ1478" s="5"/>
      <c r="FNR1478" s="7"/>
      <c r="FNS1478" s="6"/>
      <c r="FNT1478" s="32"/>
      <c r="FNU1478" s="32"/>
      <c r="FNV1478" s="32"/>
      <c r="FNW1478" s="32"/>
      <c r="FNX1478" s="6"/>
      <c r="FNY1478" s="13"/>
      <c r="FNZ1478" s="6"/>
      <c r="FOA1478" s="10"/>
      <c r="FOB1478" s="10"/>
      <c r="FOC1478" s="6"/>
      <c r="FOD1478" s="5"/>
      <c r="FOE1478" s="7"/>
      <c r="FOF1478" s="6"/>
      <c r="FOG1478" s="32"/>
      <c r="FOH1478" s="32"/>
      <c r="FOI1478" s="32"/>
      <c r="FOJ1478" s="32"/>
      <c r="FOK1478" s="6"/>
      <c r="FOL1478" s="13"/>
      <c r="FOM1478" s="6"/>
      <c r="FON1478" s="10"/>
      <c r="FOO1478" s="10"/>
      <c r="FOP1478" s="6"/>
      <c r="FOQ1478" s="5"/>
      <c r="FOR1478" s="7"/>
      <c r="FOS1478" s="6"/>
      <c r="FOT1478" s="32"/>
      <c r="FOU1478" s="32"/>
      <c r="FOV1478" s="32"/>
      <c r="FOW1478" s="32"/>
      <c r="FOX1478" s="6"/>
      <c r="FOY1478" s="13"/>
      <c r="FOZ1478" s="6"/>
      <c r="FPA1478" s="10"/>
      <c r="FPB1478" s="10"/>
      <c r="FPC1478" s="6"/>
      <c r="FPD1478" s="5"/>
      <c r="FPE1478" s="7"/>
      <c r="FPF1478" s="6"/>
      <c r="FPG1478" s="32"/>
      <c r="FPH1478" s="32"/>
      <c r="FPI1478" s="32"/>
      <c r="FPJ1478" s="32"/>
      <c r="FPK1478" s="6"/>
      <c r="FPL1478" s="13"/>
      <c r="FPM1478" s="6"/>
      <c r="FPN1478" s="10"/>
      <c r="FPO1478" s="10"/>
      <c r="FPP1478" s="6"/>
      <c r="FPQ1478" s="5"/>
      <c r="FPR1478" s="7"/>
      <c r="FPS1478" s="6"/>
      <c r="FPT1478" s="32"/>
      <c r="FPU1478" s="32"/>
      <c r="FPV1478" s="32"/>
      <c r="FPW1478" s="32"/>
      <c r="FPX1478" s="6"/>
      <c r="FPY1478" s="13"/>
      <c r="FPZ1478" s="6"/>
      <c r="FQA1478" s="10"/>
      <c r="FQB1478" s="10"/>
      <c r="FQC1478" s="6"/>
      <c r="FQD1478" s="5"/>
      <c r="FQE1478" s="7"/>
      <c r="FQF1478" s="6"/>
      <c r="FQG1478" s="32"/>
      <c r="FQH1478" s="32"/>
      <c r="FQI1478" s="32"/>
      <c r="FQJ1478" s="32"/>
      <c r="FQK1478" s="6"/>
      <c r="FQL1478" s="13"/>
      <c r="FQM1478" s="6"/>
      <c r="FQN1478" s="10"/>
      <c r="FQO1478" s="10"/>
      <c r="FQP1478" s="6"/>
      <c r="FQQ1478" s="5"/>
      <c r="FQR1478" s="7"/>
      <c r="FQS1478" s="6"/>
      <c r="FQT1478" s="32"/>
      <c r="FQU1478" s="32"/>
      <c r="FQV1478" s="32"/>
      <c r="FQW1478" s="32"/>
      <c r="FQX1478" s="6"/>
      <c r="FQY1478" s="13"/>
      <c r="FQZ1478" s="6"/>
      <c r="FRA1478" s="10"/>
      <c r="FRB1478" s="10"/>
      <c r="FRC1478" s="6"/>
      <c r="FRD1478" s="5"/>
      <c r="FRE1478" s="7"/>
      <c r="FRF1478" s="6"/>
      <c r="FRG1478" s="32"/>
      <c r="FRH1478" s="32"/>
      <c r="FRI1478" s="32"/>
      <c r="FRJ1478" s="32"/>
      <c r="FRK1478" s="6"/>
      <c r="FRL1478" s="13"/>
      <c r="FRM1478" s="6"/>
      <c r="FRN1478" s="10"/>
      <c r="FRO1478" s="10"/>
      <c r="FRP1478" s="6"/>
      <c r="FRQ1478" s="5"/>
      <c r="FRR1478" s="7"/>
      <c r="FRS1478" s="6"/>
      <c r="FRT1478" s="32"/>
      <c r="FRU1478" s="32"/>
      <c r="FRV1478" s="32"/>
      <c r="FRW1478" s="32"/>
      <c r="FRX1478" s="6"/>
      <c r="FRY1478" s="13"/>
      <c r="FRZ1478" s="6"/>
      <c r="FSA1478" s="10"/>
      <c r="FSB1478" s="10"/>
      <c r="FSC1478" s="6"/>
      <c r="FSD1478" s="5"/>
      <c r="FSE1478" s="7"/>
      <c r="FSF1478" s="6"/>
      <c r="FSG1478" s="32"/>
      <c r="FSH1478" s="32"/>
      <c r="FSI1478" s="32"/>
      <c r="FSJ1478" s="32"/>
      <c r="FSK1478" s="6"/>
      <c r="FSL1478" s="13"/>
      <c r="FSM1478" s="6"/>
      <c r="FSN1478" s="10"/>
      <c r="FSO1478" s="10"/>
      <c r="FSP1478" s="6"/>
      <c r="FSQ1478" s="5"/>
      <c r="FSR1478" s="7"/>
      <c r="FSS1478" s="6"/>
      <c r="FST1478" s="32"/>
      <c r="FSU1478" s="32"/>
      <c r="FSV1478" s="32"/>
      <c r="FSW1478" s="32"/>
      <c r="FSX1478" s="6"/>
      <c r="FSY1478" s="13"/>
      <c r="FSZ1478" s="6"/>
      <c r="FTA1478" s="10"/>
      <c r="FTB1478" s="10"/>
      <c r="FTC1478" s="6"/>
      <c r="FTD1478" s="5"/>
      <c r="FTE1478" s="7"/>
      <c r="FTF1478" s="6"/>
      <c r="FTG1478" s="32"/>
      <c r="FTH1478" s="32"/>
      <c r="FTI1478" s="32"/>
      <c r="FTJ1478" s="32"/>
      <c r="FTK1478" s="6"/>
      <c r="FTL1478" s="13"/>
      <c r="FTM1478" s="6"/>
      <c r="FTN1478" s="10"/>
      <c r="FTO1478" s="10"/>
      <c r="FTP1478" s="6"/>
      <c r="FTQ1478" s="5"/>
      <c r="FTR1478" s="7"/>
      <c r="FTS1478" s="6"/>
      <c r="FTT1478" s="32"/>
      <c r="FTU1478" s="32"/>
      <c r="FTV1478" s="32"/>
      <c r="FTW1478" s="32"/>
      <c r="FTX1478" s="6"/>
      <c r="FTY1478" s="13"/>
      <c r="FTZ1478" s="6"/>
      <c r="FUA1478" s="10"/>
      <c r="FUB1478" s="10"/>
      <c r="FUC1478" s="6"/>
      <c r="FUD1478" s="5"/>
      <c r="FUE1478" s="7"/>
      <c r="FUF1478" s="6"/>
      <c r="FUG1478" s="32"/>
      <c r="FUH1478" s="32"/>
      <c r="FUI1478" s="32"/>
      <c r="FUJ1478" s="32"/>
      <c r="FUK1478" s="6"/>
      <c r="FUL1478" s="13"/>
      <c r="FUM1478" s="6"/>
      <c r="FUN1478" s="10"/>
      <c r="FUO1478" s="10"/>
      <c r="FUP1478" s="6"/>
      <c r="FUQ1478" s="5"/>
      <c r="FUR1478" s="7"/>
      <c r="FUS1478" s="6"/>
      <c r="FUT1478" s="32"/>
      <c r="FUU1478" s="32"/>
      <c r="FUV1478" s="32"/>
      <c r="FUW1478" s="32"/>
      <c r="FUX1478" s="6"/>
      <c r="FUY1478" s="13"/>
      <c r="FUZ1478" s="6"/>
      <c r="FVA1478" s="10"/>
      <c r="FVB1478" s="10"/>
      <c r="FVC1478" s="6"/>
      <c r="FVD1478" s="5"/>
      <c r="FVE1478" s="7"/>
      <c r="FVF1478" s="6"/>
      <c r="FVG1478" s="32"/>
      <c r="FVH1478" s="32"/>
      <c r="FVI1478" s="32"/>
      <c r="FVJ1478" s="32"/>
      <c r="FVK1478" s="6"/>
      <c r="FVL1478" s="13"/>
      <c r="FVM1478" s="6"/>
      <c r="FVN1478" s="10"/>
      <c r="FVO1478" s="10"/>
      <c r="FVP1478" s="6"/>
      <c r="FVQ1478" s="5"/>
      <c r="FVR1478" s="7"/>
      <c r="FVS1478" s="6"/>
      <c r="FVT1478" s="32"/>
      <c r="FVU1478" s="32"/>
      <c r="FVV1478" s="32"/>
      <c r="FVW1478" s="32"/>
      <c r="FVX1478" s="6"/>
      <c r="FVY1478" s="13"/>
      <c r="FVZ1478" s="6"/>
      <c r="FWA1478" s="10"/>
      <c r="FWB1478" s="10"/>
      <c r="FWC1478" s="6"/>
      <c r="FWD1478" s="5"/>
      <c r="FWE1478" s="7"/>
      <c r="FWF1478" s="6"/>
      <c r="FWG1478" s="32"/>
      <c r="FWH1478" s="32"/>
      <c r="FWI1478" s="32"/>
      <c r="FWJ1478" s="32"/>
      <c r="FWK1478" s="6"/>
      <c r="FWL1478" s="13"/>
      <c r="FWM1478" s="6"/>
      <c r="FWN1478" s="10"/>
      <c r="FWO1478" s="10"/>
      <c r="FWP1478" s="6"/>
      <c r="FWQ1478" s="5"/>
      <c r="FWR1478" s="7"/>
      <c r="FWS1478" s="6"/>
      <c r="FWT1478" s="32"/>
      <c r="FWU1478" s="32"/>
      <c r="FWV1478" s="32"/>
      <c r="FWW1478" s="32"/>
      <c r="FWX1478" s="6"/>
      <c r="FWY1478" s="13"/>
      <c r="FWZ1478" s="6"/>
      <c r="FXA1478" s="10"/>
      <c r="FXB1478" s="10"/>
      <c r="FXC1478" s="6"/>
      <c r="FXD1478" s="5"/>
      <c r="FXE1478" s="7"/>
      <c r="FXF1478" s="6"/>
      <c r="FXG1478" s="32"/>
      <c r="FXH1478" s="32"/>
      <c r="FXI1478" s="32"/>
      <c r="FXJ1478" s="32"/>
      <c r="FXK1478" s="6"/>
      <c r="FXL1478" s="13"/>
      <c r="FXM1478" s="6"/>
      <c r="FXN1478" s="10"/>
      <c r="FXO1478" s="10"/>
      <c r="FXP1478" s="6"/>
      <c r="FXQ1478" s="5"/>
      <c r="FXR1478" s="7"/>
      <c r="FXS1478" s="6"/>
      <c r="FXT1478" s="32"/>
      <c r="FXU1478" s="32"/>
      <c r="FXV1478" s="32"/>
      <c r="FXW1478" s="32"/>
      <c r="FXX1478" s="6"/>
      <c r="FXY1478" s="13"/>
      <c r="FXZ1478" s="6"/>
      <c r="FYA1478" s="10"/>
      <c r="FYB1478" s="10"/>
      <c r="FYC1478" s="6"/>
      <c r="FYD1478" s="5"/>
      <c r="FYE1478" s="7"/>
      <c r="FYF1478" s="6"/>
      <c r="FYG1478" s="32"/>
      <c r="FYH1478" s="32"/>
      <c r="FYI1478" s="32"/>
      <c r="FYJ1478" s="32"/>
      <c r="FYK1478" s="6"/>
      <c r="FYL1478" s="13"/>
      <c r="FYM1478" s="6"/>
      <c r="FYN1478" s="10"/>
      <c r="FYO1478" s="10"/>
      <c r="FYP1478" s="6"/>
      <c r="FYQ1478" s="5"/>
      <c r="FYR1478" s="7"/>
      <c r="FYS1478" s="6"/>
      <c r="FYT1478" s="32"/>
      <c r="FYU1478" s="32"/>
      <c r="FYV1478" s="32"/>
      <c r="FYW1478" s="32"/>
      <c r="FYX1478" s="6"/>
      <c r="FYY1478" s="13"/>
      <c r="FYZ1478" s="6"/>
      <c r="FZA1478" s="10"/>
      <c r="FZB1478" s="10"/>
      <c r="FZC1478" s="6"/>
      <c r="FZD1478" s="5"/>
      <c r="FZE1478" s="7"/>
      <c r="FZF1478" s="6"/>
      <c r="FZG1478" s="32"/>
      <c r="FZH1478" s="32"/>
      <c r="FZI1478" s="32"/>
      <c r="FZJ1478" s="32"/>
      <c r="FZK1478" s="6"/>
      <c r="FZL1478" s="13"/>
      <c r="FZM1478" s="6"/>
      <c r="FZN1478" s="10"/>
      <c r="FZO1478" s="10"/>
      <c r="FZP1478" s="6"/>
      <c r="FZQ1478" s="5"/>
      <c r="FZR1478" s="7"/>
      <c r="FZS1478" s="6"/>
      <c r="FZT1478" s="32"/>
      <c r="FZU1478" s="32"/>
      <c r="FZV1478" s="32"/>
      <c r="FZW1478" s="32"/>
      <c r="FZX1478" s="6"/>
      <c r="FZY1478" s="13"/>
      <c r="FZZ1478" s="6"/>
      <c r="GAA1478" s="10"/>
      <c r="GAB1478" s="10"/>
      <c r="GAC1478" s="6"/>
      <c r="GAD1478" s="5"/>
      <c r="GAE1478" s="7"/>
      <c r="GAF1478" s="6"/>
      <c r="GAG1478" s="32"/>
      <c r="GAH1478" s="32"/>
      <c r="GAI1478" s="32"/>
      <c r="GAJ1478" s="32"/>
      <c r="GAK1478" s="6"/>
      <c r="GAL1478" s="13"/>
      <c r="GAM1478" s="6"/>
      <c r="GAN1478" s="10"/>
      <c r="GAO1478" s="10"/>
      <c r="GAP1478" s="6"/>
      <c r="GAQ1478" s="5"/>
      <c r="GAR1478" s="7"/>
      <c r="GAS1478" s="6"/>
      <c r="GAT1478" s="32"/>
      <c r="GAU1478" s="32"/>
      <c r="GAV1478" s="32"/>
      <c r="GAW1478" s="32"/>
      <c r="GAX1478" s="6"/>
      <c r="GAY1478" s="13"/>
      <c r="GAZ1478" s="6"/>
      <c r="GBA1478" s="10"/>
      <c r="GBB1478" s="10"/>
      <c r="GBC1478" s="6"/>
      <c r="GBD1478" s="5"/>
      <c r="GBE1478" s="7"/>
      <c r="GBF1478" s="6"/>
      <c r="GBG1478" s="32"/>
      <c r="GBH1478" s="32"/>
      <c r="GBI1478" s="32"/>
      <c r="GBJ1478" s="32"/>
      <c r="GBK1478" s="6"/>
      <c r="GBL1478" s="13"/>
      <c r="GBM1478" s="6"/>
      <c r="GBN1478" s="10"/>
      <c r="GBO1478" s="10"/>
      <c r="GBP1478" s="6"/>
      <c r="GBQ1478" s="5"/>
      <c r="GBR1478" s="7"/>
      <c r="GBS1478" s="6"/>
      <c r="GBT1478" s="32"/>
      <c r="GBU1478" s="32"/>
      <c r="GBV1478" s="32"/>
      <c r="GBW1478" s="32"/>
      <c r="GBX1478" s="6"/>
      <c r="GBY1478" s="13"/>
      <c r="GBZ1478" s="6"/>
      <c r="GCA1478" s="10"/>
      <c r="GCB1478" s="10"/>
      <c r="GCC1478" s="6"/>
      <c r="GCD1478" s="5"/>
      <c r="GCE1478" s="7"/>
      <c r="GCF1478" s="6"/>
      <c r="GCG1478" s="32"/>
      <c r="GCH1478" s="32"/>
      <c r="GCI1478" s="32"/>
      <c r="GCJ1478" s="32"/>
      <c r="GCK1478" s="6"/>
      <c r="GCL1478" s="13"/>
      <c r="GCM1478" s="6"/>
      <c r="GCN1478" s="10"/>
      <c r="GCO1478" s="10"/>
      <c r="GCP1478" s="6"/>
      <c r="GCQ1478" s="5"/>
      <c r="GCR1478" s="7"/>
      <c r="GCS1478" s="6"/>
      <c r="GCT1478" s="32"/>
      <c r="GCU1478" s="32"/>
      <c r="GCV1478" s="32"/>
      <c r="GCW1478" s="32"/>
      <c r="GCX1478" s="6"/>
      <c r="GCY1478" s="13"/>
      <c r="GCZ1478" s="6"/>
      <c r="GDA1478" s="10"/>
      <c r="GDB1478" s="10"/>
      <c r="GDC1478" s="6"/>
      <c r="GDD1478" s="5"/>
      <c r="GDE1478" s="7"/>
      <c r="GDF1478" s="6"/>
      <c r="GDG1478" s="32"/>
      <c r="GDH1478" s="32"/>
      <c r="GDI1478" s="32"/>
      <c r="GDJ1478" s="32"/>
      <c r="GDK1478" s="6"/>
      <c r="GDL1478" s="13"/>
      <c r="GDM1478" s="6"/>
      <c r="GDN1478" s="10"/>
      <c r="GDO1478" s="10"/>
      <c r="GDP1478" s="6"/>
      <c r="GDQ1478" s="5"/>
      <c r="GDR1478" s="7"/>
      <c r="GDS1478" s="6"/>
      <c r="GDT1478" s="32"/>
      <c r="GDU1478" s="32"/>
      <c r="GDV1478" s="32"/>
      <c r="GDW1478" s="32"/>
      <c r="GDX1478" s="6"/>
      <c r="GDY1478" s="13"/>
      <c r="GDZ1478" s="6"/>
      <c r="GEA1478" s="10"/>
      <c r="GEB1478" s="10"/>
      <c r="GEC1478" s="6"/>
      <c r="GED1478" s="5"/>
      <c r="GEE1478" s="7"/>
      <c r="GEF1478" s="6"/>
      <c r="GEG1478" s="32"/>
      <c r="GEH1478" s="32"/>
      <c r="GEI1478" s="32"/>
      <c r="GEJ1478" s="32"/>
      <c r="GEK1478" s="6"/>
      <c r="GEL1478" s="13"/>
      <c r="GEM1478" s="6"/>
      <c r="GEN1478" s="10"/>
      <c r="GEO1478" s="10"/>
      <c r="GEP1478" s="6"/>
      <c r="GEQ1478" s="5"/>
      <c r="GER1478" s="7"/>
      <c r="GES1478" s="6"/>
      <c r="GET1478" s="32"/>
      <c r="GEU1478" s="32"/>
      <c r="GEV1478" s="32"/>
      <c r="GEW1478" s="32"/>
      <c r="GEX1478" s="6"/>
      <c r="GEY1478" s="13"/>
      <c r="GEZ1478" s="6"/>
      <c r="GFA1478" s="10"/>
      <c r="GFB1478" s="10"/>
      <c r="GFC1478" s="6"/>
      <c r="GFD1478" s="5"/>
      <c r="GFE1478" s="7"/>
      <c r="GFF1478" s="6"/>
      <c r="GFG1478" s="32"/>
      <c r="GFH1478" s="32"/>
      <c r="GFI1478" s="32"/>
      <c r="GFJ1478" s="32"/>
      <c r="GFK1478" s="6"/>
      <c r="GFL1478" s="13"/>
      <c r="GFM1478" s="6"/>
      <c r="GFN1478" s="10"/>
      <c r="GFO1478" s="10"/>
      <c r="GFP1478" s="6"/>
      <c r="GFQ1478" s="5"/>
      <c r="GFR1478" s="7"/>
      <c r="GFS1478" s="6"/>
      <c r="GFT1478" s="32"/>
      <c r="GFU1478" s="32"/>
      <c r="GFV1478" s="32"/>
      <c r="GFW1478" s="32"/>
      <c r="GFX1478" s="6"/>
      <c r="GFY1478" s="13"/>
      <c r="GFZ1478" s="6"/>
      <c r="GGA1478" s="10"/>
      <c r="GGB1478" s="10"/>
      <c r="GGC1478" s="6"/>
      <c r="GGD1478" s="5"/>
      <c r="GGE1478" s="7"/>
      <c r="GGF1478" s="6"/>
      <c r="GGG1478" s="32"/>
      <c r="GGH1478" s="32"/>
      <c r="GGI1478" s="32"/>
      <c r="GGJ1478" s="32"/>
      <c r="GGK1478" s="6"/>
      <c r="GGL1478" s="13"/>
      <c r="GGM1478" s="6"/>
      <c r="GGN1478" s="10"/>
      <c r="GGO1478" s="10"/>
      <c r="GGP1478" s="6"/>
      <c r="GGQ1478" s="5"/>
      <c r="GGR1478" s="7"/>
      <c r="GGS1478" s="6"/>
      <c r="GGT1478" s="32"/>
      <c r="GGU1478" s="32"/>
      <c r="GGV1478" s="32"/>
      <c r="GGW1478" s="32"/>
      <c r="GGX1478" s="6"/>
      <c r="GGY1478" s="13"/>
      <c r="GGZ1478" s="6"/>
      <c r="GHA1478" s="10"/>
      <c r="GHB1478" s="10"/>
      <c r="GHC1478" s="6"/>
      <c r="GHD1478" s="5"/>
      <c r="GHE1478" s="7"/>
      <c r="GHF1478" s="6"/>
      <c r="GHG1478" s="32"/>
      <c r="GHH1478" s="32"/>
      <c r="GHI1478" s="32"/>
      <c r="GHJ1478" s="32"/>
      <c r="GHK1478" s="6"/>
      <c r="GHL1478" s="13"/>
      <c r="GHM1478" s="6"/>
      <c r="GHN1478" s="10"/>
      <c r="GHO1478" s="10"/>
      <c r="GHP1478" s="6"/>
      <c r="GHQ1478" s="5"/>
      <c r="GHR1478" s="7"/>
      <c r="GHS1478" s="6"/>
      <c r="GHT1478" s="32"/>
      <c r="GHU1478" s="32"/>
      <c r="GHV1478" s="32"/>
      <c r="GHW1478" s="32"/>
      <c r="GHX1478" s="6"/>
      <c r="GHY1478" s="13"/>
      <c r="GHZ1478" s="6"/>
      <c r="GIA1478" s="10"/>
      <c r="GIB1478" s="10"/>
      <c r="GIC1478" s="6"/>
      <c r="GID1478" s="5"/>
      <c r="GIE1478" s="7"/>
      <c r="GIF1478" s="6"/>
      <c r="GIG1478" s="32"/>
      <c r="GIH1478" s="32"/>
      <c r="GII1478" s="32"/>
      <c r="GIJ1478" s="32"/>
      <c r="GIK1478" s="6"/>
      <c r="GIL1478" s="13"/>
      <c r="GIM1478" s="6"/>
      <c r="GIN1478" s="10"/>
      <c r="GIO1478" s="10"/>
      <c r="GIP1478" s="6"/>
      <c r="GIQ1478" s="5"/>
      <c r="GIR1478" s="7"/>
      <c r="GIS1478" s="6"/>
      <c r="GIT1478" s="32"/>
      <c r="GIU1478" s="32"/>
      <c r="GIV1478" s="32"/>
      <c r="GIW1478" s="32"/>
      <c r="GIX1478" s="6"/>
      <c r="GIY1478" s="13"/>
      <c r="GIZ1478" s="6"/>
      <c r="GJA1478" s="10"/>
      <c r="GJB1478" s="10"/>
      <c r="GJC1478" s="6"/>
      <c r="GJD1478" s="5"/>
      <c r="GJE1478" s="7"/>
      <c r="GJF1478" s="6"/>
      <c r="GJG1478" s="32"/>
      <c r="GJH1478" s="32"/>
      <c r="GJI1478" s="32"/>
      <c r="GJJ1478" s="32"/>
      <c r="GJK1478" s="6"/>
      <c r="GJL1478" s="13"/>
      <c r="GJM1478" s="6"/>
      <c r="GJN1478" s="10"/>
      <c r="GJO1478" s="10"/>
      <c r="GJP1478" s="6"/>
      <c r="GJQ1478" s="5"/>
      <c r="GJR1478" s="7"/>
      <c r="GJS1478" s="6"/>
      <c r="GJT1478" s="32"/>
      <c r="GJU1478" s="32"/>
      <c r="GJV1478" s="32"/>
      <c r="GJW1478" s="32"/>
      <c r="GJX1478" s="6"/>
      <c r="GJY1478" s="13"/>
      <c r="GJZ1478" s="6"/>
      <c r="GKA1478" s="10"/>
      <c r="GKB1478" s="10"/>
      <c r="GKC1478" s="6"/>
      <c r="GKD1478" s="5"/>
      <c r="GKE1478" s="7"/>
      <c r="GKF1478" s="6"/>
      <c r="GKG1478" s="32"/>
      <c r="GKH1478" s="32"/>
      <c r="GKI1478" s="32"/>
      <c r="GKJ1478" s="32"/>
      <c r="GKK1478" s="6"/>
      <c r="GKL1478" s="13"/>
      <c r="GKM1478" s="6"/>
      <c r="GKN1478" s="10"/>
      <c r="GKO1478" s="10"/>
      <c r="GKP1478" s="6"/>
      <c r="GKQ1478" s="5"/>
      <c r="GKR1478" s="7"/>
      <c r="GKS1478" s="6"/>
      <c r="GKT1478" s="32"/>
      <c r="GKU1478" s="32"/>
      <c r="GKV1478" s="32"/>
      <c r="GKW1478" s="32"/>
      <c r="GKX1478" s="6"/>
      <c r="GKY1478" s="13"/>
      <c r="GKZ1478" s="6"/>
      <c r="GLA1478" s="10"/>
      <c r="GLB1478" s="10"/>
      <c r="GLC1478" s="6"/>
      <c r="GLD1478" s="5"/>
      <c r="GLE1478" s="7"/>
      <c r="GLF1478" s="6"/>
      <c r="GLG1478" s="32"/>
      <c r="GLH1478" s="32"/>
      <c r="GLI1478" s="32"/>
      <c r="GLJ1478" s="32"/>
      <c r="GLK1478" s="6"/>
      <c r="GLL1478" s="13"/>
      <c r="GLM1478" s="6"/>
      <c r="GLN1478" s="10"/>
      <c r="GLO1478" s="10"/>
      <c r="GLP1478" s="6"/>
      <c r="GLQ1478" s="5"/>
      <c r="GLR1478" s="7"/>
      <c r="GLS1478" s="6"/>
      <c r="GLT1478" s="32"/>
      <c r="GLU1478" s="32"/>
      <c r="GLV1478" s="32"/>
      <c r="GLW1478" s="32"/>
      <c r="GLX1478" s="6"/>
      <c r="GLY1478" s="13"/>
      <c r="GLZ1478" s="6"/>
      <c r="GMA1478" s="10"/>
      <c r="GMB1478" s="10"/>
      <c r="GMC1478" s="6"/>
      <c r="GMD1478" s="5"/>
      <c r="GME1478" s="7"/>
      <c r="GMF1478" s="6"/>
      <c r="GMG1478" s="32"/>
      <c r="GMH1478" s="32"/>
      <c r="GMI1478" s="32"/>
      <c r="GMJ1478" s="32"/>
      <c r="GMK1478" s="6"/>
      <c r="GML1478" s="13"/>
      <c r="GMM1478" s="6"/>
      <c r="GMN1478" s="10"/>
      <c r="GMO1478" s="10"/>
      <c r="GMP1478" s="6"/>
      <c r="GMQ1478" s="5"/>
      <c r="GMR1478" s="7"/>
      <c r="GMS1478" s="6"/>
      <c r="GMT1478" s="32"/>
      <c r="GMU1478" s="32"/>
      <c r="GMV1478" s="32"/>
      <c r="GMW1478" s="32"/>
      <c r="GMX1478" s="6"/>
      <c r="GMY1478" s="13"/>
      <c r="GMZ1478" s="6"/>
      <c r="GNA1478" s="10"/>
      <c r="GNB1478" s="10"/>
      <c r="GNC1478" s="6"/>
      <c r="GND1478" s="5"/>
      <c r="GNE1478" s="7"/>
      <c r="GNF1478" s="6"/>
      <c r="GNG1478" s="32"/>
      <c r="GNH1478" s="32"/>
      <c r="GNI1478" s="32"/>
      <c r="GNJ1478" s="32"/>
      <c r="GNK1478" s="6"/>
      <c r="GNL1478" s="13"/>
      <c r="GNM1478" s="6"/>
      <c r="GNN1478" s="10"/>
      <c r="GNO1478" s="10"/>
      <c r="GNP1478" s="6"/>
      <c r="GNQ1478" s="5"/>
      <c r="GNR1478" s="7"/>
      <c r="GNS1478" s="6"/>
      <c r="GNT1478" s="32"/>
      <c r="GNU1478" s="32"/>
      <c r="GNV1478" s="32"/>
      <c r="GNW1478" s="32"/>
      <c r="GNX1478" s="6"/>
      <c r="GNY1478" s="13"/>
      <c r="GNZ1478" s="6"/>
      <c r="GOA1478" s="10"/>
      <c r="GOB1478" s="10"/>
      <c r="GOC1478" s="6"/>
      <c r="GOD1478" s="5"/>
      <c r="GOE1478" s="7"/>
      <c r="GOF1478" s="6"/>
      <c r="GOG1478" s="32"/>
      <c r="GOH1478" s="32"/>
      <c r="GOI1478" s="32"/>
      <c r="GOJ1478" s="32"/>
      <c r="GOK1478" s="6"/>
      <c r="GOL1478" s="13"/>
      <c r="GOM1478" s="6"/>
      <c r="GON1478" s="10"/>
      <c r="GOO1478" s="10"/>
      <c r="GOP1478" s="6"/>
      <c r="GOQ1478" s="5"/>
      <c r="GOR1478" s="7"/>
      <c r="GOS1478" s="6"/>
      <c r="GOT1478" s="32"/>
      <c r="GOU1478" s="32"/>
      <c r="GOV1478" s="32"/>
      <c r="GOW1478" s="32"/>
      <c r="GOX1478" s="6"/>
      <c r="GOY1478" s="13"/>
      <c r="GOZ1478" s="6"/>
      <c r="GPA1478" s="10"/>
      <c r="GPB1478" s="10"/>
      <c r="GPC1478" s="6"/>
      <c r="GPD1478" s="5"/>
      <c r="GPE1478" s="7"/>
      <c r="GPF1478" s="6"/>
      <c r="GPG1478" s="32"/>
      <c r="GPH1478" s="32"/>
      <c r="GPI1478" s="32"/>
      <c r="GPJ1478" s="32"/>
      <c r="GPK1478" s="6"/>
      <c r="GPL1478" s="13"/>
      <c r="GPM1478" s="6"/>
      <c r="GPN1478" s="10"/>
      <c r="GPO1478" s="10"/>
      <c r="GPP1478" s="6"/>
      <c r="GPQ1478" s="5"/>
      <c r="GPR1478" s="7"/>
      <c r="GPS1478" s="6"/>
      <c r="GPT1478" s="32"/>
      <c r="GPU1478" s="32"/>
      <c r="GPV1478" s="32"/>
      <c r="GPW1478" s="32"/>
      <c r="GPX1478" s="6"/>
      <c r="GPY1478" s="13"/>
      <c r="GPZ1478" s="6"/>
      <c r="GQA1478" s="10"/>
      <c r="GQB1478" s="10"/>
      <c r="GQC1478" s="6"/>
      <c r="GQD1478" s="5"/>
      <c r="GQE1478" s="7"/>
      <c r="GQF1478" s="6"/>
      <c r="GQG1478" s="32"/>
      <c r="GQH1478" s="32"/>
      <c r="GQI1478" s="32"/>
      <c r="GQJ1478" s="32"/>
      <c r="GQK1478" s="6"/>
      <c r="GQL1478" s="13"/>
      <c r="GQM1478" s="6"/>
      <c r="GQN1478" s="10"/>
      <c r="GQO1478" s="10"/>
      <c r="GQP1478" s="6"/>
      <c r="GQQ1478" s="5"/>
      <c r="GQR1478" s="7"/>
      <c r="GQS1478" s="6"/>
      <c r="GQT1478" s="32"/>
      <c r="GQU1478" s="32"/>
      <c r="GQV1478" s="32"/>
      <c r="GQW1478" s="32"/>
      <c r="GQX1478" s="6"/>
      <c r="GQY1478" s="13"/>
      <c r="GQZ1478" s="6"/>
      <c r="GRA1478" s="10"/>
      <c r="GRB1478" s="10"/>
      <c r="GRC1478" s="6"/>
      <c r="GRD1478" s="5"/>
      <c r="GRE1478" s="7"/>
      <c r="GRF1478" s="6"/>
      <c r="GRG1478" s="32"/>
      <c r="GRH1478" s="32"/>
      <c r="GRI1478" s="32"/>
      <c r="GRJ1478" s="32"/>
      <c r="GRK1478" s="6"/>
      <c r="GRL1478" s="13"/>
      <c r="GRM1478" s="6"/>
      <c r="GRN1478" s="10"/>
      <c r="GRO1478" s="10"/>
      <c r="GRP1478" s="6"/>
      <c r="GRQ1478" s="5"/>
      <c r="GRR1478" s="7"/>
      <c r="GRS1478" s="6"/>
      <c r="GRT1478" s="32"/>
      <c r="GRU1478" s="32"/>
      <c r="GRV1478" s="32"/>
      <c r="GRW1478" s="32"/>
      <c r="GRX1478" s="6"/>
      <c r="GRY1478" s="13"/>
      <c r="GRZ1478" s="6"/>
      <c r="GSA1478" s="10"/>
      <c r="GSB1478" s="10"/>
      <c r="GSC1478" s="6"/>
      <c r="GSD1478" s="5"/>
      <c r="GSE1478" s="7"/>
      <c r="GSF1478" s="6"/>
      <c r="GSG1478" s="32"/>
      <c r="GSH1478" s="32"/>
      <c r="GSI1478" s="32"/>
      <c r="GSJ1478" s="32"/>
      <c r="GSK1478" s="6"/>
      <c r="GSL1478" s="13"/>
      <c r="GSM1478" s="6"/>
      <c r="GSN1478" s="10"/>
      <c r="GSO1478" s="10"/>
      <c r="GSP1478" s="6"/>
      <c r="GSQ1478" s="5"/>
      <c r="GSR1478" s="7"/>
      <c r="GSS1478" s="6"/>
      <c r="GST1478" s="32"/>
      <c r="GSU1478" s="32"/>
      <c r="GSV1478" s="32"/>
      <c r="GSW1478" s="32"/>
      <c r="GSX1478" s="6"/>
      <c r="GSY1478" s="13"/>
      <c r="GSZ1478" s="6"/>
      <c r="GTA1478" s="10"/>
      <c r="GTB1478" s="10"/>
      <c r="GTC1478" s="6"/>
      <c r="GTD1478" s="5"/>
      <c r="GTE1478" s="7"/>
      <c r="GTF1478" s="6"/>
      <c r="GTG1478" s="32"/>
      <c r="GTH1478" s="32"/>
      <c r="GTI1478" s="32"/>
      <c r="GTJ1478" s="32"/>
      <c r="GTK1478" s="6"/>
      <c r="GTL1478" s="13"/>
      <c r="GTM1478" s="6"/>
      <c r="GTN1478" s="10"/>
      <c r="GTO1478" s="10"/>
      <c r="GTP1478" s="6"/>
      <c r="GTQ1478" s="5"/>
      <c r="GTR1478" s="7"/>
      <c r="GTS1478" s="6"/>
      <c r="GTT1478" s="32"/>
      <c r="GTU1478" s="32"/>
      <c r="GTV1478" s="32"/>
      <c r="GTW1478" s="32"/>
      <c r="GTX1478" s="6"/>
      <c r="GTY1478" s="13"/>
      <c r="GTZ1478" s="6"/>
      <c r="GUA1478" s="10"/>
      <c r="GUB1478" s="10"/>
      <c r="GUC1478" s="6"/>
      <c r="GUD1478" s="5"/>
      <c r="GUE1478" s="7"/>
      <c r="GUF1478" s="6"/>
      <c r="GUG1478" s="32"/>
      <c r="GUH1478" s="32"/>
      <c r="GUI1478" s="32"/>
      <c r="GUJ1478" s="32"/>
      <c r="GUK1478" s="6"/>
      <c r="GUL1478" s="13"/>
      <c r="GUM1478" s="6"/>
      <c r="GUN1478" s="10"/>
      <c r="GUO1478" s="10"/>
      <c r="GUP1478" s="6"/>
      <c r="GUQ1478" s="5"/>
      <c r="GUR1478" s="7"/>
      <c r="GUS1478" s="6"/>
      <c r="GUT1478" s="32"/>
      <c r="GUU1478" s="32"/>
      <c r="GUV1478" s="32"/>
      <c r="GUW1478" s="32"/>
      <c r="GUX1478" s="6"/>
      <c r="GUY1478" s="13"/>
      <c r="GUZ1478" s="6"/>
      <c r="GVA1478" s="10"/>
      <c r="GVB1478" s="10"/>
      <c r="GVC1478" s="6"/>
      <c r="GVD1478" s="5"/>
      <c r="GVE1478" s="7"/>
      <c r="GVF1478" s="6"/>
      <c r="GVG1478" s="32"/>
      <c r="GVH1478" s="32"/>
      <c r="GVI1478" s="32"/>
      <c r="GVJ1478" s="32"/>
      <c r="GVK1478" s="6"/>
      <c r="GVL1478" s="13"/>
      <c r="GVM1478" s="6"/>
      <c r="GVN1478" s="10"/>
      <c r="GVO1478" s="10"/>
      <c r="GVP1478" s="6"/>
      <c r="GVQ1478" s="5"/>
      <c r="GVR1478" s="7"/>
      <c r="GVS1478" s="6"/>
      <c r="GVT1478" s="32"/>
      <c r="GVU1478" s="32"/>
      <c r="GVV1478" s="32"/>
      <c r="GVW1478" s="32"/>
      <c r="GVX1478" s="6"/>
      <c r="GVY1478" s="13"/>
      <c r="GVZ1478" s="6"/>
      <c r="GWA1478" s="10"/>
      <c r="GWB1478" s="10"/>
      <c r="GWC1478" s="6"/>
      <c r="GWD1478" s="5"/>
      <c r="GWE1478" s="7"/>
      <c r="GWF1478" s="6"/>
      <c r="GWG1478" s="32"/>
      <c r="GWH1478" s="32"/>
      <c r="GWI1478" s="32"/>
      <c r="GWJ1478" s="32"/>
      <c r="GWK1478" s="6"/>
      <c r="GWL1478" s="13"/>
      <c r="GWM1478" s="6"/>
      <c r="GWN1478" s="10"/>
      <c r="GWO1478" s="10"/>
      <c r="GWP1478" s="6"/>
      <c r="GWQ1478" s="5"/>
      <c r="GWR1478" s="7"/>
      <c r="GWS1478" s="6"/>
      <c r="GWT1478" s="32"/>
      <c r="GWU1478" s="32"/>
      <c r="GWV1478" s="32"/>
      <c r="GWW1478" s="32"/>
      <c r="GWX1478" s="6"/>
      <c r="GWY1478" s="13"/>
      <c r="GWZ1478" s="6"/>
      <c r="GXA1478" s="10"/>
      <c r="GXB1478" s="10"/>
      <c r="GXC1478" s="6"/>
      <c r="GXD1478" s="5"/>
      <c r="GXE1478" s="7"/>
      <c r="GXF1478" s="6"/>
      <c r="GXG1478" s="32"/>
      <c r="GXH1478" s="32"/>
      <c r="GXI1478" s="32"/>
      <c r="GXJ1478" s="32"/>
      <c r="GXK1478" s="6"/>
      <c r="GXL1478" s="13"/>
      <c r="GXM1478" s="6"/>
      <c r="GXN1478" s="10"/>
      <c r="GXO1478" s="10"/>
      <c r="GXP1478" s="6"/>
      <c r="GXQ1478" s="5"/>
      <c r="GXR1478" s="7"/>
      <c r="GXS1478" s="6"/>
      <c r="GXT1478" s="32"/>
      <c r="GXU1478" s="32"/>
      <c r="GXV1478" s="32"/>
      <c r="GXW1478" s="32"/>
      <c r="GXX1478" s="6"/>
      <c r="GXY1478" s="13"/>
      <c r="GXZ1478" s="6"/>
      <c r="GYA1478" s="10"/>
      <c r="GYB1478" s="10"/>
      <c r="GYC1478" s="6"/>
      <c r="GYD1478" s="5"/>
      <c r="GYE1478" s="7"/>
      <c r="GYF1478" s="6"/>
      <c r="GYG1478" s="32"/>
      <c r="GYH1478" s="32"/>
      <c r="GYI1478" s="32"/>
      <c r="GYJ1478" s="32"/>
      <c r="GYK1478" s="6"/>
      <c r="GYL1478" s="13"/>
      <c r="GYM1478" s="6"/>
      <c r="GYN1478" s="10"/>
      <c r="GYO1478" s="10"/>
      <c r="GYP1478" s="6"/>
      <c r="GYQ1478" s="5"/>
      <c r="GYR1478" s="7"/>
      <c r="GYS1478" s="6"/>
      <c r="GYT1478" s="32"/>
      <c r="GYU1478" s="32"/>
      <c r="GYV1478" s="32"/>
      <c r="GYW1478" s="32"/>
      <c r="GYX1478" s="6"/>
      <c r="GYY1478" s="13"/>
      <c r="GYZ1478" s="6"/>
      <c r="GZA1478" s="10"/>
      <c r="GZB1478" s="10"/>
      <c r="GZC1478" s="6"/>
      <c r="GZD1478" s="5"/>
      <c r="GZE1478" s="7"/>
      <c r="GZF1478" s="6"/>
      <c r="GZG1478" s="32"/>
      <c r="GZH1478" s="32"/>
      <c r="GZI1478" s="32"/>
      <c r="GZJ1478" s="32"/>
      <c r="GZK1478" s="6"/>
      <c r="GZL1478" s="13"/>
      <c r="GZM1478" s="6"/>
      <c r="GZN1478" s="10"/>
      <c r="GZO1478" s="10"/>
      <c r="GZP1478" s="6"/>
      <c r="GZQ1478" s="5"/>
      <c r="GZR1478" s="7"/>
      <c r="GZS1478" s="6"/>
      <c r="GZT1478" s="32"/>
      <c r="GZU1478" s="32"/>
      <c r="GZV1478" s="32"/>
      <c r="GZW1478" s="32"/>
      <c r="GZX1478" s="6"/>
      <c r="GZY1478" s="13"/>
      <c r="GZZ1478" s="6"/>
      <c r="HAA1478" s="10"/>
      <c r="HAB1478" s="10"/>
      <c r="HAC1478" s="6"/>
      <c r="HAD1478" s="5"/>
      <c r="HAE1478" s="7"/>
      <c r="HAF1478" s="6"/>
      <c r="HAG1478" s="32"/>
      <c r="HAH1478" s="32"/>
      <c r="HAI1478" s="32"/>
      <c r="HAJ1478" s="32"/>
      <c r="HAK1478" s="6"/>
      <c r="HAL1478" s="13"/>
      <c r="HAM1478" s="6"/>
      <c r="HAN1478" s="10"/>
      <c r="HAO1478" s="10"/>
      <c r="HAP1478" s="6"/>
      <c r="HAQ1478" s="5"/>
      <c r="HAR1478" s="7"/>
      <c r="HAS1478" s="6"/>
      <c r="HAT1478" s="32"/>
      <c r="HAU1478" s="32"/>
      <c r="HAV1478" s="32"/>
      <c r="HAW1478" s="32"/>
      <c r="HAX1478" s="6"/>
      <c r="HAY1478" s="13"/>
      <c r="HAZ1478" s="6"/>
      <c r="HBA1478" s="10"/>
      <c r="HBB1478" s="10"/>
      <c r="HBC1478" s="6"/>
      <c r="HBD1478" s="5"/>
      <c r="HBE1478" s="7"/>
      <c r="HBF1478" s="6"/>
      <c r="HBG1478" s="32"/>
      <c r="HBH1478" s="32"/>
      <c r="HBI1478" s="32"/>
      <c r="HBJ1478" s="32"/>
      <c r="HBK1478" s="6"/>
      <c r="HBL1478" s="13"/>
      <c r="HBM1478" s="6"/>
      <c r="HBN1478" s="10"/>
      <c r="HBO1478" s="10"/>
      <c r="HBP1478" s="6"/>
      <c r="HBQ1478" s="5"/>
      <c r="HBR1478" s="7"/>
      <c r="HBS1478" s="6"/>
      <c r="HBT1478" s="32"/>
      <c r="HBU1478" s="32"/>
      <c r="HBV1478" s="32"/>
      <c r="HBW1478" s="32"/>
      <c r="HBX1478" s="6"/>
      <c r="HBY1478" s="13"/>
      <c r="HBZ1478" s="6"/>
      <c r="HCA1478" s="10"/>
      <c r="HCB1478" s="10"/>
      <c r="HCC1478" s="6"/>
      <c r="HCD1478" s="5"/>
      <c r="HCE1478" s="7"/>
      <c r="HCF1478" s="6"/>
      <c r="HCG1478" s="32"/>
      <c r="HCH1478" s="32"/>
      <c r="HCI1478" s="32"/>
      <c r="HCJ1478" s="32"/>
      <c r="HCK1478" s="6"/>
      <c r="HCL1478" s="13"/>
      <c r="HCM1478" s="6"/>
      <c r="HCN1478" s="10"/>
      <c r="HCO1478" s="10"/>
      <c r="HCP1478" s="6"/>
      <c r="HCQ1478" s="5"/>
      <c r="HCR1478" s="7"/>
      <c r="HCS1478" s="6"/>
      <c r="HCT1478" s="32"/>
      <c r="HCU1478" s="32"/>
      <c r="HCV1478" s="32"/>
      <c r="HCW1478" s="32"/>
      <c r="HCX1478" s="6"/>
      <c r="HCY1478" s="13"/>
      <c r="HCZ1478" s="6"/>
      <c r="HDA1478" s="10"/>
      <c r="HDB1478" s="10"/>
      <c r="HDC1478" s="6"/>
      <c r="HDD1478" s="5"/>
      <c r="HDE1478" s="7"/>
      <c r="HDF1478" s="6"/>
      <c r="HDG1478" s="32"/>
      <c r="HDH1478" s="32"/>
      <c r="HDI1478" s="32"/>
      <c r="HDJ1478" s="32"/>
      <c r="HDK1478" s="6"/>
      <c r="HDL1478" s="13"/>
      <c r="HDM1478" s="6"/>
      <c r="HDN1478" s="10"/>
      <c r="HDO1478" s="10"/>
      <c r="HDP1478" s="6"/>
      <c r="HDQ1478" s="5"/>
      <c r="HDR1478" s="7"/>
      <c r="HDS1478" s="6"/>
      <c r="HDT1478" s="32"/>
      <c r="HDU1478" s="32"/>
      <c r="HDV1478" s="32"/>
      <c r="HDW1478" s="32"/>
      <c r="HDX1478" s="6"/>
      <c r="HDY1478" s="13"/>
      <c r="HDZ1478" s="6"/>
      <c r="HEA1478" s="10"/>
      <c r="HEB1478" s="10"/>
      <c r="HEC1478" s="6"/>
      <c r="HED1478" s="5"/>
      <c r="HEE1478" s="7"/>
      <c r="HEF1478" s="6"/>
      <c r="HEG1478" s="32"/>
      <c r="HEH1478" s="32"/>
      <c r="HEI1478" s="32"/>
      <c r="HEJ1478" s="32"/>
      <c r="HEK1478" s="6"/>
      <c r="HEL1478" s="13"/>
      <c r="HEM1478" s="6"/>
      <c r="HEN1478" s="10"/>
      <c r="HEO1478" s="10"/>
      <c r="HEP1478" s="6"/>
      <c r="HEQ1478" s="5"/>
      <c r="HER1478" s="7"/>
      <c r="HES1478" s="6"/>
      <c r="HET1478" s="32"/>
      <c r="HEU1478" s="32"/>
      <c r="HEV1478" s="32"/>
      <c r="HEW1478" s="32"/>
      <c r="HEX1478" s="6"/>
      <c r="HEY1478" s="13"/>
      <c r="HEZ1478" s="6"/>
      <c r="HFA1478" s="10"/>
      <c r="HFB1478" s="10"/>
      <c r="HFC1478" s="6"/>
      <c r="HFD1478" s="5"/>
      <c r="HFE1478" s="7"/>
      <c r="HFF1478" s="6"/>
      <c r="HFG1478" s="32"/>
      <c r="HFH1478" s="32"/>
      <c r="HFI1478" s="32"/>
      <c r="HFJ1478" s="32"/>
      <c r="HFK1478" s="6"/>
      <c r="HFL1478" s="13"/>
      <c r="HFM1478" s="6"/>
      <c r="HFN1478" s="10"/>
      <c r="HFO1478" s="10"/>
      <c r="HFP1478" s="6"/>
      <c r="HFQ1478" s="5"/>
      <c r="HFR1478" s="7"/>
      <c r="HFS1478" s="6"/>
      <c r="HFT1478" s="32"/>
      <c r="HFU1478" s="32"/>
      <c r="HFV1478" s="32"/>
      <c r="HFW1478" s="32"/>
      <c r="HFX1478" s="6"/>
      <c r="HFY1478" s="13"/>
      <c r="HFZ1478" s="6"/>
      <c r="HGA1478" s="10"/>
      <c r="HGB1478" s="10"/>
      <c r="HGC1478" s="6"/>
      <c r="HGD1478" s="5"/>
      <c r="HGE1478" s="7"/>
      <c r="HGF1478" s="6"/>
      <c r="HGG1478" s="32"/>
      <c r="HGH1478" s="32"/>
      <c r="HGI1478" s="32"/>
      <c r="HGJ1478" s="32"/>
      <c r="HGK1478" s="6"/>
      <c r="HGL1478" s="13"/>
      <c r="HGM1478" s="6"/>
      <c r="HGN1478" s="10"/>
      <c r="HGO1478" s="10"/>
      <c r="HGP1478" s="6"/>
      <c r="HGQ1478" s="5"/>
      <c r="HGR1478" s="7"/>
      <c r="HGS1478" s="6"/>
      <c r="HGT1478" s="32"/>
      <c r="HGU1478" s="32"/>
      <c r="HGV1478" s="32"/>
      <c r="HGW1478" s="32"/>
      <c r="HGX1478" s="6"/>
      <c r="HGY1478" s="13"/>
      <c r="HGZ1478" s="6"/>
      <c r="HHA1478" s="10"/>
      <c r="HHB1478" s="10"/>
      <c r="HHC1478" s="6"/>
      <c r="HHD1478" s="5"/>
      <c r="HHE1478" s="7"/>
      <c r="HHF1478" s="6"/>
      <c r="HHG1478" s="32"/>
      <c r="HHH1478" s="32"/>
      <c r="HHI1478" s="32"/>
      <c r="HHJ1478" s="32"/>
      <c r="HHK1478" s="6"/>
      <c r="HHL1478" s="13"/>
      <c r="HHM1478" s="6"/>
      <c r="HHN1478" s="10"/>
      <c r="HHO1478" s="10"/>
      <c r="HHP1478" s="6"/>
      <c r="HHQ1478" s="5"/>
      <c r="HHR1478" s="7"/>
      <c r="HHS1478" s="6"/>
      <c r="HHT1478" s="32"/>
      <c r="HHU1478" s="32"/>
      <c r="HHV1478" s="32"/>
      <c r="HHW1478" s="32"/>
      <c r="HHX1478" s="6"/>
      <c r="HHY1478" s="13"/>
      <c r="HHZ1478" s="6"/>
      <c r="HIA1478" s="10"/>
      <c r="HIB1478" s="10"/>
      <c r="HIC1478" s="6"/>
      <c r="HID1478" s="5"/>
      <c r="HIE1478" s="7"/>
      <c r="HIF1478" s="6"/>
      <c r="HIG1478" s="32"/>
      <c r="HIH1478" s="32"/>
      <c r="HII1478" s="32"/>
      <c r="HIJ1478" s="32"/>
      <c r="HIK1478" s="6"/>
      <c r="HIL1478" s="13"/>
      <c r="HIM1478" s="6"/>
      <c r="HIN1478" s="10"/>
      <c r="HIO1478" s="10"/>
      <c r="HIP1478" s="6"/>
      <c r="HIQ1478" s="5"/>
      <c r="HIR1478" s="7"/>
      <c r="HIS1478" s="6"/>
      <c r="HIT1478" s="32"/>
      <c r="HIU1478" s="32"/>
      <c r="HIV1478" s="32"/>
      <c r="HIW1478" s="32"/>
      <c r="HIX1478" s="6"/>
      <c r="HIY1478" s="13"/>
      <c r="HIZ1478" s="6"/>
      <c r="HJA1478" s="10"/>
      <c r="HJB1478" s="10"/>
      <c r="HJC1478" s="6"/>
      <c r="HJD1478" s="5"/>
      <c r="HJE1478" s="7"/>
      <c r="HJF1478" s="6"/>
      <c r="HJG1478" s="32"/>
      <c r="HJH1478" s="32"/>
      <c r="HJI1478" s="32"/>
      <c r="HJJ1478" s="32"/>
      <c r="HJK1478" s="6"/>
      <c r="HJL1478" s="13"/>
      <c r="HJM1478" s="6"/>
      <c r="HJN1478" s="10"/>
      <c r="HJO1478" s="10"/>
      <c r="HJP1478" s="6"/>
      <c r="HJQ1478" s="5"/>
      <c r="HJR1478" s="7"/>
      <c r="HJS1478" s="6"/>
      <c r="HJT1478" s="32"/>
      <c r="HJU1478" s="32"/>
      <c r="HJV1478" s="32"/>
      <c r="HJW1478" s="32"/>
      <c r="HJX1478" s="6"/>
      <c r="HJY1478" s="13"/>
      <c r="HJZ1478" s="6"/>
      <c r="HKA1478" s="10"/>
      <c r="HKB1478" s="10"/>
      <c r="HKC1478" s="6"/>
      <c r="HKD1478" s="5"/>
      <c r="HKE1478" s="7"/>
      <c r="HKF1478" s="6"/>
      <c r="HKG1478" s="32"/>
      <c r="HKH1478" s="32"/>
      <c r="HKI1478" s="32"/>
      <c r="HKJ1478" s="32"/>
      <c r="HKK1478" s="6"/>
      <c r="HKL1478" s="13"/>
      <c r="HKM1478" s="6"/>
      <c r="HKN1478" s="10"/>
      <c r="HKO1478" s="10"/>
      <c r="HKP1478" s="6"/>
      <c r="HKQ1478" s="5"/>
      <c r="HKR1478" s="7"/>
      <c r="HKS1478" s="6"/>
      <c r="HKT1478" s="32"/>
      <c r="HKU1478" s="32"/>
      <c r="HKV1478" s="32"/>
      <c r="HKW1478" s="32"/>
      <c r="HKX1478" s="6"/>
      <c r="HKY1478" s="13"/>
      <c r="HKZ1478" s="6"/>
      <c r="HLA1478" s="10"/>
      <c r="HLB1478" s="10"/>
      <c r="HLC1478" s="6"/>
      <c r="HLD1478" s="5"/>
      <c r="HLE1478" s="7"/>
      <c r="HLF1478" s="6"/>
      <c r="HLG1478" s="32"/>
      <c r="HLH1478" s="32"/>
      <c r="HLI1478" s="32"/>
      <c r="HLJ1478" s="32"/>
      <c r="HLK1478" s="6"/>
      <c r="HLL1478" s="13"/>
      <c r="HLM1478" s="6"/>
      <c r="HLN1478" s="10"/>
      <c r="HLO1478" s="10"/>
      <c r="HLP1478" s="6"/>
      <c r="HLQ1478" s="5"/>
      <c r="HLR1478" s="7"/>
      <c r="HLS1478" s="6"/>
      <c r="HLT1478" s="32"/>
      <c r="HLU1478" s="32"/>
      <c r="HLV1478" s="32"/>
      <c r="HLW1478" s="32"/>
      <c r="HLX1478" s="6"/>
      <c r="HLY1478" s="13"/>
      <c r="HLZ1478" s="6"/>
      <c r="HMA1478" s="10"/>
      <c r="HMB1478" s="10"/>
      <c r="HMC1478" s="6"/>
      <c r="HMD1478" s="5"/>
      <c r="HME1478" s="7"/>
      <c r="HMF1478" s="6"/>
      <c r="HMG1478" s="32"/>
      <c r="HMH1478" s="32"/>
      <c r="HMI1478" s="32"/>
      <c r="HMJ1478" s="32"/>
      <c r="HMK1478" s="6"/>
      <c r="HML1478" s="13"/>
      <c r="HMM1478" s="6"/>
      <c r="HMN1478" s="10"/>
      <c r="HMO1478" s="10"/>
      <c r="HMP1478" s="6"/>
      <c r="HMQ1478" s="5"/>
      <c r="HMR1478" s="7"/>
      <c r="HMS1478" s="6"/>
      <c r="HMT1478" s="32"/>
      <c r="HMU1478" s="32"/>
      <c r="HMV1478" s="32"/>
      <c r="HMW1478" s="32"/>
      <c r="HMX1478" s="6"/>
      <c r="HMY1478" s="13"/>
      <c r="HMZ1478" s="6"/>
      <c r="HNA1478" s="10"/>
      <c r="HNB1478" s="10"/>
      <c r="HNC1478" s="6"/>
      <c r="HND1478" s="5"/>
      <c r="HNE1478" s="7"/>
      <c r="HNF1478" s="6"/>
      <c r="HNG1478" s="32"/>
      <c r="HNH1478" s="32"/>
      <c r="HNI1478" s="32"/>
      <c r="HNJ1478" s="32"/>
      <c r="HNK1478" s="6"/>
      <c r="HNL1478" s="13"/>
      <c r="HNM1478" s="6"/>
      <c r="HNN1478" s="10"/>
      <c r="HNO1478" s="10"/>
      <c r="HNP1478" s="6"/>
      <c r="HNQ1478" s="5"/>
      <c r="HNR1478" s="7"/>
      <c r="HNS1478" s="6"/>
      <c r="HNT1478" s="32"/>
      <c r="HNU1478" s="32"/>
      <c r="HNV1478" s="32"/>
      <c r="HNW1478" s="32"/>
      <c r="HNX1478" s="6"/>
      <c r="HNY1478" s="13"/>
      <c r="HNZ1478" s="6"/>
      <c r="HOA1478" s="10"/>
      <c r="HOB1478" s="10"/>
      <c r="HOC1478" s="6"/>
      <c r="HOD1478" s="5"/>
      <c r="HOE1478" s="7"/>
      <c r="HOF1478" s="6"/>
      <c r="HOG1478" s="32"/>
      <c r="HOH1478" s="32"/>
      <c r="HOI1478" s="32"/>
      <c r="HOJ1478" s="32"/>
      <c r="HOK1478" s="6"/>
      <c r="HOL1478" s="13"/>
      <c r="HOM1478" s="6"/>
      <c r="HON1478" s="10"/>
      <c r="HOO1478" s="10"/>
      <c r="HOP1478" s="6"/>
      <c r="HOQ1478" s="5"/>
      <c r="HOR1478" s="7"/>
      <c r="HOS1478" s="6"/>
      <c r="HOT1478" s="32"/>
      <c r="HOU1478" s="32"/>
      <c r="HOV1478" s="32"/>
      <c r="HOW1478" s="32"/>
      <c r="HOX1478" s="6"/>
      <c r="HOY1478" s="13"/>
      <c r="HOZ1478" s="6"/>
      <c r="HPA1478" s="10"/>
      <c r="HPB1478" s="10"/>
      <c r="HPC1478" s="6"/>
      <c r="HPD1478" s="5"/>
      <c r="HPE1478" s="7"/>
      <c r="HPF1478" s="6"/>
      <c r="HPG1478" s="32"/>
      <c r="HPH1478" s="32"/>
      <c r="HPI1478" s="32"/>
      <c r="HPJ1478" s="32"/>
      <c r="HPK1478" s="6"/>
      <c r="HPL1478" s="13"/>
      <c r="HPM1478" s="6"/>
      <c r="HPN1478" s="10"/>
      <c r="HPO1478" s="10"/>
      <c r="HPP1478" s="6"/>
      <c r="HPQ1478" s="5"/>
      <c r="HPR1478" s="7"/>
      <c r="HPS1478" s="6"/>
      <c r="HPT1478" s="32"/>
      <c r="HPU1478" s="32"/>
      <c r="HPV1478" s="32"/>
      <c r="HPW1478" s="32"/>
      <c r="HPX1478" s="6"/>
      <c r="HPY1478" s="13"/>
      <c r="HPZ1478" s="6"/>
      <c r="HQA1478" s="10"/>
      <c r="HQB1478" s="10"/>
      <c r="HQC1478" s="6"/>
      <c r="HQD1478" s="5"/>
      <c r="HQE1478" s="7"/>
      <c r="HQF1478" s="6"/>
      <c r="HQG1478" s="32"/>
      <c r="HQH1478" s="32"/>
      <c r="HQI1478" s="32"/>
      <c r="HQJ1478" s="32"/>
      <c r="HQK1478" s="6"/>
      <c r="HQL1478" s="13"/>
      <c r="HQM1478" s="6"/>
      <c r="HQN1478" s="10"/>
      <c r="HQO1478" s="10"/>
      <c r="HQP1478" s="6"/>
      <c r="HQQ1478" s="5"/>
      <c r="HQR1478" s="7"/>
      <c r="HQS1478" s="6"/>
      <c r="HQT1478" s="32"/>
      <c r="HQU1478" s="32"/>
      <c r="HQV1478" s="32"/>
      <c r="HQW1478" s="32"/>
      <c r="HQX1478" s="6"/>
      <c r="HQY1478" s="13"/>
      <c r="HQZ1478" s="6"/>
      <c r="HRA1478" s="10"/>
      <c r="HRB1478" s="10"/>
      <c r="HRC1478" s="6"/>
      <c r="HRD1478" s="5"/>
      <c r="HRE1478" s="7"/>
      <c r="HRF1478" s="6"/>
      <c r="HRG1478" s="32"/>
      <c r="HRH1478" s="32"/>
      <c r="HRI1478" s="32"/>
      <c r="HRJ1478" s="32"/>
      <c r="HRK1478" s="6"/>
      <c r="HRL1478" s="13"/>
      <c r="HRM1478" s="6"/>
      <c r="HRN1478" s="10"/>
      <c r="HRO1478" s="10"/>
      <c r="HRP1478" s="6"/>
      <c r="HRQ1478" s="5"/>
      <c r="HRR1478" s="7"/>
      <c r="HRS1478" s="6"/>
      <c r="HRT1478" s="32"/>
      <c r="HRU1478" s="32"/>
      <c r="HRV1478" s="32"/>
      <c r="HRW1478" s="32"/>
      <c r="HRX1478" s="6"/>
      <c r="HRY1478" s="13"/>
      <c r="HRZ1478" s="6"/>
      <c r="HSA1478" s="10"/>
      <c r="HSB1478" s="10"/>
      <c r="HSC1478" s="6"/>
      <c r="HSD1478" s="5"/>
      <c r="HSE1478" s="7"/>
      <c r="HSF1478" s="6"/>
      <c r="HSG1478" s="32"/>
      <c r="HSH1478" s="32"/>
      <c r="HSI1478" s="32"/>
      <c r="HSJ1478" s="32"/>
      <c r="HSK1478" s="6"/>
      <c r="HSL1478" s="13"/>
      <c r="HSM1478" s="6"/>
      <c r="HSN1478" s="10"/>
      <c r="HSO1478" s="10"/>
      <c r="HSP1478" s="6"/>
      <c r="HSQ1478" s="5"/>
      <c r="HSR1478" s="7"/>
      <c r="HSS1478" s="6"/>
      <c r="HST1478" s="32"/>
      <c r="HSU1478" s="32"/>
      <c r="HSV1478" s="32"/>
      <c r="HSW1478" s="32"/>
      <c r="HSX1478" s="6"/>
      <c r="HSY1478" s="13"/>
      <c r="HSZ1478" s="6"/>
      <c r="HTA1478" s="10"/>
      <c r="HTB1478" s="10"/>
      <c r="HTC1478" s="6"/>
      <c r="HTD1478" s="5"/>
      <c r="HTE1478" s="7"/>
      <c r="HTF1478" s="6"/>
      <c r="HTG1478" s="32"/>
      <c r="HTH1478" s="32"/>
      <c r="HTI1478" s="32"/>
      <c r="HTJ1478" s="32"/>
      <c r="HTK1478" s="6"/>
      <c r="HTL1478" s="13"/>
      <c r="HTM1478" s="6"/>
      <c r="HTN1478" s="10"/>
      <c r="HTO1478" s="10"/>
      <c r="HTP1478" s="6"/>
      <c r="HTQ1478" s="5"/>
      <c r="HTR1478" s="7"/>
      <c r="HTS1478" s="6"/>
      <c r="HTT1478" s="32"/>
      <c r="HTU1478" s="32"/>
      <c r="HTV1478" s="32"/>
      <c r="HTW1478" s="32"/>
      <c r="HTX1478" s="6"/>
      <c r="HTY1478" s="13"/>
      <c r="HTZ1478" s="6"/>
      <c r="HUA1478" s="10"/>
      <c r="HUB1478" s="10"/>
      <c r="HUC1478" s="6"/>
      <c r="HUD1478" s="5"/>
      <c r="HUE1478" s="7"/>
      <c r="HUF1478" s="6"/>
      <c r="HUG1478" s="32"/>
      <c r="HUH1478" s="32"/>
      <c r="HUI1478" s="32"/>
      <c r="HUJ1478" s="32"/>
      <c r="HUK1478" s="6"/>
      <c r="HUL1478" s="13"/>
      <c r="HUM1478" s="6"/>
      <c r="HUN1478" s="10"/>
      <c r="HUO1478" s="10"/>
      <c r="HUP1478" s="6"/>
      <c r="HUQ1478" s="5"/>
      <c r="HUR1478" s="7"/>
      <c r="HUS1478" s="6"/>
      <c r="HUT1478" s="32"/>
      <c r="HUU1478" s="32"/>
      <c r="HUV1478" s="32"/>
      <c r="HUW1478" s="32"/>
      <c r="HUX1478" s="6"/>
      <c r="HUY1478" s="13"/>
      <c r="HUZ1478" s="6"/>
      <c r="HVA1478" s="10"/>
      <c r="HVB1478" s="10"/>
      <c r="HVC1478" s="6"/>
      <c r="HVD1478" s="5"/>
      <c r="HVE1478" s="7"/>
      <c r="HVF1478" s="6"/>
      <c r="HVG1478" s="32"/>
      <c r="HVH1478" s="32"/>
      <c r="HVI1478" s="32"/>
      <c r="HVJ1478" s="32"/>
      <c r="HVK1478" s="6"/>
      <c r="HVL1478" s="13"/>
      <c r="HVM1478" s="6"/>
      <c r="HVN1478" s="10"/>
      <c r="HVO1478" s="10"/>
      <c r="HVP1478" s="6"/>
      <c r="HVQ1478" s="5"/>
      <c r="HVR1478" s="7"/>
      <c r="HVS1478" s="6"/>
      <c r="HVT1478" s="32"/>
      <c r="HVU1478" s="32"/>
      <c r="HVV1478" s="32"/>
      <c r="HVW1478" s="32"/>
      <c r="HVX1478" s="6"/>
      <c r="HVY1478" s="13"/>
      <c r="HVZ1478" s="6"/>
      <c r="HWA1478" s="10"/>
      <c r="HWB1478" s="10"/>
      <c r="HWC1478" s="6"/>
      <c r="HWD1478" s="5"/>
      <c r="HWE1478" s="7"/>
      <c r="HWF1478" s="6"/>
      <c r="HWG1478" s="32"/>
      <c r="HWH1478" s="32"/>
      <c r="HWI1478" s="32"/>
      <c r="HWJ1478" s="32"/>
      <c r="HWK1478" s="6"/>
      <c r="HWL1478" s="13"/>
      <c r="HWM1478" s="6"/>
      <c r="HWN1478" s="10"/>
      <c r="HWO1478" s="10"/>
      <c r="HWP1478" s="6"/>
      <c r="HWQ1478" s="5"/>
      <c r="HWR1478" s="7"/>
      <c r="HWS1478" s="6"/>
      <c r="HWT1478" s="32"/>
      <c r="HWU1478" s="32"/>
      <c r="HWV1478" s="32"/>
      <c r="HWW1478" s="32"/>
      <c r="HWX1478" s="6"/>
      <c r="HWY1478" s="13"/>
      <c r="HWZ1478" s="6"/>
      <c r="HXA1478" s="10"/>
      <c r="HXB1478" s="10"/>
      <c r="HXC1478" s="6"/>
      <c r="HXD1478" s="5"/>
      <c r="HXE1478" s="7"/>
      <c r="HXF1478" s="6"/>
      <c r="HXG1478" s="32"/>
      <c r="HXH1478" s="32"/>
      <c r="HXI1478" s="32"/>
      <c r="HXJ1478" s="32"/>
      <c r="HXK1478" s="6"/>
      <c r="HXL1478" s="13"/>
      <c r="HXM1478" s="6"/>
      <c r="HXN1478" s="10"/>
      <c r="HXO1478" s="10"/>
      <c r="HXP1478" s="6"/>
      <c r="HXQ1478" s="5"/>
      <c r="HXR1478" s="7"/>
      <c r="HXS1478" s="6"/>
      <c r="HXT1478" s="32"/>
      <c r="HXU1478" s="32"/>
      <c r="HXV1478" s="32"/>
      <c r="HXW1478" s="32"/>
      <c r="HXX1478" s="6"/>
      <c r="HXY1478" s="13"/>
      <c r="HXZ1478" s="6"/>
      <c r="HYA1478" s="10"/>
      <c r="HYB1478" s="10"/>
      <c r="HYC1478" s="6"/>
      <c r="HYD1478" s="5"/>
      <c r="HYE1478" s="7"/>
      <c r="HYF1478" s="6"/>
      <c r="HYG1478" s="32"/>
      <c r="HYH1478" s="32"/>
      <c r="HYI1478" s="32"/>
      <c r="HYJ1478" s="32"/>
      <c r="HYK1478" s="6"/>
      <c r="HYL1478" s="13"/>
      <c r="HYM1478" s="6"/>
      <c r="HYN1478" s="10"/>
      <c r="HYO1478" s="10"/>
      <c r="HYP1478" s="6"/>
      <c r="HYQ1478" s="5"/>
      <c r="HYR1478" s="7"/>
      <c r="HYS1478" s="6"/>
      <c r="HYT1478" s="32"/>
      <c r="HYU1478" s="32"/>
      <c r="HYV1478" s="32"/>
      <c r="HYW1478" s="32"/>
      <c r="HYX1478" s="6"/>
      <c r="HYY1478" s="13"/>
      <c r="HYZ1478" s="6"/>
      <c r="HZA1478" s="10"/>
      <c r="HZB1478" s="10"/>
      <c r="HZC1478" s="6"/>
      <c r="HZD1478" s="5"/>
      <c r="HZE1478" s="7"/>
      <c r="HZF1478" s="6"/>
      <c r="HZG1478" s="32"/>
      <c r="HZH1478" s="32"/>
      <c r="HZI1478" s="32"/>
      <c r="HZJ1478" s="32"/>
      <c r="HZK1478" s="6"/>
      <c r="HZL1478" s="13"/>
      <c r="HZM1478" s="6"/>
      <c r="HZN1478" s="10"/>
      <c r="HZO1478" s="10"/>
      <c r="HZP1478" s="6"/>
      <c r="HZQ1478" s="5"/>
      <c r="HZR1478" s="7"/>
      <c r="HZS1478" s="6"/>
      <c r="HZT1478" s="32"/>
      <c r="HZU1478" s="32"/>
      <c r="HZV1478" s="32"/>
      <c r="HZW1478" s="32"/>
      <c r="HZX1478" s="6"/>
      <c r="HZY1478" s="13"/>
      <c r="HZZ1478" s="6"/>
      <c r="IAA1478" s="10"/>
      <c r="IAB1478" s="10"/>
      <c r="IAC1478" s="6"/>
      <c r="IAD1478" s="5"/>
      <c r="IAE1478" s="7"/>
      <c r="IAF1478" s="6"/>
      <c r="IAG1478" s="32"/>
      <c r="IAH1478" s="32"/>
      <c r="IAI1478" s="32"/>
      <c r="IAJ1478" s="32"/>
      <c r="IAK1478" s="6"/>
      <c r="IAL1478" s="13"/>
      <c r="IAM1478" s="6"/>
      <c r="IAN1478" s="10"/>
      <c r="IAO1478" s="10"/>
      <c r="IAP1478" s="6"/>
      <c r="IAQ1478" s="5"/>
      <c r="IAR1478" s="7"/>
      <c r="IAS1478" s="6"/>
      <c r="IAT1478" s="32"/>
      <c r="IAU1478" s="32"/>
      <c r="IAV1478" s="32"/>
      <c r="IAW1478" s="32"/>
      <c r="IAX1478" s="6"/>
      <c r="IAY1478" s="13"/>
      <c r="IAZ1478" s="6"/>
      <c r="IBA1478" s="10"/>
      <c r="IBB1478" s="10"/>
      <c r="IBC1478" s="6"/>
      <c r="IBD1478" s="5"/>
      <c r="IBE1478" s="7"/>
      <c r="IBF1478" s="6"/>
      <c r="IBG1478" s="32"/>
      <c r="IBH1478" s="32"/>
      <c r="IBI1478" s="32"/>
      <c r="IBJ1478" s="32"/>
      <c r="IBK1478" s="6"/>
      <c r="IBL1478" s="13"/>
      <c r="IBM1478" s="6"/>
      <c r="IBN1478" s="10"/>
      <c r="IBO1478" s="10"/>
      <c r="IBP1478" s="6"/>
      <c r="IBQ1478" s="5"/>
      <c r="IBR1478" s="7"/>
      <c r="IBS1478" s="6"/>
      <c r="IBT1478" s="32"/>
      <c r="IBU1478" s="32"/>
      <c r="IBV1478" s="32"/>
      <c r="IBW1478" s="32"/>
      <c r="IBX1478" s="6"/>
      <c r="IBY1478" s="13"/>
      <c r="IBZ1478" s="6"/>
      <c r="ICA1478" s="10"/>
      <c r="ICB1478" s="10"/>
      <c r="ICC1478" s="6"/>
      <c r="ICD1478" s="5"/>
      <c r="ICE1478" s="7"/>
      <c r="ICF1478" s="6"/>
      <c r="ICG1478" s="32"/>
      <c r="ICH1478" s="32"/>
      <c r="ICI1478" s="32"/>
      <c r="ICJ1478" s="32"/>
      <c r="ICK1478" s="6"/>
      <c r="ICL1478" s="13"/>
      <c r="ICM1478" s="6"/>
      <c r="ICN1478" s="10"/>
      <c r="ICO1478" s="10"/>
      <c r="ICP1478" s="6"/>
      <c r="ICQ1478" s="5"/>
      <c r="ICR1478" s="7"/>
      <c r="ICS1478" s="6"/>
      <c r="ICT1478" s="32"/>
      <c r="ICU1478" s="32"/>
      <c r="ICV1478" s="32"/>
      <c r="ICW1478" s="32"/>
      <c r="ICX1478" s="6"/>
      <c r="ICY1478" s="13"/>
      <c r="ICZ1478" s="6"/>
      <c r="IDA1478" s="10"/>
      <c r="IDB1478" s="10"/>
      <c r="IDC1478" s="6"/>
      <c r="IDD1478" s="5"/>
      <c r="IDE1478" s="7"/>
      <c r="IDF1478" s="6"/>
      <c r="IDG1478" s="32"/>
      <c r="IDH1478" s="32"/>
      <c r="IDI1478" s="32"/>
      <c r="IDJ1478" s="32"/>
      <c r="IDK1478" s="6"/>
      <c r="IDL1478" s="13"/>
      <c r="IDM1478" s="6"/>
      <c r="IDN1478" s="10"/>
      <c r="IDO1478" s="10"/>
      <c r="IDP1478" s="6"/>
      <c r="IDQ1478" s="5"/>
      <c r="IDR1478" s="7"/>
      <c r="IDS1478" s="6"/>
      <c r="IDT1478" s="32"/>
      <c r="IDU1478" s="32"/>
      <c r="IDV1478" s="32"/>
      <c r="IDW1478" s="32"/>
      <c r="IDX1478" s="6"/>
      <c r="IDY1478" s="13"/>
      <c r="IDZ1478" s="6"/>
      <c r="IEA1478" s="10"/>
      <c r="IEB1478" s="10"/>
      <c r="IEC1478" s="6"/>
      <c r="IED1478" s="5"/>
      <c r="IEE1478" s="7"/>
      <c r="IEF1478" s="6"/>
      <c r="IEG1478" s="32"/>
      <c r="IEH1478" s="32"/>
      <c r="IEI1478" s="32"/>
      <c r="IEJ1478" s="32"/>
      <c r="IEK1478" s="6"/>
      <c r="IEL1478" s="13"/>
      <c r="IEM1478" s="6"/>
      <c r="IEN1478" s="10"/>
      <c r="IEO1478" s="10"/>
      <c r="IEP1478" s="6"/>
      <c r="IEQ1478" s="5"/>
      <c r="IER1478" s="7"/>
      <c r="IES1478" s="6"/>
      <c r="IET1478" s="32"/>
      <c r="IEU1478" s="32"/>
      <c r="IEV1478" s="32"/>
      <c r="IEW1478" s="32"/>
      <c r="IEX1478" s="6"/>
      <c r="IEY1478" s="13"/>
      <c r="IEZ1478" s="6"/>
      <c r="IFA1478" s="10"/>
      <c r="IFB1478" s="10"/>
      <c r="IFC1478" s="6"/>
      <c r="IFD1478" s="5"/>
      <c r="IFE1478" s="7"/>
      <c r="IFF1478" s="6"/>
      <c r="IFG1478" s="32"/>
      <c r="IFH1478" s="32"/>
      <c r="IFI1478" s="32"/>
      <c r="IFJ1478" s="32"/>
      <c r="IFK1478" s="6"/>
      <c r="IFL1478" s="13"/>
      <c r="IFM1478" s="6"/>
      <c r="IFN1478" s="10"/>
      <c r="IFO1478" s="10"/>
      <c r="IFP1478" s="6"/>
      <c r="IFQ1478" s="5"/>
      <c r="IFR1478" s="7"/>
      <c r="IFS1478" s="6"/>
      <c r="IFT1478" s="32"/>
      <c r="IFU1478" s="32"/>
      <c r="IFV1478" s="32"/>
      <c r="IFW1478" s="32"/>
      <c r="IFX1478" s="6"/>
      <c r="IFY1478" s="13"/>
      <c r="IFZ1478" s="6"/>
      <c r="IGA1478" s="10"/>
      <c r="IGB1478" s="10"/>
      <c r="IGC1478" s="6"/>
      <c r="IGD1478" s="5"/>
      <c r="IGE1478" s="7"/>
      <c r="IGF1478" s="6"/>
      <c r="IGG1478" s="32"/>
      <c r="IGH1478" s="32"/>
      <c r="IGI1478" s="32"/>
      <c r="IGJ1478" s="32"/>
      <c r="IGK1478" s="6"/>
      <c r="IGL1478" s="13"/>
      <c r="IGM1478" s="6"/>
      <c r="IGN1478" s="10"/>
      <c r="IGO1478" s="10"/>
      <c r="IGP1478" s="6"/>
      <c r="IGQ1478" s="5"/>
      <c r="IGR1478" s="7"/>
      <c r="IGS1478" s="6"/>
      <c r="IGT1478" s="32"/>
      <c r="IGU1478" s="32"/>
      <c r="IGV1478" s="32"/>
      <c r="IGW1478" s="32"/>
      <c r="IGX1478" s="6"/>
      <c r="IGY1478" s="13"/>
      <c r="IGZ1478" s="6"/>
      <c r="IHA1478" s="10"/>
      <c r="IHB1478" s="10"/>
      <c r="IHC1478" s="6"/>
      <c r="IHD1478" s="5"/>
      <c r="IHE1478" s="7"/>
      <c r="IHF1478" s="6"/>
      <c r="IHG1478" s="32"/>
      <c r="IHH1478" s="32"/>
      <c r="IHI1478" s="32"/>
      <c r="IHJ1478" s="32"/>
      <c r="IHK1478" s="6"/>
      <c r="IHL1478" s="13"/>
      <c r="IHM1478" s="6"/>
      <c r="IHN1478" s="10"/>
      <c r="IHO1478" s="10"/>
      <c r="IHP1478" s="6"/>
      <c r="IHQ1478" s="5"/>
      <c r="IHR1478" s="7"/>
      <c r="IHS1478" s="6"/>
      <c r="IHT1478" s="32"/>
      <c r="IHU1478" s="32"/>
      <c r="IHV1478" s="32"/>
      <c r="IHW1478" s="32"/>
      <c r="IHX1478" s="6"/>
      <c r="IHY1478" s="13"/>
      <c r="IHZ1478" s="6"/>
      <c r="IIA1478" s="10"/>
      <c r="IIB1478" s="10"/>
      <c r="IIC1478" s="6"/>
      <c r="IID1478" s="5"/>
      <c r="IIE1478" s="7"/>
      <c r="IIF1478" s="6"/>
      <c r="IIG1478" s="32"/>
      <c r="IIH1478" s="32"/>
      <c r="III1478" s="32"/>
      <c r="IIJ1478" s="32"/>
      <c r="IIK1478" s="6"/>
      <c r="IIL1478" s="13"/>
      <c r="IIM1478" s="6"/>
      <c r="IIN1478" s="10"/>
      <c r="IIO1478" s="10"/>
      <c r="IIP1478" s="6"/>
      <c r="IIQ1478" s="5"/>
      <c r="IIR1478" s="7"/>
      <c r="IIS1478" s="6"/>
      <c r="IIT1478" s="32"/>
      <c r="IIU1478" s="32"/>
      <c r="IIV1478" s="32"/>
      <c r="IIW1478" s="32"/>
      <c r="IIX1478" s="6"/>
      <c r="IIY1478" s="13"/>
      <c r="IIZ1478" s="6"/>
      <c r="IJA1478" s="10"/>
      <c r="IJB1478" s="10"/>
      <c r="IJC1478" s="6"/>
      <c r="IJD1478" s="5"/>
      <c r="IJE1478" s="7"/>
      <c r="IJF1478" s="6"/>
      <c r="IJG1478" s="32"/>
      <c r="IJH1478" s="32"/>
      <c r="IJI1478" s="32"/>
      <c r="IJJ1478" s="32"/>
      <c r="IJK1478" s="6"/>
      <c r="IJL1478" s="13"/>
      <c r="IJM1478" s="6"/>
      <c r="IJN1478" s="10"/>
      <c r="IJO1478" s="10"/>
      <c r="IJP1478" s="6"/>
      <c r="IJQ1478" s="5"/>
      <c r="IJR1478" s="7"/>
      <c r="IJS1478" s="6"/>
      <c r="IJT1478" s="32"/>
      <c r="IJU1478" s="32"/>
      <c r="IJV1478" s="32"/>
      <c r="IJW1478" s="32"/>
      <c r="IJX1478" s="6"/>
      <c r="IJY1478" s="13"/>
      <c r="IJZ1478" s="6"/>
      <c r="IKA1478" s="10"/>
      <c r="IKB1478" s="10"/>
      <c r="IKC1478" s="6"/>
      <c r="IKD1478" s="5"/>
      <c r="IKE1478" s="7"/>
      <c r="IKF1478" s="6"/>
      <c r="IKG1478" s="32"/>
      <c r="IKH1478" s="32"/>
      <c r="IKI1478" s="32"/>
      <c r="IKJ1478" s="32"/>
      <c r="IKK1478" s="6"/>
      <c r="IKL1478" s="13"/>
      <c r="IKM1478" s="6"/>
      <c r="IKN1478" s="10"/>
      <c r="IKO1478" s="10"/>
      <c r="IKP1478" s="6"/>
      <c r="IKQ1478" s="5"/>
      <c r="IKR1478" s="7"/>
      <c r="IKS1478" s="6"/>
      <c r="IKT1478" s="32"/>
      <c r="IKU1478" s="32"/>
      <c r="IKV1478" s="32"/>
      <c r="IKW1478" s="32"/>
      <c r="IKX1478" s="6"/>
      <c r="IKY1478" s="13"/>
      <c r="IKZ1478" s="6"/>
      <c r="ILA1478" s="10"/>
      <c r="ILB1478" s="10"/>
      <c r="ILC1478" s="6"/>
      <c r="ILD1478" s="5"/>
      <c r="ILE1478" s="7"/>
      <c r="ILF1478" s="6"/>
      <c r="ILG1478" s="32"/>
      <c r="ILH1478" s="32"/>
      <c r="ILI1478" s="32"/>
      <c r="ILJ1478" s="32"/>
      <c r="ILK1478" s="6"/>
      <c r="ILL1478" s="13"/>
      <c r="ILM1478" s="6"/>
      <c r="ILN1478" s="10"/>
      <c r="ILO1478" s="10"/>
      <c r="ILP1478" s="6"/>
      <c r="ILQ1478" s="5"/>
      <c r="ILR1478" s="7"/>
      <c r="ILS1478" s="6"/>
      <c r="ILT1478" s="32"/>
      <c r="ILU1478" s="32"/>
      <c r="ILV1478" s="32"/>
      <c r="ILW1478" s="32"/>
      <c r="ILX1478" s="6"/>
      <c r="ILY1478" s="13"/>
      <c r="ILZ1478" s="6"/>
      <c r="IMA1478" s="10"/>
      <c r="IMB1478" s="10"/>
      <c r="IMC1478" s="6"/>
      <c r="IMD1478" s="5"/>
      <c r="IME1478" s="7"/>
      <c r="IMF1478" s="6"/>
      <c r="IMG1478" s="32"/>
      <c r="IMH1478" s="32"/>
      <c r="IMI1478" s="32"/>
      <c r="IMJ1478" s="32"/>
      <c r="IMK1478" s="6"/>
      <c r="IML1478" s="13"/>
      <c r="IMM1478" s="6"/>
      <c r="IMN1478" s="10"/>
      <c r="IMO1478" s="10"/>
      <c r="IMP1478" s="6"/>
      <c r="IMQ1478" s="5"/>
      <c r="IMR1478" s="7"/>
      <c r="IMS1478" s="6"/>
      <c r="IMT1478" s="32"/>
      <c r="IMU1478" s="32"/>
      <c r="IMV1478" s="32"/>
      <c r="IMW1478" s="32"/>
      <c r="IMX1478" s="6"/>
      <c r="IMY1478" s="13"/>
      <c r="IMZ1478" s="6"/>
      <c r="INA1478" s="10"/>
      <c r="INB1478" s="10"/>
      <c r="INC1478" s="6"/>
      <c r="IND1478" s="5"/>
      <c r="INE1478" s="7"/>
      <c r="INF1478" s="6"/>
      <c r="ING1478" s="32"/>
      <c r="INH1478" s="32"/>
      <c r="INI1478" s="32"/>
      <c r="INJ1478" s="32"/>
      <c r="INK1478" s="6"/>
      <c r="INL1478" s="13"/>
      <c r="INM1478" s="6"/>
      <c r="INN1478" s="10"/>
      <c r="INO1478" s="10"/>
      <c r="INP1478" s="6"/>
      <c r="INQ1478" s="5"/>
      <c r="INR1478" s="7"/>
      <c r="INS1478" s="6"/>
      <c r="INT1478" s="32"/>
      <c r="INU1478" s="32"/>
      <c r="INV1478" s="32"/>
      <c r="INW1478" s="32"/>
      <c r="INX1478" s="6"/>
      <c r="INY1478" s="13"/>
      <c r="INZ1478" s="6"/>
      <c r="IOA1478" s="10"/>
      <c r="IOB1478" s="10"/>
      <c r="IOC1478" s="6"/>
      <c r="IOD1478" s="5"/>
      <c r="IOE1478" s="7"/>
      <c r="IOF1478" s="6"/>
      <c r="IOG1478" s="32"/>
      <c r="IOH1478" s="32"/>
      <c r="IOI1478" s="32"/>
      <c r="IOJ1478" s="32"/>
      <c r="IOK1478" s="6"/>
      <c r="IOL1478" s="13"/>
      <c r="IOM1478" s="6"/>
      <c r="ION1478" s="10"/>
      <c r="IOO1478" s="10"/>
      <c r="IOP1478" s="6"/>
      <c r="IOQ1478" s="5"/>
      <c r="IOR1478" s="7"/>
      <c r="IOS1478" s="6"/>
      <c r="IOT1478" s="32"/>
      <c r="IOU1478" s="32"/>
      <c r="IOV1478" s="32"/>
      <c r="IOW1478" s="32"/>
      <c r="IOX1478" s="6"/>
      <c r="IOY1478" s="13"/>
      <c r="IOZ1478" s="6"/>
      <c r="IPA1478" s="10"/>
      <c r="IPB1478" s="10"/>
      <c r="IPC1478" s="6"/>
      <c r="IPD1478" s="5"/>
      <c r="IPE1478" s="7"/>
      <c r="IPF1478" s="6"/>
      <c r="IPG1478" s="32"/>
      <c r="IPH1478" s="32"/>
      <c r="IPI1478" s="32"/>
      <c r="IPJ1478" s="32"/>
      <c r="IPK1478" s="6"/>
      <c r="IPL1478" s="13"/>
      <c r="IPM1478" s="6"/>
      <c r="IPN1478" s="10"/>
      <c r="IPO1478" s="10"/>
      <c r="IPP1478" s="6"/>
      <c r="IPQ1478" s="5"/>
      <c r="IPR1478" s="7"/>
      <c r="IPS1478" s="6"/>
      <c r="IPT1478" s="32"/>
      <c r="IPU1478" s="32"/>
      <c r="IPV1478" s="32"/>
      <c r="IPW1478" s="32"/>
      <c r="IPX1478" s="6"/>
      <c r="IPY1478" s="13"/>
      <c r="IPZ1478" s="6"/>
      <c r="IQA1478" s="10"/>
      <c r="IQB1478" s="10"/>
      <c r="IQC1478" s="6"/>
      <c r="IQD1478" s="5"/>
      <c r="IQE1478" s="7"/>
      <c r="IQF1478" s="6"/>
      <c r="IQG1478" s="32"/>
      <c r="IQH1478" s="32"/>
      <c r="IQI1478" s="32"/>
      <c r="IQJ1478" s="32"/>
      <c r="IQK1478" s="6"/>
      <c r="IQL1478" s="13"/>
      <c r="IQM1478" s="6"/>
      <c r="IQN1478" s="10"/>
      <c r="IQO1478" s="10"/>
      <c r="IQP1478" s="6"/>
      <c r="IQQ1478" s="5"/>
      <c r="IQR1478" s="7"/>
      <c r="IQS1478" s="6"/>
      <c r="IQT1478" s="32"/>
      <c r="IQU1478" s="32"/>
      <c r="IQV1478" s="32"/>
      <c r="IQW1478" s="32"/>
      <c r="IQX1478" s="6"/>
      <c r="IQY1478" s="13"/>
      <c r="IQZ1478" s="6"/>
      <c r="IRA1478" s="10"/>
      <c r="IRB1478" s="10"/>
      <c r="IRC1478" s="6"/>
      <c r="IRD1478" s="5"/>
      <c r="IRE1478" s="7"/>
      <c r="IRF1478" s="6"/>
      <c r="IRG1478" s="32"/>
      <c r="IRH1478" s="32"/>
      <c r="IRI1478" s="32"/>
      <c r="IRJ1478" s="32"/>
      <c r="IRK1478" s="6"/>
      <c r="IRL1478" s="13"/>
      <c r="IRM1478" s="6"/>
      <c r="IRN1478" s="10"/>
      <c r="IRO1478" s="10"/>
      <c r="IRP1478" s="6"/>
      <c r="IRQ1478" s="5"/>
      <c r="IRR1478" s="7"/>
      <c r="IRS1478" s="6"/>
      <c r="IRT1478" s="32"/>
      <c r="IRU1478" s="32"/>
      <c r="IRV1478" s="32"/>
      <c r="IRW1478" s="32"/>
      <c r="IRX1478" s="6"/>
      <c r="IRY1478" s="13"/>
      <c r="IRZ1478" s="6"/>
      <c r="ISA1478" s="10"/>
      <c r="ISB1478" s="10"/>
      <c r="ISC1478" s="6"/>
      <c r="ISD1478" s="5"/>
      <c r="ISE1478" s="7"/>
      <c r="ISF1478" s="6"/>
      <c r="ISG1478" s="32"/>
      <c r="ISH1478" s="32"/>
      <c r="ISI1478" s="32"/>
      <c r="ISJ1478" s="32"/>
      <c r="ISK1478" s="6"/>
      <c r="ISL1478" s="13"/>
      <c r="ISM1478" s="6"/>
      <c r="ISN1478" s="10"/>
      <c r="ISO1478" s="10"/>
      <c r="ISP1478" s="6"/>
      <c r="ISQ1478" s="5"/>
      <c r="ISR1478" s="7"/>
      <c r="ISS1478" s="6"/>
      <c r="IST1478" s="32"/>
      <c r="ISU1478" s="32"/>
      <c r="ISV1478" s="32"/>
      <c r="ISW1478" s="32"/>
      <c r="ISX1478" s="6"/>
      <c r="ISY1478" s="13"/>
      <c r="ISZ1478" s="6"/>
      <c r="ITA1478" s="10"/>
      <c r="ITB1478" s="10"/>
      <c r="ITC1478" s="6"/>
      <c r="ITD1478" s="5"/>
      <c r="ITE1478" s="7"/>
      <c r="ITF1478" s="6"/>
      <c r="ITG1478" s="32"/>
      <c r="ITH1478" s="32"/>
      <c r="ITI1478" s="32"/>
      <c r="ITJ1478" s="32"/>
      <c r="ITK1478" s="6"/>
      <c r="ITL1478" s="13"/>
      <c r="ITM1478" s="6"/>
      <c r="ITN1478" s="10"/>
      <c r="ITO1478" s="10"/>
      <c r="ITP1478" s="6"/>
      <c r="ITQ1478" s="5"/>
      <c r="ITR1478" s="7"/>
      <c r="ITS1478" s="6"/>
      <c r="ITT1478" s="32"/>
      <c r="ITU1478" s="32"/>
      <c r="ITV1478" s="32"/>
      <c r="ITW1478" s="32"/>
      <c r="ITX1478" s="6"/>
      <c r="ITY1478" s="13"/>
      <c r="ITZ1478" s="6"/>
      <c r="IUA1478" s="10"/>
      <c r="IUB1478" s="10"/>
      <c r="IUC1478" s="6"/>
      <c r="IUD1478" s="5"/>
      <c r="IUE1478" s="7"/>
      <c r="IUF1478" s="6"/>
      <c r="IUG1478" s="32"/>
      <c r="IUH1478" s="32"/>
      <c r="IUI1478" s="32"/>
      <c r="IUJ1478" s="32"/>
      <c r="IUK1478" s="6"/>
      <c r="IUL1478" s="13"/>
      <c r="IUM1478" s="6"/>
      <c r="IUN1478" s="10"/>
      <c r="IUO1478" s="10"/>
      <c r="IUP1478" s="6"/>
      <c r="IUQ1478" s="5"/>
      <c r="IUR1478" s="7"/>
      <c r="IUS1478" s="6"/>
      <c r="IUT1478" s="32"/>
      <c r="IUU1478" s="32"/>
      <c r="IUV1478" s="32"/>
      <c r="IUW1478" s="32"/>
      <c r="IUX1478" s="6"/>
      <c r="IUY1478" s="13"/>
      <c r="IUZ1478" s="6"/>
      <c r="IVA1478" s="10"/>
      <c r="IVB1478" s="10"/>
      <c r="IVC1478" s="6"/>
      <c r="IVD1478" s="5"/>
      <c r="IVE1478" s="7"/>
      <c r="IVF1478" s="6"/>
      <c r="IVG1478" s="32"/>
      <c r="IVH1478" s="32"/>
      <c r="IVI1478" s="32"/>
      <c r="IVJ1478" s="32"/>
      <c r="IVK1478" s="6"/>
      <c r="IVL1478" s="13"/>
      <c r="IVM1478" s="6"/>
      <c r="IVN1478" s="10"/>
      <c r="IVO1478" s="10"/>
      <c r="IVP1478" s="6"/>
      <c r="IVQ1478" s="5"/>
      <c r="IVR1478" s="7"/>
      <c r="IVS1478" s="6"/>
      <c r="IVT1478" s="32"/>
      <c r="IVU1478" s="32"/>
      <c r="IVV1478" s="32"/>
      <c r="IVW1478" s="32"/>
      <c r="IVX1478" s="6"/>
      <c r="IVY1478" s="13"/>
      <c r="IVZ1478" s="6"/>
      <c r="IWA1478" s="10"/>
      <c r="IWB1478" s="10"/>
      <c r="IWC1478" s="6"/>
      <c r="IWD1478" s="5"/>
      <c r="IWE1478" s="7"/>
      <c r="IWF1478" s="6"/>
      <c r="IWG1478" s="32"/>
      <c r="IWH1478" s="32"/>
      <c r="IWI1478" s="32"/>
      <c r="IWJ1478" s="32"/>
      <c r="IWK1478" s="6"/>
      <c r="IWL1478" s="13"/>
      <c r="IWM1478" s="6"/>
      <c r="IWN1478" s="10"/>
      <c r="IWO1478" s="10"/>
      <c r="IWP1478" s="6"/>
      <c r="IWQ1478" s="5"/>
      <c r="IWR1478" s="7"/>
      <c r="IWS1478" s="6"/>
      <c r="IWT1478" s="32"/>
      <c r="IWU1478" s="32"/>
      <c r="IWV1478" s="32"/>
      <c r="IWW1478" s="32"/>
      <c r="IWX1478" s="6"/>
      <c r="IWY1478" s="13"/>
      <c r="IWZ1478" s="6"/>
      <c r="IXA1478" s="10"/>
      <c r="IXB1478" s="10"/>
      <c r="IXC1478" s="6"/>
      <c r="IXD1478" s="5"/>
      <c r="IXE1478" s="7"/>
      <c r="IXF1478" s="6"/>
      <c r="IXG1478" s="32"/>
      <c r="IXH1478" s="32"/>
      <c r="IXI1478" s="32"/>
      <c r="IXJ1478" s="32"/>
      <c r="IXK1478" s="6"/>
      <c r="IXL1478" s="13"/>
      <c r="IXM1478" s="6"/>
      <c r="IXN1478" s="10"/>
      <c r="IXO1478" s="10"/>
      <c r="IXP1478" s="6"/>
      <c r="IXQ1478" s="5"/>
      <c r="IXR1478" s="7"/>
      <c r="IXS1478" s="6"/>
      <c r="IXT1478" s="32"/>
      <c r="IXU1478" s="32"/>
      <c r="IXV1478" s="32"/>
      <c r="IXW1478" s="32"/>
      <c r="IXX1478" s="6"/>
      <c r="IXY1478" s="13"/>
      <c r="IXZ1478" s="6"/>
      <c r="IYA1478" s="10"/>
      <c r="IYB1478" s="10"/>
      <c r="IYC1478" s="6"/>
      <c r="IYD1478" s="5"/>
      <c r="IYE1478" s="7"/>
      <c r="IYF1478" s="6"/>
      <c r="IYG1478" s="32"/>
      <c r="IYH1478" s="32"/>
      <c r="IYI1478" s="32"/>
      <c r="IYJ1478" s="32"/>
      <c r="IYK1478" s="6"/>
      <c r="IYL1478" s="13"/>
      <c r="IYM1478" s="6"/>
      <c r="IYN1478" s="10"/>
      <c r="IYO1478" s="10"/>
      <c r="IYP1478" s="6"/>
      <c r="IYQ1478" s="5"/>
      <c r="IYR1478" s="7"/>
      <c r="IYS1478" s="6"/>
      <c r="IYT1478" s="32"/>
      <c r="IYU1478" s="32"/>
      <c r="IYV1478" s="32"/>
      <c r="IYW1478" s="32"/>
      <c r="IYX1478" s="6"/>
      <c r="IYY1478" s="13"/>
      <c r="IYZ1478" s="6"/>
      <c r="IZA1478" s="10"/>
      <c r="IZB1478" s="10"/>
      <c r="IZC1478" s="6"/>
      <c r="IZD1478" s="5"/>
      <c r="IZE1478" s="7"/>
      <c r="IZF1478" s="6"/>
      <c r="IZG1478" s="32"/>
      <c r="IZH1478" s="32"/>
      <c r="IZI1478" s="32"/>
      <c r="IZJ1478" s="32"/>
      <c r="IZK1478" s="6"/>
      <c r="IZL1478" s="13"/>
      <c r="IZM1478" s="6"/>
      <c r="IZN1478" s="10"/>
      <c r="IZO1478" s="10"/>
      <c r="IZP1478" s="6"/>
      <c r="IZQ1478" s="5"/>
      <c r="IZR1478" s="7"/>
      <c r="IZS1478" s="6"/>
      <c r="IZT1478" s="32"/>
      <c r="IZU1478" s="32"/>
      <c r="IZV1478" s="32"/>
      <c r="IZW1478" s="32"/>
      <c r="IZX1478" s="6"/>
      <c r="IZY1478" s="13"/>
      <c r="IZZ1478" s="6"/>
      <c r="JAA1478" s="10"/>
      <c r="JAB1478" s="10"/>
      <c r="JAC1478" s="6"/>
      <c r="JAD1478" s="5"/>
      <c r="JAE1478" s="7"/>
      <c r="JAF1478" s="6"/>
      <c r="JAG1478" s="32"/>
      <c r="JAH1478" s="32"/>
      <c r="JAI1478" s="32"/>
      <c r="JAJ1478" s="32"/>
      <c r="JAK1478" s="6"/>
      <c r="JAL1478" s="13"/>
      <c r="JAM1478" s="6"/>
      <c r="JAN1478" s="10"/>
      <c r="JAO1478" s="10"/>
      <c r="JAP1478" s="6"/>
      <c r="JAQ1478" s="5"/>
      <c r="JAR1478" s="7"/>
      <c r="JAS1478" s="6"/>
      <c r="JAT1478" s="32"/>
      <c r="JAU1478" s="32"/>
      <c r="JAV1478" s="32"/>
      <c r="JAW1478" s="32"/>
      <c r="JAX1478" s="6"/>
      <c r="JAY1478" s="13"/>
      <c r="JAZ1478" s="6"/>
      <c r="JBA1478" s="10"/>
      <c r="JBB1478" s="10"/>
      <c r="JBC1478" s="6"/>
      <c r="JBD1478" s="5"/>
      <c r="JBE1478" s="7"/>
      <c r="JBF1478" s="6"/>
      <c r="JBG1478" s="32"/>
      <c r="JBH1478" s="32"/>
      <c r="JBI1478" s="32"/>
      <c r="JBJ1478" s="32"/>
      <c r="JBK1478" s="6"/>
      <c r="JBL1478" s="13"/>
      <c r="JBM1478" s="6"/>
      <c r="JBN1478" s="10"/>
      <c r="JBO1478" s="10"/>
      <c r="JBP1478" s="6"/>
      <c r="JBQ1478" s="5"/>
      <c r="JBR1478" s="7"/>
      <c r="JBS1478" s="6"/>
      <c r="JBT1478" s="32"/>
      <c r="JBU1478" s="32"/>
      <c r="JBV1478" s="32"/>
      <c r="JBW1478" s="32"/>
      <c r="JBX1478" s="6"/>
      <c r="JBY1478" s="13"/>
      <c r="JBZ1478" s="6"/>
      <c r="JCA1478" s="10"/>
      <c r="JCB1478" s="10"/>
      <c r="JCC1478" s="6"/>
      <c r="JCD1478" s="5"/>
      <c r="JCE1478" s="7"/>
      <c r="JCF1478" s="6"/>
      <c r="JCG1478" s="32"/>
      <c r="JCH1478" s="32"/>
      <c r="JCI1478" s="32"/>
      <c r="JCJ1478" s="32"/>
      <c r="JCK1478" s="6"/>
      <c r="JCL1478" s="13"/>
      <c r="JCM1478" s="6"/>
      <c r="JCN1478" s="10"/>
      <c r="JCO1478" s="10"/>
      <c r="JCP1478" s="6"/>
      <c r="JCQ1478" s="5"/>
      <c r="JCR1478" s="7"/>
      <c r="JCS1478" s="6"/>
      <c r="JCT1478" s="32"/>
      <c r="JCU1478" s="32"/>
      <c r="JCV1478" s="32"/>
      <c r="JCW1478" s="32"/>
      <c r="JCX1478" s="6"/>
      <c r="JCY1478" s="13"/>
      <c r="JCZ1478" s="6"/>
      <c r="JDA1478" s="10"/>
      <c r="JDB1478" s="10"/>
      <c r="JDC1478" s="6"/>
      <c r="JDD1478" s="5"/>
      <c r="JDE1478" s="7"/>
      <c r="JDF1478" s="6"/>
      <c r="JDG1478" s="32"/>
      <c r="JDH1478" s="32"/>
      <c r="JDI1478" s="32"/>
      <c r="JDJ1478" s="32"/>
      <c r="JDK1478" s="6"/>
      <c r="JDL1478" s="13"/>
      <c r="JDM1478" s="6"/>
      <c r="JDN1478" s="10"/>
      <c r="JDO1478" s="10"/>
      <c r="JDP1478" s="6"/>
      <c r="JDQ1478" s="5"/>
      <c r="JDR1478" s="7"/>
      <c r="JDS1478" s="6"/>
      <c r="JDT1478" s="32"/>
      <c r="JDU1478" s="32"/>
      <c r="JDV1478" s="32"/>
      <c r="JDW1478" s="32"/>
      <c r="JDX1478" s="6"/>
      <c r="JDY1478" s="13"/>
      <c r="JDZ1478" s="6"/>
      <c r="JEA1478" s="10"/>
      <c r="JEB1478" s="10"/>
      <c r="JEC1478" s="6"/>
      <c r="JED1478" s="5"/>
      <c r="JEE1478" s="7"/>
      <c r="JEF1478" s="6"/>
      <c r="JEG1478" s="32"/>
      <c r="JEH1478" s="32"/>
      <c r="JEI1478" s="32"/>
      <c r="JEJ1478" s="32"/>
      <c r="JEK1478" s="6"/>
      <c r="JEL1478" s="13"/>
      <c r="JEM1478" s="6"/>
      <c r="JEN1478" s="10"/>
      <c r="JEO1478" s="10"/>
      <c r="JEP1478" s="6"/>
      <c r="JEQ1478" s="5"/>
      <c r="JER1478" s="7"/>
      <c r="JES1478" s="6"/>
      <c r="JET1478" s="32"/>
      <c r="JEU1478" s="32"/>
      <c r="JEV1478" s="32"/>
      <c r="JEW1478" s="32"/>
      <c r="JEX1478" s="6"/>
      <c r="JEY1478" s="13"/>
      <c r="JEZ1478" s="6"/>
      <c r="JFA1478" s="10"/>
      <c r="JFB1478" s="10"/>
      <c r="JFC1478" s="6"/>
      <c r="JFD1478" s="5"/>
      <c r="JFE1478" s="7"/>
      <c r="JFF1478" s="6"/>
      <c r="JFG1478" s="32"/>
      <c r="JFH1478" s="32"/>
      <c r="JFI1478" s="32"/>
      <c r="JFJ1478" s="32"/>
      <c r="JFK1478" s="6"/>
      <c r="JFL1478" s="13"/>
      <c r="JFM1478" s="6"/>
      <c r="JFN1478" s="10"/>
      <c r="JFO1478" s="10"/>
      <c r="JFP1478" s="6"/>
      <c r="JFQ1478" s="5"/>
      <c r="JFR1478" s="7"/>
      <c r="JFS1478" s="6"/>
      <c r="JFT1478" s="32"/>
      <c r="JFU1478" s="32"/>
      <c r="JFV1478" s="32"/>
      <c r="JFW1478" s="32"/>
      <c r="JFX1478" s="6"/>
      <c r="JFY1478" s="13"/>
      <c r="JFZ1478" s="6"/>
      <c r="JGA1478" s="10"/>
      <c r="JGB1478" s="10"/>
      <c r="JGC1478" s="6"/>
      <c r="JGD1478" s="5"/>
      <c r="JGE1478" s="7"/>
      <c r="JGF1478" s="6"/>
      <c r="JGG1478" s="32"/>
      <c r="JGH1478" s="32"/>
      <c r="JGI1478" s="32"/>
      <c r="JGJ1478" s="32"/>
      <c r="JGK1478" s="6"/>
      <c r="JGL1478" s="13"/>
      <c r="JGM1478" s="6"/>
      <c r="JGN1478" s="10"/>
      <c r="JGO1478" s="10"/>
      <c r="JGP1478" s="6"/>
      <c r="JGQ1478" s="5"/>
      <c r="JGR1478" s="7"/>
      <c r="JGS1478" s="6"/>
      <c r="JGT1478" s="32"/>
      <c r="JGU1478" s="32"/>
      <c r="JGV1478" s="32"/>
      <c r="JGW1478" s="32"/>
      <c r="JGX1478" s="6"/>
      <c r="JGY1478" s="13"/>
      <c r="JGZ1478" s="6"/>
      <c r="JHA1478" s="10"/>
      <c r="JHB1478" s="10"/>
      <c r="JHC1478" s="6"/>
      <c r="JHD1478" s="5"/>
      <c r="JHE1478" s="7"/>
      <c r="JHF1478" s="6"/>
      <c r="JHG1478" s="32"/>
      <c r="JHH1478" s="32"/>
      <c r="JHI1478" s="32"/>
      <c r="JHJ1478" s="32"/>
      <c r="JHK1478" s="6"/>
      <c r="JHL1478" s="13"/>
      <c r="JHM1478" s="6"/>
      <c r="JHN1478" s="10"/>
      <c r="JHO1478" s="10"/>
      <c r="JHP1478" s="6"/>
      <c r="JHQ1478" s="5"/>
      <c r="JHR1478" s="7"/>
      <c r="JHS1478" s="6"/>
      <c r="JHT1478" s="32"/>
      <c r="JHU1478" s="32"/>
      <c r="JHV1478" s="32"/>
      <c r="JHW1478" s="32"/>
      <c r="JHX1478" s="6"/>
      <c r="JHY1478" s="13"/>
      <c r="JHZ1478" s="6"/>
      <c r="JIA1478" s="10"/>
      <c r="JIB1478" s="10"/>
      <c r="JIC1478" s="6"/>
      <c r="JID1478" s="5"/>
      <c r="JIE1478" s="7"/>
      <c r="JIF1478" s="6"/>
      <c r="JIG1478" s="32"/>
      <c r="JIH1478" s="32"/>
      <c r="JII1478" s="32"/>
      <c r="JIJ1478" s="32"/>
      <c r="JIK1478" s="6"/>
      <c r="JIL1478" s="13"/>
      <c r="JIM1478" s="6"/>
      <c r="JIN1478" s="10"/>
      <c r="JIO1478" s="10"/>
      <c r="JIP1478" s="6"/>
      <c r="JIQ1478" s="5"/>
      <c r="JIR1478" s="7"/>
      <c r="JIS1478" s="6"/>
      <c r="JIT1478" s="32"/>
      <c r="JIU1478" s="32"/>
      <c r="JIV1478" s="32"/>
      <c r="JIW1478" s="32"/>
      <c r="JIX1478" s="6"/>
      <c r="JIY1478" s="13"/>
      <c r="JIZ1478" s="6"/>
      <c r="JJA1478" s="10"/>
      <c r="JJB1478" s="10"/>
      <c r="JJC1478" s="6"/>
      <c r="JJD1478" s="5"/>
      <c r="JJE1478" s="7"/>
      <c r="JJF1478" s="6"/>
      <c r="JJG1478" s="32"/>
      <c r="JJH1478" s="32"/>
      <c r="JJI1478" s="32"/>
      <c r="JJJ1478" s="32"/>
      <c r="JJK1478" s="6"/>
      <c r="JJL1478" s="13"/>
      <c r="JJM1478" s="6"/>
      <c r="JJN1478" s="10"/>
      <c r="JJO1478" s="10"/>
      <c r="JJP1478" s="6"/>
      <c r="JJQ1478" s="5"/>
      <c r="JJR1478" s="7"/>
      <c r="JJS1478" s="6"/>
      <c r="JJT1478" s="32"/>
      <c r="JJU1478" s="32"/>
      <c r="JJV1478" s="32"/>
      <c r="JJW1478" s="32"/>
      <c r="JJX1478" s="6"/>
      <c r="JJY1478" s="13"/>
      <c r="JJZ1478" s="6"/>
      <c r="JKA1478" s="10"/>
      <c r="JKB1478" s="10"/>
      <c r="JKC1478" s="6"/>
      <c r="JKD1478" s="5"/>
      <c r="JKE1478" s="7"/>
      <c r="JKF1478" s="6"/>
      <c r="JKG1478" s="32"/>
      <c r="JKH1478" s="32"/>
      <c r="JKI1478" s="32"/>
      <c r="JKJ1478" s="32"/>
      <c r="JKK1478" s="6"/>
      <c r="JKL1478" s="13"/>
      <c r="JKM1478" s="6"/>
      <c r="JKN1478" s="10"/>
      <c r="JKO1478" s="10"/>
      <c r="JKP1478" s="6"/>
      <c r="JKQ1478" s="5"/>
      <c r="JKR1478" s="7"/>
      <c r="JKS1478" s="6"/>
      <c r="JKT1478" s="32"/>
      <c r="JKU1478" s="32"/>
      <c r="JKV1478" s="32"/>
      <c r="JKW1478" s="32"/>
      <c r="JKX1478" s="6"/>
      <c r="JKY1478" s="13"/>
      <c r="JKZ1478" s="6"/>
      <c r="JLA1478" s="10"/>
      <c r="JLB1478" s="10"/>
      <c r="JLC1478" s="6"/>
      <c r="JLD1478" s="5"/>
      <c r="JLE1478" s="7"/>
      <c r="JLF1478" s="6"/>
      <c r="JLG1478" s="32"/>
      <c r="JLH1478" s="32"/>
      <c r="JLI1478" s="32"/>
      <c r="JLJ1478" s="32"/>
      <c r="JLK1478" s="6"/>
      <c r="JLL1478" s="13"/>
      <c r="JLM1478" s="6"/>
      <c r="JLN1478" s="10"/>
      <c r="JLO1478" s="10"/>
      <c r="JLP1478" s="6"/>
      <c r="JLQ1478" s="5"/>
      <c r="JLR1478" s="7"/>
      <c r="JLS1478" s="6"/>
      <c r="JLT1478" s="32"/>
      <c r="JLU1478" s="32"/>
      <c r="JLV1478" s="32"/>
      <c r="JLW1478" s="32"/>
      <c r="JLX1478" s="6"/>
      <c r="JLY1478" s="13"/>
      <c r="JLZ1478" s="6"/>
      <c r="JMA1478" s="10"/>
      <c r="JMB1478" s="10"/>
      <c r="JMC1478" s="6"/>
      <c r="JMD1478" s="5"/>
      <c r="JME1478" s="7"/>
      <c r="JMF1478" s="6"/>
      <c r="JMG1478" s="32"/>
      <c r="JMH1478" s="32"/>
      <c r="JMI1478" s="32"/>
      <c r="JMJ1478" s="32"/>
      <c r="JMK1478" s="6"/>
      <c r="JML1478" s="13"/>
      <c r="JMM1478" s="6"/>
      <c r="JMN1478" s="10"/>
      <c r="JMO1478" s="10"/>
      <c r="JMP1478" s="6"/>
      <c r="JMQ1478" s="5"/>
      <c r="JMR1478" s="7"/>
      <c r="JMS1478" s="6"/>
      <c r="JMT1478" s="32"/>
      <c r="JMU1478" s="32"/>
      <c r="JMV1478" s="32"/>
      <c r="JMW1478" s="32"/>
      <c r="JMX1478" s="6"/>
      <c r="JMY1478" s="13"/>
      <c r="JMZ1478" s="6"/>
      <c r="JNA1478" s="10"/>
      <c r="JNB1478" s="10"/>
      <c r="JNC1478" s="6"/>
      <c r="JND1478" s="5"/>
      <c r="JNE1478" s="7"/>
      <c r="JNF1478" s="6"/>
      <c r="JNG1478" s="32"/>
      <c r="JNH1478" s="32"/>
      <c r="JNI1478" s="32"/>
      <c r="JNJ1478" s="32"/>
      <c r="JNK1478" s="6"/>
      <c r="JNL1478" s="13"/>
      <c r="JNM1478" s="6"/>
      <c r="JNN1478" s="10"/>
      <c r="JNO1478" s="10"/>
      <c r="JNP1478" s="6"/>
      <c r="JNQ1478" s="5"/>
      <c r="JNR1478" s="7"/>
      <c r="JNS1478" s="6"/>
      <c r="JNT1478" s="32"/>
      <c r="JNU1478" s="32"/>
      <c r="JNV1478" s="32"/>
      <c r="JNW1478" s="32"/>
      <c r="JNX1478" s="6"/>
      <c r="JNY1478" s="13"/>
      <c r="JNZ1478" s="6"/>
      <c r="JOA1478" s="10"/>
      <c r="JOB1478" s="10"/>
      <c r="JOC1478" s="6"/>
      <c r="JOD1478" s="5"/>
      <c r="JOE1478" s="7"/>
      <c r="JOF1478" s="6"/>
      <c r="JOG1478" s="32"/>
      <c r="JOH1478" s="32"/>
      <c r="JOI1478" s="32"/>
      <c r="JOJ1478" s="32"/>
      <c r="JOK1478" s="6"/>
      <c r="JOL1478" s="13"/>
      <c r="JOM1478" s="6"/>
      <c r="JON1478" s="10"/>
      <c r="JOO1478" s="10"/>
      <c r="JOP1478" s="6"/>
      <c r="JOQ1478" s="5"/>
      <c r="JOR1478" s="7"/>
      <c r="JOS1478" s="6"/>
      <c r="JOT1478" s="32"/>
      <c r="JOU1478" s="32"/>
      <c r="JOV1478" s="32"/>
      <c r="JOW1478" s="32"/>
      <c r="JOX1478" s="6"/>
      <c r="JOY1478" s="13"/>
      <c r="JOZ1478" s="6"/>
      <c r="JPA1478" s="10"/>
      <c r="JPB1478" s="10"/>
      <c r="JPC1478" s="6"/>
      <c r="JPD1478" s="5"/>
      <c r="JPE1478" s="7"/>
      <c r="JPF1478" s="6"/>
      <c r="JPG1478" s="32"/>
      <c r="JPH1478" s="32"/>
      <c r="JPI1478" s="32"/>
      <c r="JPJ1478" s="32"/>
      <c r="JPK1478" s="6"/>
      <c r="JPL1478" s="13"/>
      <c r="JPM1478" s="6"/>
      <c r="JPN1478" s="10"/>
      <c r="JPO1478" s="10"/>
      <c r="JPP1478" s="6"/>
      <c r="JPQ1478" s="5"/>
      <c r="JPR1478" s="7"/>
      <c r="JPS1478" s="6"/>
      <c r="JPT1478" s="32"/>
      <c r="JPU1478" s="32"/>
      <c r="JPV1478" s="32"/>
      <c r="JPW1478" s="32"/>
      <c r="JPX1478" s="6"/>
      <c r="JPY1478" s="13"/>
      <c r="JPZ1478" s="6"/>
      <c r="JQA1478" s="10"/>
      <c r="JQB1478" s="10"/>
      <c r="JQC1478" s="6"/>
      <c r="JQD1478" s="5"/>
      <c r="JQE1478" s="7"/>
      <c r="JQF1478" s="6"/>
      <c r="JQG1478" s="32"/>
      <c r="JQH1478" s="32"/>
      <c r="JQI1478" s="32"/>
      <c r="JQJ1478" s="32"/>
      <c r="JQK1478" s="6"/>
      <c r="JQL1478" s="13"/>
      <c r="JQM1478" s="6"/>
      <c r="JQN1478" s="10"/>
      <c r="JQO1478" s="10"/>
      <c r="JQP1478" s="6"/>
      <c r="JQQ1478" s="5"/>
      <c r="JQR1478" s="7"/>
      <c r="JQS1478" s="6"/>
      <c r="JQT1478" s="32"/>
      <c r="JQU1478" s="32"/>
      <c r="JQV1478" s="32"/>
      <c r="JQW1478" s="32"/>
      <c r="JQX1478" s="6"/>
      <c r="JQY1478" s="13"/>
      <c r="JQZ1478" s="6"/>
      <c r="JRA1478" s="10"/>
      <c r="JRB1478" s="10"/>
      <c r="JRC1478" s="6"/>
      <c r="JRD1478" s="5"/>
      <c r="JRE1478" s="7"/>
      <c r="JRF1478" s="6"/>
      <c r="JRG1478" s="32"/>
      <c r="JRH1478" s="32"/>
      <c r="JRI1478" s="32"/>
      <c r="JRJ1478" s="32"/>
      <c r="JRK1478" s="6"/>
      <c r="JRL1478" s="13"/>
      <c r="JRM1478" s="6"/>
      <c r="JRN1478" s="10"/>
      <c r="JRO1478" s="10"/>
      <c r="JRP1478" s="6"/>
      <c r="JRQ1478" s="5"/>
      <c r="JRR1478" s="7"/>
      <c r="JRS1478" s="6"/>
      <c r="JRT1478" s="32"/>
      <c r="JRU1478" s="32"/>
      <c r="JRV1478" s="32"/>
      <c r="JRW1478" s="32"/>
      <c r="JRX1478" s="6"/>
      <c r="JRY1478" s="13"/>
      <c r="JRZ1478" s="6"/>
      <c r="JSA1478" s="10"/>
      <c r="JSB1478" s="10"/>
      <c r="JSC1478" s="6"/>
      <c r="JSD1478" s="5"/>
      <c r="JSE1478" s="7"/>
      <c r="JSF1478" s="6"/>
      <c r="JSG1478" s="32"/>
      <c r="JSH1478" s="32"/>
      <c r="JSI1478" s="32"/>
      <c r="JSJ1478" s="32"/>
      <c r="JSK1478" s="6"/>
      <c r="JSL1478" s="13"/>
      <c r="JSM1478" s="6"/>
      <c r="JSN1478" s="10"/>
      <c r="JSO1478" s="10"/>
      <c r="JSP1478" s="6"/>
      <c r="JSQ1478" s="5"/>
      <c r="JSR1478" s="7"/>
      <c r="JSS1478" s="6"/>
      <c r="JST1478" s="32"/>
      <c r="JSU1478" s="32"/>
      <c r="JSV1478" s="32"/>
      <c r="JSW1478" s="32"/>
      <c r="JSX1478" s="6"/>
      <c r="JSY1478" s="13"/>
      <c r="JSZ1478" s="6"/>
      <c r="JTA1478" s="10"/>
      <c r="JTB1478" s="10"/>
      <c r="JTC1478" s="6"/>
      <c r="JTD1478" s="5"/>
      <c r="JTE1478" s="7"/>
      <c r="JTF1478" s="6"/>
      <c r="JTG1478" s="32"/>
      <c r="JTH1478" s="32"/>
      <c r="JTI1478" s="32"/>
      <c r="JTJ1478" s="32"/>
      <c r="JTK1478" s="6"/>
      <c r="JTL1478" s="13"/>
      <c r="JTM1478" s="6"/>
      <c r="JTN1478" s="10"/>
      <c r="JTO1478" s="10"/>
      <c r="JTP1478" s="6"/>
      <c r="JTQ1478" s="5"/>
      <c r="JTR1478" s="7"/>
      <c r="JTS1478" s="6"/>
      <c r="JTT1478" s="32"/>
      <c r="JTU1478" s="32"/>
      <c r="JTV1478" s="32"/>
      <c r="JTW1478" s="32"/>
      <c r="JTX1478" s="6"/>
      <c r="JTY1478" s="13"/>
      <c r="JTZ1478" s="6"/>
      <c r="JUA1478" s="10"/>
      <c r="JUB1478" s="10"/>
      <c r="JUC1478" s="6"/>
      <c r="JUD1478" s="5"/>
      <c r="JUE1478" s="7"/>
      <c r="JUF1478" s="6"/>
      <c r="JUG1478" s="32"/>
      <c r="JUH1478" s="32"/>
      <c r="JUI1478" s="32"/>
      <c r="JUJ1478" s="32"/>
      <c r="JUK1478" s="6"/>
      <c r="JUL1478" s="13"/>
      <c r="JUM1478" s="6"/>
      <c r="JUN1478" s="10"/>
      <c r="JUO1478" s="10"/>
      <c r="JUP1478" s="6"/>
      <c r="JUQ1478" s="5"/>
      <c r="JUR1478" s="7"/>
      <c r="JUS1478" s="6"/>
      <c r="JUT1478" s="32"/>
      <c r="JUU1478" s="32"/>
      <c r="JUV1478" s="32"/>
      <c r="JUW1478" s="32"/>
      <c r="JUX1478" s="6"/>
      <c r="JUY1478" s="13"/>
      <c r="JUZ1478" s="6"/>
      <c r="JVA1478" s="10"/>
      <c r="JVB1478" s="10"/>
      <c r="JVC1478" s="6"/>
      <c r="JVD1478" s="5"/>
      <c r="JVE1478" s="7"/>
      <c r="JVF1478" s="6"/>
      <c r="JVG1478" s="32"/>
      <c r="JVH1478" s="32"/>
      <c r="JVI1478" s="32"/>
      <c r="JVJ1478" s="32"/>
      <c r="JVK1478" s="6"/>
      <c r="JVL1478" s="13"/>
      <c r="JVM1478" s="6"/>
      <c r="JVN1478" s="10"/>
      <c r="JVO1478" s="10"/>
      <c r="JVP1478" s="6"/>
      <c r="JVQ1478" s="5"/>
      <c r="JVR1478" s="7"/>
      <c r="JVS1478" s="6"/>
      <c r="JVT1478" s="32"/>
      <c r="JVU1478" s="32"/>
      <c r="JVV1478" s="32"/>
      <c r="JVW1478" s="32"/>
      <c r="JVX1478" s="6"/>
      <c r="JVY1478" s="13"/>
      <c r="JVZ1478" s="6"/>
      <c r="JWA1478" s="10"/>
      <c r="JWB1478" s="10"/>
      <c r="JWC1478" s="6"/>
      <c r="JWD1478" s="5"/>
      <c r="JWE1478" s="7"/>
      <c r="JWF1478" s="6"/>
      <c r="JWG1478" s="32"/>
      <c r="JWH1478" s="32"/>
      <c r="JWI1478" s="32"/>
      <c r="JWJ1478" s="32"/>
      <c r="JWK1478" s="6"/>
      <c r="JWL1478" s="13"/>
      <c r="JWM1478" s="6"/>
      <c r="JWN1478" s="10"/>
      <c r="JWO1478" s="10"/>
      <c r="JWP1478" s="6"/>
      <c r="JWQ1478" s="5"/>
      <c r="JWR1478" s="7"/>
      <c r="JWS1478" s="6"/>
      <c r="JWT1478" s="32"/>
      <c r="JWU1478" s="32"/>
      <c r="JWV1478" s="32"/>
      <c r="JWW1478" s="32"/>
      <c r="JWX1478" s="6"/>
      <c r="JWY1478" s="13"/>
      <c r="JWZ1478" s="6"/>
      <c r="JXA1478" s="10"/>
      <c r="JXB1478" s="10"/>
      <c r="JXC1478" s="6"/>
      <c r="JXD1478" s="5"/>
      <c r="JXE1478" s="7"/>
      <c r="JXF1478" s="6"/>
      <c r="JXG1478" s="32"/>
      <c r="JXH1478" s="32"/>
      <c r="JXI1478" s="32"/>
      <c r="JXJ1478" s="32"/>
      <c r="JXK1478" s="6"/>
      <c r="JXL1478" s="13"/>
      <c r="JXM1478" s="6"/>
      <c r="JXN1478" s="10"/>
      <c r="JXO1478" s="10"/>
      <c r="JXP1478" s="6"/>
      <c r="JXQ1478" s="5"/>
      <c r="JXR1478" s="7"/>
      <c r="JXS1478" s="6"/>
      <c r="JXT1478" s="32"/>
      <c r="JXU1478" s="32"/>
      <c r="JXV1478" s="32"/>
      <c r="JXW1478" s="32"/>
      <c r="JXX1478" s="6"/>
      <c r="JXY1478" s="13"/>
      <c r="JXZ1478" s="6"/>
      <c r="JYA1478" s="10"/>
      <c r="JYB1478" s="10"/>
      <c r="JYC1478" s="6"/>
      <c r="JYD1478" s="5"/>
      <c r="JYE1478" s="7"/>
      <c r="JYF1478" s="6"/>
      <c r="JYG1478" s="32"/>
      <c r="JYH1478" s="32"/>
      <c r="JYI1478" s="32"/>
      <c r="JYJ1478" s="32"/>
      <c r="JYK1478" s="6"/>
      <c r="JYL1478" s="13"/>
      <c r="JYM1478" s="6"/>
      <c r="JYN1478" s="10"/>
      <c r="JYO1478" s="10"/>
      <c r="JYP1478" s="6"/>
      <c r="JYQ1478" s="5"/>
      <c r="JYR1478" s="7"/>
      <c r="JYS1478" s="6"/>
      <c r="JYT1478" s="32"/>
      <c r="JYU1478" s="32"/>
      <c r="JYV1478" s="32"/>
      <c r="JYW1478" s="32"/>
      <c r="JYX1478" s="6"/>
      <c r="JYY1478" s="13"/>
      <c r="JYZ1478" s="6"/>
      <c r="JZA1478" s="10"/>
      <c r="JZB1478" s="10"/>
      <c r="JZC1478" s="6"/>
      <c r="JZD1478" s="5"/>
      <c r="JZE1478" s="7"/>
      <c r="JZF1478" s="6"/>
      <c r="JZG1478" s="32"/>
      <c r="JZH1478" s="32"/>
      <c r="JZI1478" s="32"/>
      <c r="JZJ1478" s="32"/>
      <c r="JZK1478" s="6"/>
      <c r="JZL1478" s="13"/>
      <c r="JZM1478" s="6"/>
      <c r="JZN1478" s="10"/>
      <c r="JZO1478" s="10"/>
      <c r="JZP1478" s="6"/>
      <c r="JZQ1478" s="5"/>
      <c r="JZR1478" s="7"/>
      <c r="JZS1478" s="6"/>
      <c r="JZT1478" s="32"/>
      <c r="JZU1478" s="32"/>
      <c r="JZV1478" s="32"/>
      <c r="JZW1478" s="32"/>
      <c r="JZX1478" s="6"/>
      <c r="JZY1478" s="13"/>
      <c r="JZZ1478" s="6"/>
      <c r="KAA1478" s="10"/>
      <c r="KAB1478" s="10"/>
      <c r="KAC1478" s="6"/>
      <c r="KAD1478" s="5"/>
      <c r="KAE1478" s="7"/>
      <c r="KAF1478" s="6"/>
      <c r="KAG1478" s="32"/>
      <c r="KAH1478" s="32"/>
      <c r="KAI1478" s="32"/>
      <c r="KAJ1478" s="32"/>
      <c r="KAK1478" s="6"/>
      <c r="KAL1478" s="13"/>
      <c r="KAM1478" s="6"/>
      <c r="KAN1478" s="10"/>
      <c r="KAO1478" s="10"/>
      <c r="KAP1478" s="6"/>
      <c r="KAQ1478" s="5"/>
      <c r="KAR1478" s="7"/>
      <c r="KAS1478" s="6"/>
      <c r="KAT1478" s="32"/>
      <c r="KAU1478" s="32"/>
      <c r="KAV1478" s="32"/>
      <c r="KAW1478" s="32"/>
      <c r="KAX1478" s="6"/>
      <c r="KAY1478" s="13"/>
      <c r="KAZ1478" s="6"/>
      <c r="KBA1478" s="10"/>
      <c r="KBB1478" s="10"/>
      <c r="KBC1478" s="6"/>
      <c r="KBD1478" s="5"/>
      <c r="KBE1478" s="7"/>
      <c r="KBF1478" s="6"/>
      <c r="KBG1478" s="32"/>
      <c r="KBH1478" s="32"/>
      <c r="KBI1478" s="32"/>
      <c r="KBJ1478" s="32"/>
      <c r="KBK1478" s="6"/>
      <c r="KBL1478" s="13"/>
      <c r="KBM1478" s="6"/>
      <c r="KBN1478" s="10"/>
      <c r="KBO1478" s="10"/>
      <c r="KBP1478" s="6"/>
      <c r="KBQ1478" s="5"/>
      <c r="KBR1478" s="7"/>
      <c r="KBS1478" s="6"/>
      <c r="KBT1478" s="32"/>
      <c r="KBU1478" s="32"/>
      <c r="KBV1478" s="32"/>
      <c r="KBW1478" s="32"/>
      <c r="KBX1478" s="6"/>
      <c r="KBY1478" s="13"/>
      <c r="KBZ1478" s="6"/>
      <c r="KCA1478" s="10"/>
      <c r="KCB1478" s="10"/>
      <c r="KCC1478" s="6"/>
      <c r="KCD1478" s="5"/>
      <c r="KCE1478" s="7"/>
      <c r="KCF1478" s="6"/>
      <c r="KCG1478" s="32"/>
      <c r="KCH1478" s="32"/>
      <c r="KCI1478" s="32"/>
      <c r="KCJ1478" s="32"/>
      <c r="KCK1478" s="6"/>
      <c r="KCL1478" s="13"/>
      <c r="KCM1478" s="6"/>
      <c r="KCN1478" s="10"/>
      <c r="KCO1478" s="10"/>
      <c r="KCP1478" s="6"/>
      <c r="KCQ1478" s="5"/>
      <c r="KCR1478" s="7"/>
      <c r="KCS1478" s="6"/>
      <c r="KCT1478" s="32"/>
      <c r="KCU1478" s="32"/>
      <c r="KCV1478" s="32"/>
      <c r="KCW1478" s="32"/>
      <c r="KCX1478" s="6"/>
      <c r="KCY1478" s="13"/>
      <c r="KCZ1478" s="6"/>
      <c r="KDA1478" s="10"/>
      <c r="KDB1478" s="10"/>
      <c r="KDC1478" s="6"/>
      <c r="KDD1478" s="5"/>
      <c r="KDE1478" s="7"/>
      <c r="KDF1478" s="6"/>
      <c r="KDG1478" s="32"/>
      <c r="KDH1478" s="32"/>
      <c r="KDI1478" s="32"/>
      <c r="KDJ1478" s="32"/>
      <c r="KDK1478" s="6"/>
      <c r="KDL1478" s="13"/>
      <c r="KDM1478" s="6"/>
      <c r="KDN1478" s="10"/>
      <c r="KDO1478" s="10"/>
      <c r="KDP1478" s="6"/>
      <c r="KDQ1478" s="5"/>
      <c r="KDR1478" s="7"/>
      <c r="KDS1478" s="6"/>
      <c r="KDT1478" s="32"/>
      <c r="KDU1478" s="32"/>
      <c r="KDV1478" s="32"/>
      <c r="KDW1478" s="32"/>
      <c r="KDX1478" s="6"/>
      <c r="KDY1478" s="13"/>
      <c r="KDZ1478" s="6"/>
      <c r="KEA1478" s="10"/>
      <c r="KEB1478" s="10"/>
      <c r="KEC1478" s="6"/>
      <c r="KED1478" s="5"/>
      <c r="KEE1478" s="7"/>
      <c r="KEF1478" s="6"/>
      <c r="KEG1478" s="32"/>
      <c r="KEH1478" s="32"/>
      <c r="KEI1478" s="32"/>
      <c r="KEJ1478" s="32"/>
      <c r="KEK1478" s="6"/>
      <c r="KEL1478" s="13"/>
      <c r="KEM1478" s="6"/>
      <c r="KEN1478" s="10"/>
      <c r="KEO1478" s="10"/>
      <c r="KEP1478" s="6"/>
      <c r="KEQ1478" s="5"/>
      <c r="KER1478" s="7"/>
      <c r="KES1478" s="6"/>
      <c r="KET1478" s="32"/>
      <c r="KEU1478" s="32"/>
      <c r="KEV1478" s="32"/>
      <c r="KEW1478" s="32"/>
      <c r="KEX1478" s="6"/>
      <c r="KEY1478" s="13"/>
      <c r="KEZ1478" s="6"/>
      <c r="KFA1478" s="10"/>
      <c r="KFB1478" s="10"/>
      <c r="KFC1478" s="6"/>
      <c r="KFD1478" s="5"/>
      <c r="KFE1478" s="7"/>
      <c r="KFF1478" s="6"/>
      <c r="KFG1478" s="32"/>
      <c r="KFH1478" s="32"/>
      <c r="KFI1478" s="32"/>
      <c r="KFJ1478" s="32"/>
      <c r="KFK1478" s="6"/>
      <c r="KFL1478" s="13"/>
      <c r="KFM1478" s="6"/>
      <c r="KFN1478" s="10"/>
      <c r="KFO1478" s="10"/>
      <c r="KFP1478" s="6"/>
      <c r="KFQ1478" s="5"/>
      <c r="KFR1478" s="7"/>
      <c r="KFS1478" s="6"/>
      <c r="KFT1478" s="32"/>
      <c r="KFU1478" s="32"/>
      <c r="KFV1478" s="32"/>
      <c r="KFW1478" s="32"/>
      <c r="KFX1478" s="6"/>
      <c r="KFY1478" s="13"/>
      <c r="KFZ1478" s="6"/>
      <c r="KGA1478" s="10"/>
      <c r="KGB1478" s="10"/>
      <c r="KGC1478" s="6"/>
      <c r="KGD1478" s="5"/>
      <c r="KGE1478" s="7"/>
      <c r="KGF1478" s="6"/>
      <c r="KGG1478" s="32"/>
      <c r="KGH1478" s="32"/>
      <c r="KGI1478" s="32"/>
      <c r="KGJ1478" s="32"/>
      <c r="KGK1478" s="6"/>
      <c r="KGL1478" s="13"/>
      <c r="KGM1478" s="6"/>
      <c r="KGN1478" s="10"/>
      <c r="KGO1478" s="10"/>
      <c r="KGP1478" s="6"/>
      <c r="KGQ1478" s="5"/>
      <c r="KGR1478" s="7"/>
      <c r="KGS1478" s="6"/>
      <c r="KGT1478" s="32"/>
      <c r="KGU1478" s="32"/>
      <c r="KGV1478" s="32"/>
      <c r="KGW1478" s="32"/>
      <c r="KGX1478" s="6"/>
      <c r="KGY1478" s="13"/>
      <c r="KGZ1478" s="6"/>
      <c r="KHA1478" s="10"/>
      <c r="KHB1478" s="10"/>
      <c r="KHC1478" s="6"/>
      <c r="KHD1478" s="5"/>
      <c r="KHE1478" s="7"/>
      <c r="KHF1478" s="6"/>
      <c r="KHG1478" s="32"/>
      <c r="KHH1478" s="32"/>
      <c r="KHI1478" s="32"/>
      <c r="KHJ1478" s="32"/>
      <c r="KHK1478" s="6"/>
      <c r="KHL1478" s="13"/>
      <c r="KHM1478" s="6"/>
      <c r="KHN1478" s="10"/>
      <c r="KHO1478" s="10"/>
      <c r="KHP1478" s="6"/>
      <c r="KHQ1478" s="5"/>
      <c r="KHR1478" s="7"/>
      <c r="KHS1478" s="6"/>
      <c r="KHT1478" s="32"/>
      <c r="KHU1478" s="32"/>
      <c r="KHV1478" s="32"/>
      <c r="KHW1478" s="32"/>
      <c r="KHX1478" s="6"/>
      <c r="KHY1478" s="13"/>
      <c r="KHZ1478" s="6"/>
      <c r="KIA1478" s="10"/>
      <c r="KIB1478" s="10"/>
      <c r="KIC1478" s="6"/>
      <c r="KID1478" s="5"/>
      <c r="KIE1478" s="7"/>
      <c r="KIF1478" s="6"/>
      <c r="KIG1478" s="32"/>
      <c r="KIH1478" s="32"/>
      <c r="KII1478" s="32"/>
      <c r="KIJ1478" s="32"/>
      <c r="KIK1478" s="6"/>
      <c r="KIL1478" s="13"/>
      <c r="KIM1478" s="6"/>
      <c r="KIN1478" s="10"/>
      <c r="KIO1478" s="10"/>
      <c r="KIP1478" s="6"/>
      <c r="KIQ1478" s="5"/>
      <c r="KIR1478" s="7"/>
      <c r="KIS1478" s="6"/>
      <c r="KIT1478" s="32"/>
      <c r="KIU1478" s="32"/>
      <c r="KIV1478" s="32"/>
      <c r="KIW1478" s="32"/>
      <c r="KIX1478" s="6"/>
      <c r="KIY1478" s="13"/>
      <c r="KIZ1478" s="6"/>
      <c r="KJA1478" s="10"/>
      <c r="KJB1478" s="10"/>
      <c r="KJC1478" s="6"/>
      <c r="KJD1478" s="5"/>
      <c r="KJE1478" s="7"/>
      <c r="KJF1478" s="6"/>
      <c r="KJG1478" s="32"/>
      <c r="KJH1478" s="32"/>
      <c r="KJI1478" s="32"/>
      <c r="KJJ1478" s="32"/>
      <c r="KJK1478" s="6"/>
      <c r="KJL1478" s="13"/>
      <c r="KJM1478" s="6"/>
      <c r="KJN1478" s="10"/>
      <c r="KJO1478" s="10"/>
      <c r="KJP1478" s="6"/>
      <c r="KJQ1478" s="5"/>
      <c r="KJR1478" s="7"/>
      <c r="KJS1478" s="6"/>
      <c r="KJT1478" s="32"/>
      <c r="KJU1478" s="32"/>
      <c r="KJV1478" s="32"/>
      <c r="KJW1478" s="32"/>
      <c r="KJX1478" s="6"/>
      <c r="KJY1478" s="13"/>
      <c r="KJZ1478" s="6"/>
      <c r="KKA1478" s="10"/>
      <c r="KKB1478" s="10"/>
      <c r="KKC1478" s="6"/>
      <c r="KKD1478" s="5"/>
      <c r="KKE1478" s="7"/>
      <c r="KKF1478" s="6"/>
      <c r="KKG1478" s="32"/>
      <c r="KKH1478" s="32"/>
      <c r="KKI1478" s="32"/>
      <c r="KKJ1478" s="32"/>
      <c r="KKK1478" s="6"/>
      <c r="KKL1478" s="13"/>
      <c r="KKM1478" s="6"/>
      <c r="KKN1478" s="10"/>
      <c r="KKO1478" s="10"/>
      <c r="KKP1478" s="6"/>
      <c r="KKQ1478" s="5"/>
      <c r="KKR1478" s="7"/>
      <c r="KKS1478" s="6"/>
      <c r="KKT1478" s="32"/>
      <c r="KKU1478" s="32"/>
      <c r="KKV1478" s="32"/>
      <c r="KKW1478" s="32"/>
      <c r="KKX1478" s="6"/>
      <c r="KKY1478" s="13"/>
      <c r="KKZ1478" s="6"/>
      <c r="KLA1478" s="10"/>
      <c r="KLB1478" s="10"/>
      <c r="KLC1478" s="6"/>
      <c r="KLD1478" s="5"/>
      <c r="KLE1478" s="7"/>
      <c r="KLF1478" s="6"/>
      <c r="KLG1478" s="32"/>
      <c r="KLH1478" s="32"/>
      <c r="KLI1478" s="32"/>
      <c r="KLJ1478" s="32"/>
      <c r="KLK1478" s="6"/>
      <c r="KLL1478" s="13"/>
      <c r="KLM1478" s="6"/>
      <c r="KLN1478" s="10"/>
      <c r="KLO1478" s="10"/>
      <c r="KLP1478" s="6"/>
      <c r="KLQ1478" s="5"/>
      <c r="KLR1478" s="7"/>
      <c r="KLS1478" s="6"/>
      <c r="KLT1478" s="32"/>
      <c r="KLU1478" s="32"/>
      <c r="KLV1478" s="32"/>
      <c r="KLW1478" s="32"/>
      <c r="KLX1478" s="6"/>
      <c r="KLY1478" s="13"/>
      <c r="KLZ1478" s="6"/>
      <c r="KMA1478" s="10"/>
      <c r="KMB1478" s="10"/>
      <c r="KMC1478" s="6"/>
      <c r="KMD1478" s="5"/>
      <c r="KME1478" s="7"/>
      <c r="KMF1478" s="6"/>
      <c r="KMG1478" s="32"/>
      <c r="KMH1478" s="32"/>
      <c r="KMI1478" s="32"/>
      <c r="KMJ1478" s="32"/>
      <c r="KMK1478" s="6"/>
      <c r="KML1478" s="13"/>
      <c r="KMM1478" s="6"/>
      <c r="KMN1478" s="10"/>
      <c r="KMO1478" s="10"/>
      <c r="KMP1478" s="6"/>
      <c r="KMQ1478" s="5"/>
      <c r="KMR1478" s="7"/>
      <c r="KMS1478" s="6"/>
      <c r="KMT1478" s="32"/>
      <c r="KMU1478" s="32"/>
      <c r="KMV1478" s="32"/>
      <c r="KMW1478" s="32"/>
      <c r="KMX1478" s="6"/>
      <c r="KMY1478" s="13"/>
      <c r="KMZ1478" s="6"/>
      <c r="KNA1478" s="10"/>
      <c r="KNB1478" s="10"/>
      <c r="KNC1478" s="6"/>
      <c r="KND1478" s="5"/>
      <c r="KNE1478" s="7"/>
      <c r="KNF1478" s="6"/>
      <c r="KNG1478" s="32"/>
      <c r="KNH1478" s="32"/>
      <c r="KNI1478" s="32"/>
      <c r="KNJ1478" s="32"/>
      <c r="KNK1478" s="6"/>
      <c r="KNL1478" s="13"/>
      <c r="KNM1478" s="6"/>
      <c r="KNN1478" s="10"/>
      <c r="KNO1478" s="10"/>
      <c r="KNP1478" s="6"/>
      <c r="KNQ1478" s="5"/>
      <c r="KNR1478" s="7"/>
      <c r="KNS1478" s="6"/>
      <c r="KNT1478" s="32"/>
      <c r="KNU1478" s="32"/>
      <c r="KNV1478" s="32"/>
      <c r="KNW1478" s="32"/>
      <c r="KNX1478" s="6"/>
      <c r="KNY1478" s="13"/>
      <c r="KNZ1478" s="6"/>
      <c r="KOA1478" s="10"/>
      <c r="KOB1478" s="10"/>
      <c r="KOC1478" s="6"/>
      <c r="KOD1478" s="5"/>
      <c r="KOE1478" s="7"/>
      <c r="KOF1478" s="6"/>
      <c r="KOG1478" s="32"/>
      <c r="KOH1478" s="32"/>
      <c r="KOI1478" s="32"/>
      <c r="KOJ1478" s="32"/>
      <c r="KOK1478" s="6"/>
      <c r="KOL1478" s="13"/>
      <c r="KOM1478" s="6"/>
      <c r="KON1478" s="10"/>
      <c r="KOO1478" s="10"/>
      <c r="KOP1478" s="6"/>
      <c r="KOQ1478" s="5"/>
      <c r="KOR1478" s="7"/>
      <c r="KOS1478" s="6"/>
      <c r="KOT1478" s="32"/>
      <c r="KOU1478" s="32"/>
      <c r="KOV1478" s="32"/>
      <c r="KOW1478" s="32"/>
      <c r="KOX1478" s="6"/>
      <c r="KOY1478" s="13"/>
      <c r="KOZ1478" s="6"/>
      <c r="KPA1478" s="10"/>
      <c r="KPB1478" s="10"/>
      <c r="KPC1478" s="6"/>
      <c r="KPD1478" s="5"/>
      <c r="KPE1478" s="7"/>
      <c r="KPF1478" s="6"/>
      <c r="KPG1478" s="32"/>
      <c r="KPH1478" s="32"/>
      <c r="KPI1478" s="32"/>
      <c r="KPJ1478" s="32"/>
      <c r="KPK1478" s="6"/>
      <c r="KPL1478" s="13"/>
      <c r="KPM1478" s="6"/>
      <c r="KPN1478" s="10"/>
      <c r="KPO1478" s="10"/>
      <c r="KPP1478" s="6"/>
      <c r="KPQ1478" s="5"/>
      <c r="KPR1478" s="7"/>
      <c r="KPS1478" s="6"/>
      <c r="KPT1478" s="32"/>
      <c r="KPU1478" s="32"/>
      <c r="KPV1478" s="32"/>
      <c r="KPW1478" s="32"/>
      <c r="KPX1478" s="6"/>
      <c r="KPY1478" s="13"/>
      <c r="KPZ1478" s="6"/>
      <c r="KQA1478" s="10"/>
      <c r="KQB1478" s="10"/>
      <c r="KQC1478" s="6"/>
      <c r="KQD1478" s="5"/>
      <c r="KQE1478" s="7"/>
      <c r="KQF1478" s="6"/>
      <c r="KQG1478" s="32"/>
      <c r="KQH1478" s="32"/>
      <c r="KQI1478" s="32"/>
      <c r="KQJ1478" s="32"/>
      <c r="KQK1478" s="6"/>
      <c r="KQL1478" s="13"/>
      <c r="KQM1478" s="6"/>
      <c r="KQN1478" s="10"/>
      <c r="KQO1478" s="10"/>
      <c r="KQP1478" s="6"/>
      <c r="KQQ1478" s="5"/>
      <c r="KQR1478" s="7"/>
      <c r="KQS1478" s="6"/>
      <c r="KQT1478" s="32"/>
      <c r="KQU1478" s="32"/>
      <c r="KQV1478" s="32"/>
      <c r="KQW1478" s="32"/>
      <c r="KQX1478" s="6"/>
      <c r="KQY1478" s="13"/>
      <c r="KQZ1478" s="6"/>
      <c r="KRA1478" s="10"/>
      <c r="KRB1478" s="10"/>
      <c r="KRC1478" s="6"/>
      <c r="KRD1478" s="5"/>
      <c r="KRE1478" s="7"/>
      <c r="KRF1478" s="6"/>
      <c r="KRG1478" s="32"/>
      <c r="KRH1478" s="32"/>
      <c r="KRI1478" s="32"/>
      <c r="KRJ1478" s="32"/>
      <c r="KRK1478" s="6"/>
      <c r="KRL1478" s="13"/>
      <c r="KRM1478" s="6"/>
      <c r="KRN1478" s="10"/>
      <c r="KRO1478" s="10"/>
      <c r="KRP1478" s="6"/>
      <c r="KRQ1478" s="5"/>
      <c r="KRR1478" s="7"/>
      <c r="KRS1478" s="6"/>
      <c r="KRT1478" s="32"/>
      <c r="KRU1478" s="32"/>
      <c r="KRV1478" s="32"/>
      <c r="KRW1478" s="32"/>
      <c r="KRX1478" s="6"/>
      <c r="KRY1478" s="13"/>
      <c r="KRZ1478" s="6"/>
      <c r="KSA1478" s="10"/>
      <c r="KSB1478" s="10"/>
      <c r="KSC1478" s="6"/>
      <c r="KSD1478" s="5"/>
      <c r="KSE1478" s="7"/>
      <c r="KSF1478" s="6"/>
      <c r="KSG1478" s="32"/>
      <c r="KSH1478" s="32"/>
      <c r="KSI1478" s="32"/>
      <c r="KSJ1478" s="32"/>
      <c r="KSK1478" s="6"/>
      <c r="KSL1478" s="13"/>
      <c r="KSM1478" s="6"/>
      <c r="KSN1478" s="10"/>
      <c r="KSO1478" s="10"/>
      <c r="KSP1478" s="6"/>
      <c r="KSQ1478" s="5"/>
      <c r="KSR1478" s="7"/>
      <c r="KSS1478" s="6"/>
      <c r="KST1478" s="32"/>
      <c r="KSU1478" s="32"/>
      <c r="KSV1478" s="32"/>
      <c r="KSW1478" s="32"/>
      <c r="KSX1478" s="6"/>
      <c r="KSY1478" s="13"/>
      <c r="KSZ1478" s="6"/>
      <c r="KTA1478" s="10"/>
      <c r="KTB1478" s="10"/>
      <c r="KTC1478" s="6"/>
      <c r="KTD1478" s="5"/>
      <c r="KTE1478" s="7"/>
      <c r="KTF1478" s="6"/>
      <c r="KTG1478" s="32"/>
      <c r="KTH1478" s="32"/>
      <c r="KTI1478" s="32"/>
      <c r="KTJ1478" s="32"/>
      <c r="KTK1478" s="6"/>
      <c r="KTL1478" s="13"/>
      <c r="KTM1478" s="6"/>
      <c r="KTN1478" s="10"/>
      <c r="KTO1478" s="10"/>
      <c r="KTP1478" s="6"/>
      <c r="KTQ1478" s="5"/>
      <c r="KTR1478" s="7"/>
      <c r="KTS1478" s="6"/>
      <c r="KTT1478" s="32"/>
      <c r="KTU1478" s="32"/>
      <c r="KTV1478" s="32"/>
      <c r="KTW1478" s="32"/>
      <c r="KTX1478" s="6"/>
      <c r="KTY1478" s="13"/>
      <c r="KTZ1478" s="6"/>
      <c r="KUA1478" s="10"/>
      <c r="KUB1478" s="10"/>
      <c r="KUC1478" s="6"/>
      <c r="KUD1478" s="5"/>
      <c r="KUE1478" s="7"/>
      <c r="KUF1478" s="6"/>
      <c r="KUG1478" s="32"/>
      <c r="KUH1478" s="32"/>
      <c r="KUI1478" s="32"/>
      <c r="KUJ1478" s="32"/>
      <c r="KUK1478" s="6"/>
      <c r="KUL1478" s="13"/>
      <c r="KUM1478" s="6"/>
      <c r="KUN1478" s="10"/>
      <c r="KUO1478" s="10"/>
      <c r="KUP1478" s="6"/>
      <c r="KUQ1478" s="5"/>
      <c r="KUR1478" s="7"/>
      <c r="KUS1478" s="6"/>
      <c r="KUT1478" s="32"/>
      <c r="KUU1478" s="32"/>
      <c r="KUV1478" s="32"/>
      <c r="KUW1478" s="32"/>
      <c r="KUX1478" s="6"/>
      <c r="KUY1478" s="13"/>
      <c r="KUZ1478" s="6"/>
      <c r="KVA1478" s="10"/>
      <c r="KVB1478" s="10"/>
      <c r="KVC1478" s="6"/>
      <c r="KVD1478" s="5"/>
      <c r="KVE1478" s="7"/>
      <c r="KVF1478" s="6"/>
      <c r="KVG1478" s="32"/>
      <c r="KVH1478" s="32"/>
      <c r="KVI1478" s="32"/>
      <c r="KVJ1478" s="32"/>
      <c r="KVK1478" s="6"/>
      <c r="KVL1478" s="13"/>
      <c r="KVM1478" s="6"/>
      <c r="KVN1478" s="10"/>
      <c r="KVO1478" s="10"/>
      <c r="KVP1478" s="6"/>
      <c r="KVQ1478" s="5"/>
      <c r="KVR1478" s="7"/>
      <c r="KVS1478" s="6"/>
      <c r="KVT1478" s="32"/>
      <c r="KVU1478" s="32"/>
      <c r="KVV1478" s="32"/>
      <c r="KVW1478" s="32"/>
      <c r="KVX1478" s="6"/>
      <c r="KVY1478" s="13"/>
      <c r="KVZ1478" s="6"/>
      <c r="KWA1478" s="10"/>
      <c r="KWB1478" s="10"/>
      <c r="KWC1478" s="6"/>
      <c r="KWD1478" s="5"/>
      <c r="KWE1478" s="7"/>
      <c r="KWF1478" s="6"/>
      <c r="KWG1478" s="32"/>
      <c r="KWH1478" s="32"/>
      <c r="KWI1478" s="32"/>
      <c r="KWJ1478" s="32"/>
      <c r="KWK1478" s="6"/>
      <c r="KWL1478" s="13"/>
      <c r="KWM1478" s="6"/>
      <c r="KWN1478" s="10"/>
      <c r="KWO1478" s="10"/>
      <c r="KWP1478" s="6"/>
      <c r="KWQ1478" s="5"/>
      <c r="KWR1478" s="7"/>
      <c r="KWS1478" s="6"/>
      <c r="KWT1478" s="32"/>
      <c r="KWU1478" s="32"/>
      <c r="KWV1478" s="32"/>
      <c r="KWW1478" s="32"/>
      <c r="KWX1478" s="6"/>
      <c r="KWY1478" s="13"/>
      <c r="KWZ1478" s="6"/>
      <c r="KXA1478" s="10"/>
      <c r="KXB1478" s="10"/>
      <c r="KXC1478" s="6"/>
      <c r="KXD1478" s="5"/>
      <c r="KXE1478" s="7"/>
      <c r="KXF1478" s="6"/>
      <c r="KXG1478" s="32"/>
      <c r="KXH1478" s="32"/>
      <c r="KXI1478" s="32"/>
      <c r="KXJ1478" s="32"/>
      <c r="KXK1478" s="6"/>
      <c r="KXL1478" s="13"/>
      <c r="KXM1478" s="6"/>
      <c r="KXN1478" s="10"/>
      <c r="KXO1478" s="10"/>
      <c r="KXP1478" s="6"/>
      <c r="KXQ1478" s="5"/>
      <c r="KXR1478" s="7"/>
      <c r="KXS1478" s="6"/>
      <c r="KXT1478" s="32"/>
      <c r="KXU1478" s="32"/>
      <c r="KXV1478" s="32"/>
      <c r="KXW1478" s="32"/>
      <c r="KXX1478" s="6"/>
      <c r="KXY1478" s="13"/>
      <c r="KXZ1478" s="6"/>
      <c r="KYA1478" s="10"/>
      <c r="KYB1478" s="10"/>
      <c r="KYC1478" s="6"/>
      <c r="KYD1478" s="5"/>
      <c r="KYE1478" s="7"/>
      <c r="KYF1478" s="6"/>
      <c r="KYG1478" s="32"/>
      <c r="KYH1478" s="32"/>
      <c r="KYI1478" s="32"/>
      <c r="KYJ1478" s="32"/>
      <c r="KYK1478" s="6"/>
      <c r="KYL1478" s="13"/>
      <c r="KYM1478" s="6"/>
      <c r="KYN1478" s="10"/>
      <c r="KYO1478" s="10"/>
      <c r="KYP1478" s="6"/>
      <c r="KYQ1478" s="5"/>
      <c r="KYR1478" s="7"/>
      <c r="KYS1478" s="6"/>
      <c r="KYT1478" s="32"/>
      <c r="KYU1478" s="32"/>
      <c r="KYV1478" s="32"/>
      <c r="KYW1478" s="32"/>
      <c r="KYX1478" s="6"/>
      <c r="KYY1478" s="13"/>
      <c r="KYZ1478" s="6"/>
      <c r="KZA1478" s="10"/>
      <c r="KZB1478" s="10"/>
      <c r="KZC1478" s="6"/>
      <c r="KZD1478" s="5"/>
      <c r="KZE1478" s="7"/>
      <c r="KZF1478" s="6"/>
      <c r="KZG1478" s="32"/>
      <c r="KZH1478" s="32"/>
      <c r="KZI1478" s="32"/>
      <c r="KZJ1478" s="32"/>
      <c r="KZK1478" s="6"/>
      <c r="KZL1478" s="13"/>
      <c r="KZM1478" s="6"/>
      <c r="KZN1478" s="10"/>
      <c r="KZO1478" s="10"/>
      <c r="KZP1478" s="6"/>
      <c r="KZQ1478" s="5"/>
      <c r="KZR1478" s="7"/>
      <c r="KZS1478" s="6"/>
      <c r="KZT1478" s="32"/>
      <c r="KZU1478" s="32"/>
      <c r="KZV1478" s="32"/>
      <c r="KZW1478" s="32"/>
      <c r="KZX1478" s="6"/>
      <c r="KZY1478" s="13"/>
      <c r="KZZ1478" s="6"/>
      <c r="LAA1478" s="10"/>
      <c r="LAB1478" s="10"/>
      <c r="LAC1478" s="6"/>
      <c r="LAD1478" s="5"/>
      <c r="LAE1478" s="7"/>
      <c r="LAF1478" s="6"/>
      <c r="LAG1478" s="32"/>
      <c r="LAH1478" s="32"/>
      <c r="LAI1478" s="32"/>
      <c r="LAJ1478" s="32"/>
      <c r="LAK1478" s="6"/>
      <c r="LAL1478" s="13"/>
      <c r="LAM1478" s="6"/>
      <c r="LAN1478" s="10"/>
      <c r="LAO1478" s="10"/>
      <c r="LAP1478" s="6"/>
      <c r="LAQ1478" s="5"/>
      <c r="LAR1478" s="7"/>
      <c r="LAS1478" s="6"/>
      <c r="LAT1478" s="32"/>
      <c r="LAU1478" s="32"/>
      <c r="LAV1478" s="32"/>
      <c r="LAW1478" s="32"/>
      <c r="LAX1478" s="6"/>
      <c r="LAY1478" s="13"/>
      <c r="LAZ1478" s="6"/>
      <c r="LBA1478" s="10"/>
      <c r="LBB1478" s="10"/>
      <c r="LBC1478" s="6"/>
      <c r="LBD1478" s="5"/>
      <c r="LBE1478" s="7"/>
      <c r="LBF1478" s="6"/>
      <c r="LBG1478" s="32"/>
      <c r="LBH1478" s="32"/>
      <c r="LBI1478" s="32"/>
      <c r="LBJ1478" s="32"/>
      <c r="LBK1478" s="6"/>
      <c r="LBL1478" s="13"/>
      <c r="LBM1478" s="6"/>
      <c r="LBN1478" s="10"/>
      <c r="LBO1478" s="10"/>
      <c r="LBP1478" s="6"/>
      <c r="LBQ1478" s="5"/>
      <c r="LBR1478" s="7"/>
      <c r="LBS1478" s="6"/>
      <c r="LBT1478" s="32"/>
      <c r="LBU1478" s="32"/>
      <c r="LBV1478" s="32"/>
      <c r="LBW1478" s="32"/>
      <c r="LBX1478" s="6"/>
      <c r="LBY1478" s="13"/>
      <c r="LBZ1478" s="6"/>
      <c r="LCA1478" s="10"/>
      <c r="LCB1478" s="10"/>
      <c r="LCC1478" s="6"/>
      <c r="LCD1478" s="5"/>
      <c r="LCE1478" s="7"/>
      <c r="LCF1478" s="6"/>
      <c r="LCG1478" s="32"/>
      <c r="LCH1478" s="32"/>
      <c r="LCI1478" s="32"/>
      <c r="LCJ1478" s="32"/>
      <c r="LCK1478" s="6"/>
      <c r="LCL1478" s="13"/>
      <c r="LCM1478" s="6"/>
      <c r="LCN1478" s="10"/>
      <c r="LCO1478" s="10"/>
      <c r="LCP1478" s="6"/>
      <c r="LCQ1478" s="5"/>
      <c r="LCR1478" s="7"/>
      <c r="LCS1478" s="6"/>
      <c r="LCT1478" s="32"/>
      <c r="LCU1478" s="32"/>
      <c r="LCV1478" s="32"/>
      <c r="LCW1478" s="32"/>
      <c r="LCX1478" s="6"/>
      <c r="LCY1478" s="13"/>
      <c r="LCZ1478" s="6"/>
      <c r="LDA1478" s="10"/>
      <c r="LDB1478" s="10"/>
      <c r="LDC1478" s="6"/>
      <c r="LDD1478" s="5"/>
      <c r="LDE1478" s="7"/>
      <c r="LDF1478" s="6"/>
      <c r="LDG1478" s="32"/>
      <c r="LDH1478" s="32"/>
      <c r="LDI1478" s="32"/>
      <c r="LDJ1478" s="32"/>
      <c r="LDK1478" s="6"/>
      <c r="LDL1478" s="13"/>
      <c r="LDM1478" s="6"/>
      <c r="LDN1478" s="10"/>
      <c r="LDO1478" s="10"/>
      <c r="LDP1478" s="6"/>
      <c r="LDQ1478" s="5"/>
      <c r="LDR1478" s="7"/>
      <c r="LDS1478" s="6"/>
      <c r="LDT1478" s="32"/>
      <c r="LDU1478" s="32"/>
      <c r="LDV1478" s="32"/>
      <c r="LDW1478" s="32"/>
      <c r="LDX1478" s="6"/>
      <c r="LDY1478" s="13"/>
      <c r="LDZ1478" s="6"/>
      <c r="LEA1478" s="10"/>
      <c r="LEB1478" s="10"/>
      <c r="LEC1478" s="6"/>
      <c r="LED1478" s="5"/>
      <c r="LEE1478" s="7"/>
      <c r="LEF1478" s="6"/>
      <c r="LEG1478" s="32"/>
      <c r="LEH1478" s="32"/>
      <c r="LEI1478" s="32"/>
      <c r="LEJ1478" s="32"/>
      <c r="LEK1478" s="6"/>
      <c r="LEL1478" s="13"/>
      <c r="LEM1478" s="6"/>
      <c r="LEN1478" s="10"/>
      <c r="LEO1478" s="10"/>
      <c r="LEP1478" s="6"/>
      <c r="LEQ1478" s="5"/>
      <c r="LER1478" s="7"/>
      <c r="LES1478" s="6"/>
      <c r="LET1478" s="32"/>
      <c r="LEU1478" s="32"/>
      <c r="LEV1478" s="32"/>
      <c r="LEW1478" s="32"/>
      <c r="LEX1478" s="6"/>
      <c r="LEY1478" s="13"/>
      <c r="LEZ1478" s="6"/>
      <c r="LFA1478" s="10"/>
      <c r="LFB1478" s="10"/>
      <c r="LFC1478" s="6"/>
      <c r="LFD1478" s="5"/>
      <c r="LFE1478" s="7"/>
      <c r="LFF1478" s="6"/>
      <c r="LFG1478" s="32"/>
      <c r="LFH1478" s="32"/>
      <c r="LFI1478" s="32"/>
      <c r="LFJ1478" s="32"/>
      <c r="LFK1478" s="6"/>
      <c r="LFL1478" s="13"/>
      <c r="LFM1478" s="6"/>
      <c r="LFN1478" s="10"/>
      <c r="LFO1478" s="10"/>
      <c r="LFP1478" s="6"/>
      <c r="LFQ1478" s="5"/>
      <c r="LFR1478" s="7"/>
      <c r="LFS1478" s="6"/>
      <c r="LFT1478" s="32"/>
      <c r="LFU1478" s="32"/>
      <c r="LFV1478" s="32"/>
      <c r="LFW1478" s="32"/>
      <c r="LFX1478" s="6"/>
      <c r="LFY1478" s="13"/>
      <c r="LFZ1478" s="6"/>
      <c r="LGA1478" s="10"/>
      <c r="LGB1478" s="10"/>
      <c r="LGC1478" s="6"/>
      <c r="LGD1478" s="5"/>
      <c r="LGE1478" s="7"/>
      <c r="LGF1478" s="6"/>
      <c r="LGG1478" s="32"/>
      <c r="LGH1478" s="32"/>
      <c r="LGI1478" s="32"/>
      <c r="LGJ1478" s="32"/>
      <c r="LGK1478" s="6"/>
      <c r="LGL1478" s="13"/>
      <c r="LGM1478" s="6"/>
      <c r="LGN1478" s="10"/>
      <c r="LGO1478" s="10"/>
      <c r="LGP1478" s="6"/>
      <c r="LGQ1478" s="5"/>
      <c r="LGR1478" s="7"/>
      <c r="LGS1478" s="6"/>
      <c r="LGT1478" s="32"/>
      <c r="LGU1478" s="32"/>
      <c r="LGV1478" s="32"/>
      <c r="LGW1478" s="32"/>
      <c r="LGX1478" s="6"/>
      <c r="LGY1478" s="13"/>
      <c r="LGZ1478" s="6"/>
      <c r="LHA1478" s="10"/>
      <c r="LHB1478" s="10"/>
      <c r="LHC1478" s="6"/>
      <c r="LHD1478" s="5"/>
      <c r="LHE1478" s="7"/>
      <c r="LHF1478" s="6"/>
      <c r="LHG1478" s="32"/>
      <c r="LHH1478" s="32"/>
      <c r="LHI1478" s="32"/>
      <c r="LHJ1478" s="32"/>
      <c r="LHK1478" s="6"/>
      <c r="LHL1478" s="13"/>
      <c r="LHM1478" s="6"/>
      <c r="LHN1478" s="10"/>
      <c r="LHO1478" s="10"/>
      <c r="LHP1478" s="6"/>
      <c r="LHQ1478" s="5"/>
      <c r="LHR1478" s="7"/>
      <c r="LHS1478" s="6"/>
      <c r="LHT1478" s="32"/>
      <c r="LHU1478" s="32"/>
      <c r="LHV1478" s="32"/>
      <c r="LHW1478" s="32"/>
      <c r="LHX1478" s="6"/>
      <c r="LHY1478" s="13"/>
      <c r="LHZ1478" s="6"/>
      <c r="LIA1478" s="10"/>
      <c r="LIB1478" s="10"/>
      <c r="LIC1478" s="6"/>
      <c r="LID1478" s="5"/>
      <c r="LIE1478" s="7"/>
      <c r="LIF1478" s="6"/>
      <c r="LIG1478" s="32"/>
      <c r="LIH1478" s="32"/>
      <c r="LII1478" s="32"/>
      <c r="LIJ1478" s="32"/>
      <c r="LIK1478" s="6"/>
      <c r="LIL1478" s="13"/>
      <c r="LIM1478" s="6"/>
      <c r="LIN1478" s="10"/>
      <c r="LIO1478" s="10"/>
      <c r="LIP1478" s="6"/>
      <c r="LIQ1478" s="5"/>
      <c r="LIR1478" s="7"/>
      <c r="LIS1478" s="6"/>
      <c r="LIT1478" s="32"/>
      <c r="LIU1478" s="32"/>
      <c r="LIV1478" s="32"/>
      <c r="LIW1478" s="32"/>
      <c r="LIX1478" s="6"/>
      <c r="LIY1478" s="13"/>
      <c r="LIZ1478" s="6"/>
      <c r="LJA1478" s="10"/>
      <c r="LJB1478" s="10"/>
      <c r="LJC1478" s="6"/>
      <c r="LJD1478" s="5"/>
      <c r="LJE1478" s="7"/>
      <c r="LJF1478" s="6"/>
      <c r="LJG1478" s="32"/>
      <c r="LJH1478" s="32"/>
      <c r="LJI1478" s="32"/>
      <c r="LJJ1478" s="32"/>
      <c r="LJK1478" s="6"/>
      <c r="LJL1478" s="13"/>
      <c r="LJM1478" s="6"/>
      <c r="LJN1478" s="10"/>
      <c r="LJO1478" s="10"/>
      <c r="LJP1478" s="6"/>
      <c r="LJQ1478" s="5"/>
      <c r="LJR1478" s="7"/>
      <c r="LJS1478" s="6"/>
      <c r="LJT1478" s="32"/>
      <c r="LJU1478" s="32"/>
      <c r="LJV1478" s="32"/>
      <c r="LJW1478" s="32"/>
      <c r="LJX1478" s="6"/>
      <c r="LJY1478" s="13"/>
      <c r="LJZ1478" s="6"/>
      <c r="LKA1478" s="10"/>
      <c r="LKB1478" s="10"/>
      <c r="LKC1478" s="6"/>
      <c r="LKD1478" s="5"/>
      <c r="LKE1478" s="7"/>
      <c r="LKF1478" s="6"/>
      <c r="LKG1478" s="32"/>
      <c r="LKH1478" s="32"/>
      <c r="LKI1478" s="32"/>
      <c r="LKJ1478" s="32"/>
      <c r="LKK1478" s="6"/>
      <c r="LKL1478" s="13"/>
      <c r="LKM1478" s="6"/>
      <c r="LKN1478" s="10"/>
      <c r="LKO1478" s="10"/>
      <c r="LKP1478" s="6"/>
      <c r="LKQ1478" s="5"/>
      <c r="LKR1478" s="7"/>
      <c r="LKS1478" s="6"/>
      <c r="LKT1478" s="32"/>
      <c r="LKU1478" s="32"/>
      <c r="LKV1478" s="32"/>
      <c r="LKW1478" s="32"/>
      <c r="LKX1478" s="6"/>
      <c r="LKY1478" s="13"/>
      <c r="LKZ1478" s="6"/>
      <c r="LLA1478" s="10"/>
      <c r="LLB1478" s="10"/>
      <c r="LLC1478" s="6"/>
      <c r="LLD1478" s="5"/>
      <c r="LLE1478" s="7"/>
      <c r="LLF1478" s="6"/>
      <c r="LLG1478" s="32"/>
      <c r="LLH1478" s="32"/>
      <c r="LLI1478" s="32"/>
      <c r="LLJ1478" s="32"/>
      <c r="LLK1478" s="6"/>
      <c r="LLL1478" s="13"/>
      <c r="LLM1478" s="6"/>
      <c r="LLN1478" s="10"/>
      <c r="LLO1478" s="10"/>
      <c r="LLP1478" s="6"/>
      <c r="LLQ1478" s="5"/>
      <c r="LLR1478" s="7"/>
      <c r="LLS1478" s="6"/>
      <c r="LLT1478" s="32"/>
      <c r="LLU1478" s="32"/>
      <c r="LLV1478" s="32"/>
      <c r="LLW1478" s="32"/>
      <c r="LLX1478" s="6"/>
      <c r="LLY1478" s="13"/>
      <c r="LLZ1478" s="6"/>
      <c r="LMA1478" s="10"/>
      <c r="LMB1478" s="10"/>
      <c r="LMC1478" s="6"/>
      <c r="LMD1478" s="5"/>
      <c r="LME1478" s="7"/>
      <c r="LMF1478" s="6"/>
      <c r="LMG1478" s="32"/>
      <c r="LMH1478" s="32"/>
      <c r="LMI1478" s="32"/>
      <c r="LMJ1478" s="32"/>
      <c r="LMK1478" s="6"/>
      <c r="LML1478" s="13"/>
      <c r="LMM1478" s="6"/>
      <c r="LMN1478" s="10"/>
      <c r="LMO1478" s="10"/>
      <c r="LMP1478" s="6"/>
      <c r="LMQ1478" s="5"/>
      <c r="LMR1478" s="7"/>
      <c r="LMS1478" s="6"/>
      <c r="LMT1478" s="32"/>
      <c r="LMU1478" s="32"/>
      <c r="LMV1478" s="32"/>
      <c r="LMW1478" s="32"/>
      <c r="LMX1478" s="6"/>
      <c r="LMY1478" s="13"/>
      <c r="LMZ1478" s="6"/>
      <c r="LNA1478" s="10"/>
      <c r="LNB1478" s="10"/>
      <c r="LNC1478" s="6"/>
      <c r="LND1478" s="5"/>
      <c r="LNE1478" s="7"/>
      <c r="LNF1478" s="6"/>
      <c r="LNG1478" s="32"/>
      <c r="LNH1478" s="32"/>
      <c r="LNI1478" s="32"/>
      <c r="LNJ1478" s="32"/>
      <c r="LNK1478" s="6"/>
      <c r="LNL1478" s="13"/>
      <c r="LNM1478" s="6"/>
      <c r="LNN1478" s="10"/>
      <c r="LNO1478" s="10"/>
      <c r="LNP1478" s="6"/>
      <c r="LNQ1478" s="5"/>
      <c r="LNR1478" s="7"/>
      <c r="LNS1478" s="6"/>
      <c r="LNT1478" s="32"/>
      <c r="LNU1478" s="32"/>
      <c r="LNV1478" s="32"/>
      <c r="LNW1478" s="32"/>
      <c r="LNX1478" s="6"/>
      <c r="LNY1478" s="13"/>
      <c r="LNZ1478" s="6"/>
      <c r="LOA1478" s="10"/>
      <c r="LOB1478" s="10"/>
      <c r="LOC1478" s="6"/>
      <c r="LOD1478" s="5"/>
      <c r="LOE1478" s="7"/>
      <c r="LOF1478" s="6"/>
      <c r="LOG1478" s="32"/>
      <c r="LOH1478" s="32"/>
      <c r="LOI1478" s="32"/>
      <c r="LOJ1478" s="32"/>
      <c r="LOK1478" s="6"/>
      <c r="LOL1478" s="13"/>
      <c r="LOM1478" s="6"/>
      <c r="LON1478" s="10"/>
      <c r="LOO1478" s="10"/>
      <c r="LOP1478" s="6"/>
      <c r="LOQ1478" s="5"/>
      <c r="LOR1478" s="7"/>
      <c r="LOS1478" s="6"/>
      <c r="LOT1478" s="32"/>
      <c r="LOU1478" s="32"/>
      <c r="LOV1478" s="32"/>
      <c r="LOW1478" s="32"/>
      <c r="LOX1478" s="6"/>
      <c r="LOY1478" s="13"/>
      <c r="LOZ1478" s="6"/>
      <c r="LPA1478" s="10"/>
      <c r="LPB1478" s="10"/>
      <c r="LPC1478" s="6"/>
      <c r="LPD1478" s="5"/>
      <c r="LPE1478" s="7"/>
      <c r="LPF1478" s="6"/>
      <c r="LPG1478" s="32"/>
      <c r="LPH1478" s="32"/>
      <c r="LPI1478" s="32"/>
      <c r="LPJ1478" s="32"/>
      <c r="LPK1478" s="6"/>
      <c r="LPL1478" s="13"/>
      <c r="LPM1478" s="6"/>
      <c r="LPN1478" s="10"/>
      <c r="LPO1478" s="10"/>
      <c r="LPP1478" s="6"/>
      <c r="LPQ1478" s="5"/>
      <c r="LPR1478" s="7"/>
      <c r="LPS1478" s="6"/>
      <c r="LPT1478" s="32"/>
      <c r="LPU1478" s="32"/>
      <c r="LPV1478" s="32"/>
      <c r="LPW1478" s="32"/>
      <c r="LPX1478" s="6"/>
      <c r="LPY1478" s="13"/>
      <c r="LPZ1478" s="6"/>
      <c r="LQA1478" s="10"/>
      <c r="LQB1478" s="10"/>
      <c r="LQC1478" s="6"/>
      <c r="LQD1478" s="5"/>
      <c r="LQE1478" s="7"/>
      <c r="LQF1478" s="6"/>
      <c r="LQG1478" s="32"/>
      <c r="LQH1478" s="32"/>
      <c r="LQI1478" s="32"/>
      <c r="LQJ1478" s="32"/>
      <c r="LQK1478" s="6"/>
      <c r="LQL1478" s="13"/>
      <c r="LQM1478" s="6"/>
      <c r="LQN1478" s="10"/>
      <c r="LQO1478" s="10"/>
      <c r="LQP1478" s="6"/>
      <c r="LQQ1478" s="5"/>
      <c r="LQR1478" s="7"/>
      <c r="LQS1478" s="6"/>
      <c r="LQT1478" s="32"/>
      <c r="LQU1478" s="32"/>
      <c r="LQV1478" s="32"/>
      <c r="LQW1478" s="32"/>
      <c r="LQX1478" s="6"/>
      <c r="LQY1478" s="13"/>
      <c r="LQZ1478" s="6"/>
      <c r="LRA1478" s="10"/>
      <c r="LRB1478" s="10"/>
      <c r="LRC1478" s="6"/>
      <c r="LRD1478" s="5"/>
      <c r="LRE1478" s="7"/>
      <c r="LRF1478" s="6"/>
      <c r="LRG1478" s="32"/>
      <c r="LRH1478" s="32"/>
      <c r="LRI1478" s="32"/>
      <c r="LRJ1478" s="32"/>
      <c r="LRK1478" s="6"/>
      <c r="LRL1478" s="13"/>
      <c r="LRM1478" s="6"/>
      <c r="LRN1478" s="10"/>
      <c r="LRO1478" s="10"/>
      <c r="LRP1478" s="6"/>
      <c r="LRQ1478" s="5"/>
      <c r="LRR1478" s="7"/>
      <c r="LRS1478" s="6"/>
      <c r="LRT1478" s="32"/>
      <c r="LRU1478" s="32"/>
      <c r="LRV1478" s="32"/>
      <c r="LRW1478" s="32"/>
      <c r="LRX1478" s="6"/>
      <c r="LRY1478" s="13"/>
      <c r="LRZ1478" s="6"/>
      <c r="LSA1478" s="10"/>
      <c r="LSB1478" s="10"/>
      <c r="LSC1478" s="6"/>
      <c r="LSD1478" s="5"/>
      <c r="LSE1478" s="7"/>
      <c r="LSF1478" s="6"/>
      <c r="LSG1478" s="32"/>
      <c r="LSH1478" s="32"/>
      <c r="LSI1478" s="32"/>
      <c r="LSJ1478" s="32"/>
      <c r="LSK1478" s="6"/>
      <c r="LSL1478" s="13"/>
      <c r="LSM1478" s="6"/>
      <c r="LSN1478" s="10"/>
      <c r="LSO1478" s="10"/>
      <c r="LSP1478" s="6"/>
      <c r="LSQ1478" s="5"/>
      <c r="LSR1478" s="7"/>
      <c r="LSS1478" s="6"/>
      <c r="LST1478" s="32"/>
      <c r="LSU1478" s="32"/>
      <c r="LSV1478" s="32"/>
      <c r="LSW1478" s="32"/>
      <c r="LSX1478" s="6"/>
      <c r="LSY1478" s="13"/>
      <c r="LSZ1478" s="6"/>
      <c r="LTA1478" s="10"/>
      <c r="LTB1478" s="10"/>
      <c r="LTC1478" s="6"/>
      <c r="LTD1478" s="5"/>
      <c r="LTE1478" s="7"/>
      <c r="LTF1478" s="6"/>
      <c r="LTG1478" s="32"/>
      <c r="LTH1478" s="32"/>
      <c r="LTI1478" s="32"/>
      <c r="LTJ1478" s="32"/>
      <c r="LTK1478" s="6"/>
      <c r="LTL1478" s="13"/>
      <c r="LTM1478" s="6"/>
      <c r="LTN1478" s="10"/>
      <c r="LTO1478" s="10"/>
      <c r="LTP1478" s="6"/>
      <c r="LTQ1478" s="5"/>
      <c r="LTR1478" s="7"/>
      <c r="LTS1478" s="6"/>
      <c r="LTT1478" s="32"/>
      <c r="LTU1478" s="32"/>
      <c r="LTV1478" s="32"/>
      <c r="LTW1478" s="32"/>
      <c r="LTX1478" s="6"/>
      <c r="LTY1478" s="13"/>
      <c r="LTZ1478" s="6"/>
      <c r="LUA1478" s="10"/>
      <c r="LUB1478" s="10"/>
      <c r="LUC1478" s="6"/>
      <c r="LUD1478" s="5"/>
      <c r="LUE1478" s="7"/>
      <c r="LUF1478" s="6"/>
      <c r="LUG1478" s="32"/>
      <c r="LUH1478" s="32"/>
      <c r="LUI1478" s="32"/>
      <c r="LUJ1478" s="32"/>
      <c r="LUK1478" s="6"/>
      <c r="LUL1478" s="13"/>
      <c r="LUM1478" s="6"/>
      <c r="LUN1478" s="10"/>
      <c r="LUO1478" s="10"/>
      <c r="LUP1478" s="6"/>
      <c r="LUQ1478" s="5"/>
      <c r="LUR1478" s="7"/>
      <c r="LUS1478" s="6"/>
      <c r="LUT1478" s="32"/>
      <c r="LUU1478" s="32"/>
      <c r="LUV1478" s="32"/>
      <c r="LUW1478" s="32"/>
      <c r="LUX1478" s="6"/>
      <c r="LUY1478" s="13"/>
      <c r="LUZ1478" s="6"/>
      <c r="LVA1478" s="10"/>
      <c r="LVB1478" s="10"/>
      <c r="LVC1478" s="6"/>
      <c r="LVD1478" s="5"/>
      <c r="LVE1478" s="7"/>
      <c r="LVF1478" s="6"/>
      <c r="LVG1478" s="32"/>
      <c r="LVH1478" s="32"/>
      <c r="LVI1478" s="32"/>
      <c r="LVJ1478" s="32"/>
      <c r="LVK1478" s="6"/>
      <c r="LVL1478" s="13"/>
      <c r="LVM1478" s="6"/>
      <c r="LVN1478" s="10"/>
      <c r="LVO1478" s="10"/>
      <c r="LVP1478" s="6"/>
      <c r="LVQ1478" s="5"/>
      <c r="LVR1478" s="7"/>
      <c r="LVS1478" s="6"/>
      <c r="LVT1478" s="32"/>
      <c r="LVU1478" s="32"/>
      <c r="LVV1478" s="32"/>
      <c r="LVW1478" s="32"/>
      <c r="LVX1478" s="6"/>
      <c r="LVY1478" s="13"/>
      <c r="LVZ1478" s="6"/>
      <c r="LWA1478" s="10"/>
      <c r="LWB1478" s="10"/>
      <c r="LWC1478" s="6"/>
      <c r="LWD1478" s="5"/>
      <c r="LWE1478" s="7"/>
      <c r="LWF1478" s="6"/>
      <c r="LWG1478" s="32"/>
      <c r="LWH1478" s="32"/>
      <c r="LWI1478" s="32"/>
      <c r="LWJ1478" s="32"/>
      <c r="LWK1478" s="6"/>
      <c r="LWL1478" s="13"/>
      <c r="LWM1478" s="6"/>
      <c r="LWN1478" s="10"/>
      <c r="LWO1478" s="10"/>
      <c r="LWP1478" s="6"/>
      <c r="LWQ1478" s="5"/>
      <c r="LWR1478" s="7"/>
      <c r="LWS1478" s="6"/>
      <c r="LWT1478" s="32"/>
      <c r="LWU1478" s="32"/>
      <c r="LWV1478" s="32"/>
      <c r="LWW1478" s="32"/>
      <c r="LWX1478" s="6"/>
      <c r="LWY1478" s="13"/>
      <c r="LWZ1478" s="6"/>
      <c r="LXA1478" s="10"/>
      <c r="LXB1478" s="10"/>
      <c r="LXC1478" s="6"/>
      <c r="LXD1478" s="5"/>
      <c r="LXE1478" s="7"/>
      <c r="LXF1478" s="6"/>
      <c r="LXG1478" s="32"/>
      <c r="LXH1478" s="32"/>
      <c r="LXI1478" s="32"/>
      <c r="LXJ1478" s="32"/>
      <c r="LXK1478" s="6"/>
      <c r="LXL1478" s="13"/>
      <c r="LXM1478" s="6"/>
      <c r="LXN1478" s="10"/>
      <c r="LXO1478" s="10"/>
      <c r="LXP1478" s="6"/>
      <c r="LXQ1478" s="5"/>
      <c r="LXR1478" s="7"/>
      <c r="LXS1478" s="6"/>
      <c r="LXT1478" s="32"/>
      <c r="LXU1478" s="32"/>
      <c r="LXV1478" s="32"/>
      <c r="LXW1478" s="32"/>
      <c r="LXX1478" s="6"/>
      <c r="LXY1478" s="13"/>
      <c r="LXZ1478" s="6"/>
      <c r="LYA1478" s="10"/>
      <c r="LYB1478" s="10"/>
      <c r="LYC1478" s="6"/>
      <c r="LYD1478" s="5"/>
      <c r="LYE1478" s="7"/>
      <c r="LYF1478" s="6"/>
      <c r="LYG1478" s="32"/>
      <c r="LYH1478" s="32"/>
      <c r="LYI1478" s="32"/>
      <c r="LYJ1478" s="32"/>
      <c r="LYK1478" s="6"/>
      <c r="LYL1478" s="13"/>
      <c r="LYM1478" s="6"/>
      <c r="LYN1478" s="10"/>
      <c r="LYO1478" s="10"/>
      <c r="LYP1478" s="6"/>
      <c r="LYQ1478" s="5"/>
      <c r="LYR1478" s="7"/>
      <c r="LYS1478" s="6"/>
      <c r="LYT1478" s="32"/>
      <c r="LYU1478" s="32"/>
      <c r="LYV1478" s="32"/>
      <c r="LYW1478" s="32"/>
      <c r="LYX1478" s="6"/>
      <c r="LYY1478" s="13"/>
      <c r="LYZ1478" s="6"/>
      <c r="LZA1478" s="10"/>
      <c r="LZB1478" s="10"/>
      <c r="LZC1478" s="6"/>
      <c r="LZD1478" s="5"/>
      <c r="LZE1478" s="7"/>
      <c r="LZF1478" s="6"/>
      <c r="LZG1478" s="32"/>
      <c r="LZH1478" s="32"/>
      <c r="LZI1478" s="32"/>
      <c r="LZJ1478" s="32"/>
      <c r="LZK1478" s="6"/>
      <c r="LZL1478" s="13"/>
      <c r="LZM1478" s="6"/>
      <c r="LZN1478" s="10"/>
      <c r="LZO1478" s="10"/>
      <c r="LZP1478" s="6"/>
      <c r="LZQ1478" s="5"/>
      <c r="LZR1478" s="7"/>
      <c r="LZS1478" s="6"/>
      <c r="LZT1478" s="32"/>
      <c r="LZU1478" s="32"/>
      <c r="LZV1478" s="32"/>
      <c r="LZW1478" s="32"/>
      <c r="LZX1478" s="6"/>
      <c r="LZY1478" s="13"/>
      <c r="LZZ1478" s="6"/>
      <c r="MAA1478" s="10"/>
      <c r="MAB1478" s="10"/>
      <c r="MAC1478" s="6"/>
      <c r="MAD1478" s="5"/>
      <c r="MAE1478" s="7"/>
      <c r="MAF1478" s="6"/>
      <c r="MAG1478" s="32"/>
      <c r="MAH1478" s="32"/>
      <c r="MAI1478" s="32"/>
      <c r="MAJ1478" s="32"/>
      <c r="MAK1478" s="6"/>
      <c r="MAL1478" s="13"/>
      <c r="MAM1478" s="6"/>
      <c r="MAN1478" s="10"/>
      <c r="MAO1478" s="10"/>
      <c r="MAP1478" s="6"/>
      <c r="MAQ1478" s="5"/>
      <c r="MAR1478" s="7"/>
      <c r="MAS1478" s="6"/>
      <c r="MAT1478" s="32"/>
      <c r="MAU1478" s="32"/>
      <c r="MAV1478" s="32"/>
      <c r="MAW1478" s="32"/>
      <c r="MAX1478" s="6"/>
      <c r="MAY1478" s="13"/>
      <c r="MAZ1478" s="6"/>
      <c r="MBA1478" s="10"/>
      <c r="MBB1478" s="10"/>
      <c r="MBC1478" s="6"/>
      <c r="MBD1478" s="5"/>
      <c r="MBE1478" s="7"/>
      <c r="MBF1478" s="6"/>
      <c r="MBG1478" s="32"/>
      <c r="MBH1478" s="32"/>
      <c r="MBI1478" s="32"/>
      <c r="MBJ1478" s="32"/>
      <c r="MBK1478" s="6"/>
      <c r="MBL1478" s="13"/>
      <c r="MBM1478" s="6"/>
      <c r="MBN1478" s="10"/>
      <c r="MBO1478" s="10"/>
      <c r="MBP1478" s="6"/>
      <c r="MBQ1478" s="5"/>
      <c r="MBR1478" s="7"/>
      <c r="MBS1478" s="6"/>
      <c r="MBT1478" s="32"/>
      <c r="MBU1478" s="32"/>
      <c r="MBV1478" s="32"/>
      <c r="MBW1478" s="32"/>
      <c r="MBX1478" s="6"/>
      <c r="MBY1478" s="13"/>
      <c r="MBZ1478" s="6"/>
      <c r="MCA1478" s="10"/>
      <c r="MCB1478" s="10"/>
      <c r="MCC1478" s="6"/>
      <c r="MCD1478" s="5"/>
      <c r="MCE1478" s="7"/>
      <c r="MCF1478" s="6"/>
      <c r="MCG1478" s="32"/>
      <c r="MCH1478" s="32"/>
      <c r="MCI1478" s="32"/>
      <c r="MCJ1478" s="32"/>
      <c r="MCK1478" s="6"/>
      <c r="MCL1478" s="13"/>
      <c r="MCM1478" s="6"/>
      <c r="MCN1478" s="10"/>
      <c r="MCO1478" s="10"/>
      <c r="MCP1478" s="6"/>
      <c r="MCQ1478" s="5"/>
      <c r="MCR1478" s="7"/>
      <c r="MCS1478" s="6"/>
      <c r="MCT1478" s="32"/>
      <c r="MCU1478" s="32"/>
      <c r="MCV1478" s="32"/>
      <c r="MCW1478" s="32"/>
      <c r="MCX1478" s="6"/>
      <c r="MCY1478" s="13"/>
      <c r="MCZ1478" s="6"/>
      <c r="MDA1478" s="10"/>
      <c r="MDB1478" s="10"/>
      <c r="MDC1478" s="6"/>
      <c r="MDD1478" s="5"/>
      <c r="MDE1478" s="7"/>
      <c r="MDF1478" s="6"/>
      <c r="MDG1478" s="32"/>
      <c r="MDH1478" s="32"/>
      <c r="MDI1478" s="32"/>
      <c r="MDJ1478" s="32"/>
      <c r="MDK1478" s="6"/>
      <c r="MDL1478" s="13"/>
      <c r="MDM1478" s="6"/>
      <c r="MDN1478" s="10"/>
      <c r="MDO1478" s="10"/>
      <c r="MDP1478" s="6"/>
      <c r="MDQ1478" s="5"/>
      <c r="MDR1478" s="7"/>
      <c r="MDS1478" s="6"/>
      <c r="MDT1478" s="32"/>
      <c r="MDU1478" s="32"/>
      <c r="MDV1478" s="32"/>
      <c r="MDW1478" s="32"/>
      <c r="MDX1478" s="6"/>
      <c r="MDY1478" s="13"/>
      <c r="MDZ1478" s="6"/>
      <c r="MEA1478" s="10"/>
      <c r="MEB1478" s="10"/>
      <c r="MEC1478" s="6"/>
      <c r="MED1478" s="5"/>
      <c r="MEE1478" s="7"/>
      <c r="MEF1478" s="6"/>
      <c r="MEG1478" s="32"/>
      <c r="MEH1478" s="32"/>
      <c r="MEI1478" s="32"/>
      <c r="MEJ1478" s="32"/>
      <c r="MEK1478" s="6"/>
      <c r="MEL1478" s="13"/>
      <c r="MEM1478" s="6"/>
      <c r="MEN1478" s="10"/>
      <c r="MEO1478" s="10"/>
      <c r="MEP1478" s="6"/>
      <c r="MEQ1478" s="5"/>
      <c r="MER1478" s="7"/>
      <c r="MES1478" s="6"/>
      <c r="MET1478" s="32"/>
      <c r="MEU1478" s="32"/>
      <c r="MEV1478" s="32"/>
      <c r="MEW1478" s="32"/>
      <c r="MEX1478" s="6"/>
      <c r="MEY1478" s="13"/>
      <c r="MEZ1478" s="6"/>
      <c r="MFA1478" s="10"/>
      <c r="MFB1478" s="10"/>
      <c r="MFC1478" s="6"/>
      <c r="MFD1478" s="5"/>
      <c r="MFE1478" s="7"/>
      <c r="MFF1478" s="6"/>
      <c r="MFG1478" s="32"/>
      <c r="MFH1478" s="32"/>
      <c r="MFI1478" s="32"/>
      <c r="MFJ1478" s="32"/>
      <c r="MFK1478" s="6"/>
      <c r="MFL1478" s="13"/>
      <c r="MFM1478" s="6"/>
      <c r="MFN1478" s="10"/>
      <c r="MFO1478" s="10"/>
      <c r="MFP1478" s="6"/>
      <c r="MFQ1478" s="5"/>
      <c r="MFR1478" s="7"/>
      <c r="MFS1478" s="6"/>
      <c r="MFT1478" s="32"/>
      <c r="MFU1478" s="32"/>
      <c r="MFV1478" s="32"/>
      <c r="MFW1478" s="32"/>
      <c r="MFX1478" s="6"/>
      <c r="MFY1478" s="13"/>
      <c r="MFZ1478" s="6"/>
      <c r="MGA1478" s="10"/>
      <c r="MGB1478" s="10"/>
      <c r="MGC1478" s="6"/>
      <c r="MGD1478" s="5"/>
      <c r="MGE1478" s="7"/>
      <c r="MGF1478" s="6"/>
      <c r="MGG1478" s="32"/>
      <c r="MGH1478" s="32"/>
      <c r="MGI1478" s="32"/>
      <c r="MGJ1478" s="32"/>
      <c r="MGK1478" s="6"/>
      <c r="MGL1478" s="13"/>
      <c r="MGM1478" s="6"/>
      <c r="MGN1478" s="10"/>
      <c r="MGO1478" s="10"/>
      <c r="MGP1478" s="6"/>
      <c r="MGQ1478" s="5"/>
      <c r="MGR1478" s="7"/>
      <c r="MGS1478" s="6"/>
      <c r="MGT1478" s="32"/>
      <c r="MGU1478" s="32"/>
      <c r="MGV1478" s="32"/>
      <c r="MGW1478" s="32"/>
      <c r="MGX1478" s="6"/>
      <c r="MGY1478" s="13"/>
      <c r="MGZ1478" s="6"/>
      <c r="MHA1478" s="10"/>
      <c r="MHB1478" s="10"/>
      <c r="MHC1478" s="6"/>
      <c r="MHD1478" s="5"/>
      <c r="MHE1478" s="7"/>
      <c r="MHF1478" s="6"/>
      <c r="MHG1478" s="32"/>
      <c r="MHH1478" s="32"/>
      <c r="MHI1478" s="32"/>
      <c r="MHJ1478" s="32"/>
      <c r="MHK1478" s="6"/>
      <c r="MHL1478" s="13"/>
      <c r="MHM1478" s="6"/>
      <c r="MHN1478" s="10"/>
      <c r="MHO1478" s="10"/>
      <c r="MHP1478" s="6"/>
      <c r="MHQ1478" s="5"/>
      <c r="MHR1478" s="7"/>
      <c r="MHS1478" s="6"/>
      <c r="MHT1478" s="32"/>
      <c r="MHU1478" s="32"/>
      <c r="MHV1478" s="32"/>
      <c r="MHW1478" s="32"/>
      <c r="MHX1478" s="6"/>
      <c r="MHY1478" s="13"/>
      <c r="MHZ1478" s="6"/>
      <c r="MIA1478" s="10"/>
      <c r="MIB1478" s="10"/>
      <c r="MIC1478" s="6"/>
      <c r="MID1478" s="5"/>
      <c r="MIE1478" s="7"/>
      <c r="MIF1478" s="6"/>
      <c r="MIG1478" s="32"/>
      <c r="MIH1478" s="32"/>
      <c r="MII1478" s="32"/>
      <c r="MIJ1478" s="32"/>
      <c r="MIK1478" s="6"/>
      <c r="MIL1478" s="13"/>
      <c r="MIM1478" s="6"/>
      <c r="MIN1478" s="10"/>
      <c r="MIO1478" s="10"/>
      <c r="MIP1478" s="6"/>
      <c r="MIQ1478" s="5"/>
      <c r="MIR1478" s="7"/>
      <c r="MIS1478" s="6"/>
      <c r="MIT1478" s="32"/>
      <c r="MIU1478" s="32"/>
      <c r="MIV1478" s="32"/>
      <c r="MIW1478" s="32"/>
      <c r="MIX1478" s="6"/>
      <c r="MIY1478" s="13"/>
      <c r="MIZ1478" s="6"/>
      <c r="MJA1478" s="10"/>
      <c r="MJB1478" s="10"/>
      <c r="MJC1478" s="6"/>
      <c r="MJD1478" s="5"/>
      <c r="MJE1478" s="7"/>
      <c r="MJF1478" s="6"/>
      <c r="MJG1478" s="32"/>
      <c r="MJH1478" s="32"/>
      <c r="MJI1478" s="32"/>
      <c r="MJJ1478" s="32"/>
      <c r="MJK1478" s="6"/>
      <c r="MJL1478" s="13"/>
      <c r="MJM1478" s="6"/>
      <c r="MJN1478" s="10"/>
      <c r="MJO1478" s="10"/>
      <c r="MJP1478" s="6"/>
      <c r="MJQ1478" s="5"/>
      <c r="MJR1478" s="7"/>
      <c r="MJS1478" s="6"/>
      <c r="MJT1478" s="32"/>
      <c r="MJU1478" s="32"/>
      <c r="MJV1478" s="32"/>
      <c r="MJW1478" s="32"/>
      <c r="MJX1478" s="6"/>
      <c r="MJY1478" s="13"/>
      <c r="MJZ1478" s="6"/>
      <c r="MKA1478" s="10"/>
      <c r="MKB1478" s="10"/>
      <c r="MKC1478" s="6"/>
      <c r="MKD1478" s="5"/>
      <c r="MKE1478" s="7"/>
      <c r="MKF1478" s="6"/>
      <c r="MKG1478" s="32"/>
      <c r="MKH1478" s="32"/>
      <c r="MKI1478" s="32"/>
      <c r="MKJ1478" s="32"/>
      <c r="MKK1478" s="6"/>
      <c r="MKL1478" s="13"/>
      <c r="MKM1478" s="6"/>
      <c r="MKN1478" s="10"/>
      <c r="MKO1478" s="10"/>
      <c r="MKP1478" s="6"/>
      <c r="MKQ1478" s="5"/>
      <c r="MKR1478" s="7"/>
      <c r="MKS1478" s="6"/>
      <c r="MKT1478" s="32"/>
      <c r="MKU1478" s="32"/>
      <c r="MKV1478" s="32"/>
      <c r="MKW1478" s="32"/>
      <c r="MKX1478" s="6"/>
      <c r="MKY1478" s="13"/>
      <c r="MKZ1478" s="6"/>
      <c r="MLA1478" s="10"/>
      <c r="MLB1478" s="10"/>
      <c r="MLC1478" s="6"/>
      <c r="MLD1478" s="5"/>
      <c r="MLE1478" s="7"/>
      <c r="MLF1478" s="6"/>
      <c r="MLG1478" s="32"/>
      <c r="MLH1478" s="32"/>
      <c r="MLI1478" s="32"/>
      <c r="MLJ1478" s="32"/>
      <c r="MLK1478" s="6"/>
      <c r="MLL1478" s="13"/>
      <c r="MLM1478" s="6"/>
      <c r="MLN1478" s="10"/>
      <c r="MLO1478" s="10"/>
      <c r="MLP1478" s="6"/>
      <c r="MLQ1478" s="5"/>
      <c r="MLR1478" s="7"/>
      <c r="MLS1478" s="6"/>
      <c r="MLT1478" s="32"/>
      <c r="MLU1478" s="32"/>
      <c r="MLV1478" s="32"/>
      <c r="MLW1478" s="32"/>
      <c r="MLX1478" s="6"/>
      <c r="MLY1478" s="13"/>
      <c r="MLZ1478" s="6"/>
      <c r="MMA1478" s="10"/>
      <c r="MMB1478" s="10"/>
      <c r="MMC1478" s="6"/>
      <c r="MMD1478" s="5"/>
      <c r="MME1478" s="7"/>
      <c r="MMF1478" s="6"/>
      <c r="MMG1478" s="32"/>
      <c r="MMH1478" s="32"/>
      <c r="MMI1478" s="32"/>
      <c r="MMJ1478" s="32"/>
      <c r="MMK1478" s="6"/>
      <c r="MML1478" s="13"/>
      <c r="MMM1478" s="6"/>
      <c r="MMN1478" s="10"/>
      <c r="MMO1478" s="10"/>
      <c r="MMP1478" s="6"/>
      <c r="MMQ1478" s="5"/>
      <c r="MMR1478" s="7"/>
      <c r="MMS1478" s="6"/>
      <c r="MMT1478" s="32"/>
      <c r="MMU1478" s="32"/>
      <c r="MMV1478" s="32"/>
      <c r="MMW1478" s="32"/>
      <c r="MMX1478" s="6"/>
      <c r="MMY1478" s="13"/>
      <c r="MMZ1478" s="6"/>
      <c r="MNA1478" s="10"/>
      <c r="MNB1478" s="10"/>
      <c r="MNC1478" s="6"/>
      <c r="MND1478" s="5"/>
      <c r="MNE1478" s="7"/>
      <c r="MNF1478" s="6"/>
      <c r="MNG1478" s="32"/>
      <c r="MNH1478" s="32"/>
      <c r="MNI1478" s="32"/>
      <c r="MNJ1478" s="32"/>
      <c r="MNK1478" s="6"/>
      <c r="MNL1478" s="13"/>
      <c r="MNM1478" s="6"/>
      <c r="MNN1478" s="10"/>
      <c r="MNO1478" s="10"/>
      <c r="MNP1478" s="6"/>
      <c r="MNQ1478" s="5"/>
      <c r="MNR1478" s="7"/>
      <c r="MNS1478" s="6"/>
      <c r="MNT1478" s="32"/>
      <c r="MNU1478" s="32"/>
      <c r="MNV1478" s="32"/>
      <c r="MNW1478" s="32"/>
      <c r="MNX1478" s="6"/>
      <c r="MNY1478" s="13"/>
      <c r="MNZ1478" s="6"/>
      <c r="MOA1478" s="10"/>
      <c r="MOB1478" s="10"/>
      <c r="MOC1478" s="6"/>
      <c r="MOD1478" s="5"/>
      <c r="MOE1478" s="7"/>
      <c r="MOF1478" s="6"/>
      <c r="MOG1478" s="32"/>
      <c r="MOH1478" s="32"/>
      <c r="MOI1478" s="32"/>
      <c r="MOJ1478" s="32"/>
      <c r="MOK1478" s="6"/>
      <c r="MOL1478" s="13"/>
      <c r="MOM1478" s="6"/>
      <c r="MON1478" s="10"/>
      <c r="MOO1478" s="10"/>
      <c r="MOP1478" s="6"/>
      <c r="MOQ1478" s="5"/>
      <c r="MOR1478" s="7"/>
      <c r="MOS1478" s="6"/>
      <c r="MOT1478" s="32"/>
      <c r="MOU1478" s="32"/>
      <c r="MOV1478" s="32"/>
      <c r="MOW1478" s="32"/>
      <c r="MOX1478" s="6"/>
      <c r="MOY1478" s="13"/>
      <c r="MOZ1478" s="6"/>
      <c r="MPA1478" s="10"/>
      <c r="MPB1478" s="10"/>
      <c r="MPC1478" s="6"/>
      <c r="MPD1478" s="5"/>
      <c r="MPE1478" s="7"/>
      <c r="MPF1478" s="6"/>
      <c r="MPG1478" s="32"/>
      <c r="MPH1478" s="32"/>
      <c r="MPI1478" s="32"/>
      <c r="MPJ1478" s="32"/>
      <c r="MPK1478" s="6"/>
      <c r="MPL1478" s="13"/>
      <c r="MPM1478" s="6"/>
      <c r="MPN1478" s="10"/>
      <c r="MPO1478" s="10"/>
      <c r="MPP1478" s="6"/>
      <c r="MPQ1478" s="5"/>
      <c r="MPR1478" s="7"/>
      <c r="MPS1478" s="6"/>
      <c r="MPT1478" s="32"/>
      <c r="MPU1478" s="32"/>
      <c r="MPV1478" s="32"/>
      <c r="MPW1478" s="32"/>
      <c r="MPX1478" s="6"/>
      <c r="MPY1478" s="13"/>
      <c r="MPZ1478" s="6"/>
      <c r="MQA1478" s="10"/>
      <c r="MQB1478" s="10"/>
      <c r="MQC1478" s="6"/>
      <c r="MQD1478" s="5"/>
      <c r="MQE1478" s="7"/>
      <c r="MQF1478" s="6"/>
      <c r="MQG1478" s="32"/>
      <c r="MQH1478" s="32"/>
      <c r="MQI1478" s="32"/>
      <c r="MQJ1478" s="32"/>
      <c r="MQK1478" s="6"/>
      <c r="MQL1478" s="13"/>
      <c r="MQM1478" s="6"/>
      <c r="MQN1478" s="10"/>
      <c r="MQO1478" s="10"/>
      <c r="MQP1478" s="6"/>
      <c r="MQQ1478" s="5"/>
      <c r="MQR1478" s="7"/>
      <c r="MQS1478" s="6"/>
      <c r="MQT1478" s="32"/>
      <c r="MQU1478" s="32"/>
      <c r="MQV1478" s="32"/>
      <c r="MQW1478" s="32"/>
      <c r="MQX1478" s="6"/>
      <c r="MQY1478" s="13"/>
      <c r="MQZ1478" s="6"/>
      <c r="MRA1478" s="10"/>
      <c r="MRB1478" s="10"/>
      <c r="MRC1478" s="6"/>
      <c r="MRD1478" s="5"/>
      <c r="MRE1478" s="7"/>
      <c r="MRF1478" s="6"/>
      <c r="MRG1478" s="32"/>
      <c r="MRH1478" s="32"/>
      <c r="MRI1478" s="32"/>
      <c r="MRJ1478" s="32"/>
      <c r="MRK1478" s="6"/>
      <c r="MRL1478" s="13"/>
      <c r="MRM1478" s="6"/>
      <c r="MRN1478" s="10"/>
      <c r="MRO1478" s="10"/>
      <c r="MRP1478" s="6"/>
      <c r="MRQ1478" s="5"/>
      <c r="MRR1478" s="7"/>
      <c r="MRS1478" s="6"/>
      <c r="MRT1478" s="32"/>
      <c r="MRU1478" s="32"/>
      <c r="MRV1478" s="32"/>
      <c r="MRW1478" s="32"/>
      <c r="MRX1478" s="6"/>
      <c r="MRY1478" s="13"/>
      <c r="MRZ1478" s="6"/>
      <c r="MSA1478" s="10"/>
      <c r="MSB1478" s="10"/>
      <c r="MSC1478" s="6"/>
      <c r="MSD1478" s="5"/>
      <c r="MSE1478" s="7"/>
      <c r="MSF1478" s="6"/>
      <c r="MSG1478" s="32"/>
      <c r="MSH1478" s="32"/>
      <c r="MSI1478" s="32"/>
      <c r="MSJ1478" s="32"/>
      <c r="MSK1478" s="6"/>
      <c r="MSL1478" s="13"/>
      <c r="MSM1478" s="6"/>
      <c r="MSN1478" s="10"/>
      <c r="MSO1478" s="10"/>
      <c r="MSP1478" s="6"/>
      <c r="MSQ1478" s="5"/>
      <c r="MSR1478" s="7"/>
      <c r="MSS1478" s="6"/>
      <c r="MST1478" s="32"/>
      <c r="MSU1478" s="32"/>
      <c r="MSV1478" s="32"/>
      <c r="MSW1478" s="32"/>
      <c r="MSX1478" s="6"/>
      <c r="MSY1478" s="13"/>
      <c r="MSZ1478" s="6"/>
      <c r="MTA1478" s="10"/>
      <c r="MTB1478" s="10"/>
      <c r="MTC1478" s="6"/>
      <c r="MTD1478" s="5"/>
      <c r="MTE1478" s="7"/>
      <c r="MTF1478" s="6"/>
      <c r="MTG1478" s="32"/>
      <c r="MTH1478" s="32"/>
      <c r="MTI1478" s="32"/>
      <c r="MTJ1478" s="32"/>
      <c r="MTK1478" s="6"/>
      <c r="MTL1478" s="13"/>
      <c r="MTM1478" s="6"/>
      <c r="MTN1478" s="10"/>
      <c r="MTO1478" s="10"/>
      <c r="MTP1478" s="6"/>
      <c r="MTQ1478" s="5"/>
      <c r="MTR1478" s="7"/>
      <c r="MTS1478" s="6"/>
      <c r="MTT1478" s="32"/>
      <c r="MTU1478" s="32"/>
      <c r="MTV1478" s="32"/>
      <c r="MTW1478" s="32"/>
      <c r="MTX1478" s="6"/>
      <c r="MTY1478" s="13"/>
      <c r="MTZ1478" s="6"/>
      <c r="MUA1478" s="10"/>
      <c r="MUB1478" s="10"/>
      <c r="MUC1478" s="6"/>
      <c r="MUD1478" s="5"/>
      <c r="MUE1478" s="7"/>
      <c r="MUF1478" s="6"/>
      <c r="MUG1478" s="32"/>
      <c r="MUH1478" s="32"/>
      <c r="MUI1478" s="32"/>
      <c r="MUJ1478" s="32"/>
      <c r="MUK1478" s="6"/>
      <c r="MUL1478" s="13"/>
      <c r="MUM1478" s="6"/>
      <c r="MUN1478" s="10"/>
      <c r="MUO1478" s="10"/>
      <c r="MUP1478" s="6"/>
      <c r="MUQ1478" s="5"/>
      <c r="MUR1478" s="7"/>
      <c r="MUS1478" s="6"/>
      <c r="MUT1478" s="32"/>
      <c r="MUU1478" s="32"/>
      <c r="MUV1478" s="32"/>
      <c r="MUW1478" s="32"/>
      <c r="MUX1478" s="6"/>
      <c r="MUY1478" s="13"/>
      <c r="MUZ1478" s="6"/>
      <c r="MVA1478" s="10"/>
      <c r="MVB1478" s="10"/>
      <c r="MVC1478" s="6"/>
      <c r="MVD1478" s="5"/>
      <c r="MVE1478" s="7"/>
      <c r="MVF1478" s="6"/>
      <c r="MVG1478" s="32"/>
      <c r="MVH1478" s="32"/>
      <c r="MVI1478" s="32"/>
      <c r="MVJ1478" s="32"/>
      <c r="MVK1478" s="6"/>
      <c r="MVL1478" s="13"/>
      <c r="MVM1478" s="6"/>
      <c r="MVN1478" s="10"/>
      <c r="MVO1478" s="10"/>
      <c r="MVP1478" s="6"/>
      <c r="MVQ1478" s="5"/>
      <c r="MVR1478" s="7"/>
      <c r="MVS1478" s="6"/>
      <c r="MVT1478" s="32"/>
      <c r="MVU1478" s="32"/>
      <c r="MVV1478" s="32"/>
      <c r="MVW1478" s="32"/>
      <c r="MVX1478" s="6"/>
      <c r="MVY1478" s="13"/>
      <c r="MVZ1478" s="6"/>
      <c r="MWA1478" s="10"/>
      <c r="MWB1478" s="10"/>
      <c r="MWC1478" s="6"/>
      <c r="MWD1478" s="5"/>
      <c r="MWE1478" s="7"/>
      <c r="MWF1478" s="6"/>
      <c r="MWG1478" s="32"/>
      <c r="MWH1478" s="32"/>
      <c r="MWI1478" s="32"/>
      <c r="MWJ1478" s="32"/>
      <c r="MWK1478" s="6"/>
      <c r="MWL1478" s="13"/>
      <c r="MWM1478" s="6"/>
      <c r="MWN1478" s="10"/>
      <c r="MWO1478" s="10"/>
      <c r="MWP1478" s="6"/>
      <c r="MWQ1478" s="5"/>
      <c r="MWR1478" s="7"/>
      <c r="MWS1478" s="6"/>
      <c r="MWT1478" s="32"/>
      <c r="MWU1478" s="32"/>
      <c r="MWV1478" s="32"/>
      <c r="MWW1478" s="32"/>
      <c r="MWX1478" s="6"/>
      <c r="MWY1478" s="13"/>
      <c r="MWZ1478" s="6"/>
      <c r="MXA1478" s="10"/>
      <c r="MXB1478" s="10"/>
      <c r="MXC1478" s="6"/>
      <c r="MXD1478" s="5"/>
      <c r="MXE1478" s="7"/>
      <c r="MXF1478" s="6"/>
      <c r="MXG1478" s="32"/>
      <c r="MXH1478" s="32"/>
      <c r="MXI1478" s="32"/>
      <c r="MXJ1478" s="32"/>
      <c r="MXK1478" s="6"/>
      <c r="MXL1478" s="13"/>
      <c r="MXM1478" s="6"/>
      <c r="MXN1478" s="10"/>
      <c r="MXO1478" s="10"/>
      <c r="MXP1478" s="6"/>
      <c r="MXQ1478" s="5"/>
      <c r="MXR1478" s="7"/>
      <c r="MXS1478" s="6"/>
      <c r="MXT1478" s="32"/>
      <c r="MXU1478" s="32"/>
      <c r="MXV1478" s="32"/>
      <c r="MXW1478" s="32"/>
      <c r="MXX1478" s="6"/>
      <c r="MXY1478" s="13"/>
      <c r="MXZ1478" s="6"/>
      <c r="MYA1478" s="10"/>
      <c r="MYB1478" s="10"/>
      <c r="MYC1478" s="6"/>
      <c r="MYD1478" s="5"/>
      <c r="MYE1478" s="7"/>
      <c r="MYF1478" s="6"/>
      <c r="MYG1478" s="32"/>
      <c r="MYH1478" s="32"/>
      <c r="MYI1478" s="32"/>
      <c r="MYJ1478" s="32"/>
      <c r="MYK1478" s="6"/>
      <c r="MYL1478" s="13"/>
      <c r="MYM1478" s="6"/>
      <c r="MYN1478" s="10"/>
      <c r="MYO1478" s="10"/>
      <c r="MYP1478" s="6"/>
      <c r="MYQ1478" s="5"/>
      <c r="MYR1478" s="7"/>
      <c r="MYS1478" s="6"/>
      <c r="MYT1478" s="32"/>
      <c r="MYU1478" s="32"/>
      <c r="MYV1478" s="32"/>
      <c r="MYW1478" s="32"/>
      <c r="MYX1478" s="6"/>
      <c r="MYY1478" s="13"/>
      <c r="MYZ1478" s="6"/>
      <c r="MZA1478" s="10"/>
      <c r="MZB1478" s="10"/>
      <c r="MZC1478" s="6"/>
      <c r="MZD1478" s="5"/>
      <c r="MZE1478" s="7"/>
      <c r="MZF1478" s="6"/>
      <c r="MZG1478" s="32"/>
      <c r="MZH1478" s="32"/>
      <c r="MZI1478" s="32"/>
      <c r="MZJ1478" s="32"/>
      <c r="MZK1478" s="6"/>
      <c r="MZL1478" s="13"/>
      <c r="MZM1478" s="6"/>
      <c r="MZN1478" s="10"/>
      <c r="MZO1478" s="10"/>
      <c r="MZP1478" s="6"/>
      <c r="MZQ1478" s="5"/>
      <c r="MZR1478" s="7"/>
      <c r="MZS1478" s="6"/>
      <c r="MZT1478" s="32"/>
      <c r="MZU1478" s="32"/>
      <c r="MZV1478" s="32"/>
      <c r="MZW1478" s="32"/>
      <c r="MZX1478" s="6"/>
      <c r="MZY1478" s="13"/>
      <c r="MZZ1478" s="6"/>
      <c r="NAA1478" s="10"/>
      <c r="NAB1478" s="10"/>
      <c r="NAC1478" s="6"/>
      <c r="NAD1478" s="5"/>
      <c r="NAE1478" s="7"/>
      <c r="NAF1478" s="6"/>
      <c r="NAG1478" s="32"/>
      <c r="NAH1478" s="32"/>
      <c r="NAI1478" s="32"/>
      <c r="NAJ1478" s="32"/>
      <c r="NAK1478" s="6"/>
      <c r="NAL1478" s="13"/>
      <c r="NAM1478" s="6"/>
      <c r="NAN1478" s="10"/>
      <c r="NAO1478" s="10"/>
      <c r="NAP1478" s="6"/>
      <c r="NAQ1478" s="5"/>
      <c r="NAR1478" s="7"/>
      <c r="NAS1478" s="6"/>
      <c r="NAT1478" s="32"/>
      <c r="NAU1478" s="32"/>
      <c r="NAV1478" s="32"/>
      <c r="NAW1478" s="32"/>
      <c r="NAX1478" s="6"/>
      <c r="NAY1478" s="13"/>
      <c r="NAZ1478" s="6"/>
      <c r="NBA1478" s="10"/>
      <c r="NBB1478" s="10"/>
      <c r="NBC1478" s="6"/>
      <c r="NBD1478" s="5"/>
      <c r="NBE1478" s="7"/>
      <c r="NBF1478" s="6"/>
      <c r="NBG1478" s="32"/>
      <c r="NBH1478" s="32"/>
      <c r="NBI1478" s="32"/>
      <c r="NBJ1478" s="32"/>
      <c r="NBK1478" s="6"/>
      <c r="NBL1478" s="13"/>
      <c r="NBM1478" s="6"/>
      <c r="NBN1478" s="10"/>
      <c r="NBO1478" s="10"/>
      <c r="NBP1478" s="6"/>
      <c r="NBQ1478" s="5"/>
      <c r="NBR1478" s="7"/>
      <c r="NBS1478" s="6"/>
      <c r="NBT1478" s="32"/>
      <c r="NBU1478" s="32"/>
      <c r="NBV1478" s="32"/>
      <c r="NBW1478" s="32"/>
      <c r="NBX1478" s="6"/>
      <c r="NBY1478" s="13"/>
      <c r="NBZ1478" s="6"/>
      <c r="NCA1478" s="10"/>
      <c r="NCB1478" s="10"/>
      <c r="NCC1478" s="6"/>
      <c r="NCD1478" s="5"/>
      <c r="NCE1478" s="7"/>
      <c r="NCF1478" s="6"/>
      <c r="NCG1478" s="32"/>
      <c r="NCH1478" s="32"/>
      <c r="NCI1478" s="32"/>
      <c r="NCJ1478" s="32"/>
      <c r="NCK1478" s="6"/>
      <c r="NCL1478" s="13"/>
      <c r="NCM1478" s="6"/>
      <c r="NCN1478" s="10"/>
      <c r="NCO1478" s="10"/>
      <c r="NCP1478" s="6"/>
      <c r="NCQ1478" s="5"/>
      <c r="NCR1478" s="7"/>
      <c r="NCS1478" s="6"/>
      <c r="NCT1478" s="32"/>
      <c r="NCU1478" s="32"/>
      <c r="NCV1478" s="32"/>
      <c r="NCW1478" s="32"/>
      <c r="NCX1478" s="6"/>
      <c r="NCY1478" s="13"/>
      <c r="NCZ1478" s="6"/>
      <c r="NDA1478" s="10"/>
      <c r="NDB1478" s="10"/>
      <c r="NDC1478" s="6"/>
      <c r="NDD1478" s="5"/>
      <c r="NDE1478" s="7"/>
      <c r="NDF1478" s="6"/>
      <c r="NDG1478" s="32"/>
      <c r="NDH1478" s="32"/>
      <c r="NDI1478" s="32"/>
      <c r="NDJ1478" s="32"/>
      <c r="NDK1478" s="6"/>
      <c r="NDL1478" s="13"/>
      <c r="NDM1478" s="6"/>
      <c r="NDN1478" s="10"/>
      <c r="NDO1478" s="10"/>
      <c r="NDP1478" s="6"/>
      <c r="NDQ1478" s="5"/>
      <c r="NDR1478" s="7"/>
      <c r="NDS1478" s="6"/>
      <c r="NDT1478" s="32"/>
      <c r="NDU1478" s="32"/>
      <c r="NDV1478" s="32"/>
      <c r="NDW1478" s="32"/>
      <c r="NDX1478" s="6"/>
      <c r="NDY1478" s="13"/>
      <c r="NDZ1478" s="6"/>
      <c r="NEA1478" s="10"/>
      <c r="NEB1478" s="10"/>
      <c r="NEC1478" s="6"/>
      <c r="NED1478" s="5"/>
      <c r="NEE1478" s="7"/>
      <c r="NEF1478" s="6"/>
      <c r="NEG1478" s="32"/>
      <c r="NEH1478" s="32"/>
      <c r="NEI1478" s="32"/>
      <c r="NEJ1478" s="32"/>
      <c r="NEK1478" s="6"/>
      <c r="NEL1478" s="13"/>
      <c r="NEM1478" s="6"/>
      <c r="NEN1478" s="10"/>
      <c r="NEO1478" s="10"/>
      <c r="NEP1478" s="6"/>
      <c r="NEQ1478" s="5"/>
      <c r="NER1478" s="7"/>
      <c r="NES1478" s="6"/>
      <c r="NET1478" s="32"/>
      <c r="NEU1478" s="32"/>
      <c r="NEV1478" s="32"/>
      <c r="NEW1478" s="32"/>
      <c r="NEX1478" s="6"/>
      <c r="NEY1478" s="13"/>
      <c r="NEZ1478" s="6"/>
      <c r="NFA1478" s="10"/>
      <c r="NFB1478" s="10"/>
      <c r="NFC1478" s="6"/>
      <c r="NFD1478" s="5"/>
      <c r="NFE1478" s="7"/>
      <c r="NFF1478" s="6"/>
      <c r="NFG1478" s="32"/>
      <c r="NFH1478" s="32"/>
      <c r="NFI1478" s="32"/>
      <c r="NFJ1478" s="32"/>
      <c r="NFK1478" s="6"/>
      <c r="NFL1478" s="13"/>
      <c r="NFM1478" s="6"/>
      <c r="NFN1478" s="10"/>
      <c r="NFO1478" s="10"/>
      <c r="NFP1478" s="6"/>
      <c r="NFQ1478" s="5"/>
      <c r="NFR1478" s="7"/>
      <c r="NFS1478" s="6"/>
      <c r="NFT1478" s="32"/>
      <c r="NFU1478" s="32"/>
      <c r="NFV1478" s="32"/>
      <c r="NFW1478" s="32"/>
      <c r="NFX1478" s="6"/>
      <c r="NFY1478" s="13"/>
      <c r="NFZ1478" s="6"/>
      <c r="NGA1478" s="10"/>
      <c r="NGB1478" s="10"/>
      <c r="NGC1478" s="6"/>
      <c r="NGD1478" s="5"/>
      <c r="NGE1478" s="7"/>
      <c r="NGF1478" s="6"/>
      <c r="NGG1478" s="32"/>
      <c r="NGH1478" s="32"/>
      <c r="NGI1478" s="32"/>
      <c r="NGJ1478" s="32"/>
      <c r="NGK1478" s="6"/>
      <c r="NGL1478" s="13"/>
      <c r="NGM1478" s="6"/>
      <c r="NGN1478" s="10"/>
      <c r="NGO1478" s="10"/>
      <c r="NGP1478" s="6"/>
      <c r="NGQ1478" s="5"/>
      <c r="NGR1478" s="7"/>
      <c r="NGS1478" s="6"/>
      <c r="NGT1478" s="32"/>
      <c r="NGU1478" s="32"/>
      <c r="NGV1478" s="32"/>
      <c r="NGW1478" s="32"/>
      <c r="NGX1478" s="6"/>
      <c r="NGY1478" s="13"/>
      <c r="NGZ1478" s="6"/>
      <c r="NHA1478" s="10"/>
      <c r="NHB1478" s="10"/>
      <c r="NHC1478" s="6"/>
      <c r="NHD1478" s="5"/>
      <c r="NHE1478" s="7"/>
      <c r="NHF1478" s="6"/>
      <c r="NHG1478" s="32"/>
      <c r="NHH1478" s="32"/>
      <c r="NHI1478" s="32"/>
      <c r="NHJ1478" s="32"/>
      <c r="NHK1478" s="6"/>
      <c r="NHL1478" s="13"/>
      <c r="NHM1478" s="6"/>
      <c r="NHN1478" s="10"/>
      <c r="NHO1478" s="10"/>
      <c r="NHP1478" s="6"/>
      <c r="NHQ1478" s="5"/>
      <c r="NHR1478" s="7"/>
      <c r="NHS1478" s="6"/>
      <c r="NHT1478" s="32"/>
      <c r="NHU1478" s="32"/>
      <c r="NHV1478" s="32"/>
      <c r="NHW1478" s="32"/>
      <c r="NHX1478" s="6"/>
      <c r="NHY1478" s="13"/>
      <c r="NHZ1478" s="6"/>
      <c r="NIA1478" s="10"/>
      <c r="NIB1478" s="10"/>
      <c r="NIC1478" s="6"/>
      <c r="NID1478" s="5"/>
      <c r="NIE1478" s="7"/>
      <c r="NIF1478" s="6"/>
      <c r="NIG1478" s="32"/>
      <c r="NIH1478" s="32"/>
      <c r="NII1478" s="32"/>
      <c r="NIJ1478" s="32"/>
      <c r="NIK1478" s="6"/>
      <c r="NIL1478" s="13"/>
      <c r="NIM1478" s="6"/>
      <c r="NIN1478" s="10"/>
      <c r="NIO1478" s="10"/>
      <c r="NIP1478" s="6"/>
      <c r="NIQ1478" s="5"/>
      <c r="NIR1478" s="7"/>
      <c r="NIS1478" s="6"/>
      <c r="NIT1478" s="32"/>
      <c r="NIU1478" s="32"/>
      <c r="NIV1478" s="32"/>
      <c r="NIW1478" s="32"/>
      <c r="NIX1478" s="6"/>
      <c r="NIY1478" s="13"/>
      <c r="NIZ1478" s="6"/>
      <c r="NJA1478" s="10"/>
      <c r="NJB1478" s="10"/>
      <c r="NJC1478" s="6"/>
      <c r="NJD1478" s="5"/>
      <c r="NJE1478" s="7"/>
      <c r="NJF1478" s="6"/>
      <c r="NJG1478" s="32"/>
      <c r="NJH1478" s="32"/>
      <c r="NJI1478" s="32"/>
      <c r="NJJ1478" s="32"/>
      <c r="NJK1478" s="6"/>
      <c r="NJL1478" s="13"/>
      <c r="NJM1478" s="6"/>
      <c r="NJN1478" s="10"/>
      <c r="NJO1478" s="10"/>
      <c r="NJP1478" s="6"/>
      <c r="NJQ1478" s="5"/>
      <c r="NJR1478" s="7"/>
      <c r="NJS1478" s="6"/>
      <c r="NJT1478" s="32"/>
      <c r="NJU1478" s="32"/>
      <c r="NJV1478" s="32"/>
      <c r="NJW1478" s="32"/>
      <c r="NJX1478" s="6"/>
      <c r="NJY1478" s="13"/>
      <c r="NJZ1478" s="6"/>
      <c r="NKA1478" s="10"/>
      <c r="NKB1478" s="10"/>
      <c r="NKC1478" s="6"/>
      <c r="NKD1478" s="5"/>
      <c r="NKE1478" s="7"/>
      <c r="NKF1478" s="6"/>
      <c r="NKG1478" s="32"/>
      <c r="NKH1478" s="32"/>
      <c r="NKI1478" s="32"/>
      <c r="NKJ1478" s="32"/>
      <c r="NKK1478" s="6"/>
      <c r="NKL1478" s="13"/>
      <c r="NKM1478" s="6"/>
      <c r="NKN1478" s="10"/>
      <c r="NKO1478" s="10"/>
      <c r="NKP1478" s="6"/>
      <c r="NKQ1478" s="5"/>
      <c r="NKR1478" s="7"/>
      <c r="NKS1478" s="6"/>
      <c r="NKT1478" s="32"/>
      <c r="NKU1478" s="32"/>
      <c r="NKV1478" s="32"/>
      <c r="NKW1478" s="32"/>
      <c r="NKX1478" s="6"/>
      <c r="NKY1478" s="13"/>
      <c r="NKZ1478" s="6"/>
      <c r="NLA1478" s="10"/>
      <c r="NLB1478" s="10"/>
      <c r="NLC1478" s="6"/>
      <c r="NLD1478" s="5"/>
      <c r="NLE1478" s="7"/>
      <c r="NLF1478" s="6"/>
      <c r="NLG1478" s="32"/>
      <c r="NLH1478" s="32"/>
      <c r="NLI1478" s="32"/>
      <c r="NLJ1478" s="32"/>
      <c r="NLK1478" s="6"/>
      <c r="NLL1478" s="13"/>
      <c r="NLM1478" s="6"/>
      <c r="NLN1478" s="10"/>
      <c r="NLO1478" s="10"/>
      <c r="NLP1478" s="6"/>
      <c r="NLQ1478" s="5"/>
      <c r="NLR1478" s="7"/>
      <c r="NLS1478" s="6"/>
      <c r="NLT1478" s="32"/>
      <c r="NLU1478" s="32"/>
      <c r="NLV1478" s="32"/>
      <c r="NLW1478" s="32"/>
      <c r="NLX1478" s="6"/>
      <c r="NLY1478" s="13"/>
      <c r="NLZ1478" s="6"/>
      <c r="NMA1478" s="10"/>
      <c r="NMB1478" s="10"/>
      <c r="NMC1478" s="6"/>
      <c r="NMD1478" s="5"/>
      <c r="NME1478" s="7"/>
      <c r="NMF1478" s="6"/>
      <c r="NMG1478" s="32"/>
      <c r="NMH1478" s="32"/>
      <c r="NMI1478" s="32"/>
      <c r="NMJ1478" s="32"/>
      <c r="NMK1478" s="6"/>
      <c r="NML1478" s="13"/>
      <c r="NMM1478" s="6"/>
      <c r="NMN1478" s="10"/>
      <c r="NMO1478" s="10"/>
      <c r="NMP1478" s="6"/>
      <c r="NMQ1478" s="5"/>
      <c r="NMR1478" s="7"/>
      <c r="NMS1478" s="6"/>
      <c r="NMT1478" s="32"/>
      <c r="NMU1478" s="32"/>
      <c r="NMV1478" s="32"/>
      <c r="NMW1478" s="32"/>
      <c r="NMX1478" s="6"/>
      <c r="NMY1478" s="13"/>
      <c r="NMZ1478" s="6"/>
      <c r="NNA1478" s="10"/>
      <c r="NNB1478" s="10"/>
      <c r="NNC1478" s="6"/>
      <c r="NND1478" s="5"/>
      <c r="NNE1478" s="7"/>
      <c r="NNF1478" s="6"/>
      <c r="NNG1478" s="32"/>
      <c r="NNH1478" s="32"/>
      <c r="NNI1478" s="32"/>
      <c r="NNJ1478" s="32"/>
      <c r="NNK1478" s="6"/>
      <c r="NNL1478" s="13"/>
      <c r="NNM1478" s="6"/>
      <c r="NNN1478" s="10"/>
      <c r="NNO1478" s="10"/>
      <c r="NNP1478" s="6"/>
      <c r="NNQ1478" s="5"/>
      <c r="NNR1478" s="7"/>
      <c r="NNS1478" s="6"/>
      <c r="NNT1478" s="32"/>
      <c r="NNU1478" s="32"/>
      <c r="NNV1478" s="32"/>
      <c r="NNW1478" s="32"/>
      <c r="NNX1478" s="6"/>
      <c r="NNY1478" s="13"/>
      <c r="NNZ1478" s="6"/>
      <c r="NOA1478" s="10"/>
      <c r="NOB1478" s="10"/>
      <c r="NOC1478" s="6"/>
      <c r="NOD1478" s="5"/>
      <c r="NOE1478" s="7"/>
      <c r="NOF1478" s="6"/>
      <c r="NOG1478" s="32"/>
      <c r="NOH1478" s="32"/>
      <c r="NOI1478" s="32"/>
      <c r="NOJ1478" s="32"/>
      <c r="NOK1478" s="6"/>
      <c r="NOL1478" s="13"/>
      <c r="NOM1478" s="6"/>
      <c r="NON1478" s="10"/>
      <c r="NOO1478" s="10"/>
      <c r="NOP1478" s="6"/>
      <c r="NOQ1478" s="5"/>
      <c r="NOR1478" s="7"/>
      <c r="NOS1478" s="6"/>
      <c r="NOT1478" s="32"/>
      <c r="NOU1478" s="32"/>
      <c r="NOV1478" s="32"/>
      <c r="NOW1478" s="32"/>
      <c r="NOX1478" s="6"/>
      <c r="NOY1478" s="13"/>
      <c r="NOZ1478" s="6"/>
      <c r="NPA1478" s="10"/>
      <c r="NPB1478" s="10"/>
      <c r="NPC1478" s="6"/>
      <c r="NPD1478" s="5"/>
      <c r="NPE1478" s="7"/>
      <c r="NPF1478" s="6"/>
      <c r="NPG1478" s="32"/>
      <c r="NPH1478" s="32"/>
      <c r="NPI1478" s="32"/>
      <c r="NPJ1478" s="32"/>
      <c r="NPK1478" s="6"/>
      <c r="NPL1478" s="13"/>
      <c r="NPM1478" s="6"/>
      <c r="NPN1478" s="10"/>
      <c r="NPO1478" s="10"/>
      <c r="NPP1478" s="6"/>
      <c r="NPQ1478" s="5"/>
      <c r="NPR1478" s="7"/>
      <c r="NPS1478" s="6"/>
      <c r="NPT1478" s="32"/>
      <c r="NPU1478" s="32"/>
      <c r="NPV1478" s="32"/>
      <c r="NPW1478" s="32"/>
      <c r="NPX1478" s="6"/>
      <c r="NPY1478" s="13"/>
      <c r="NPZ1478" s="6"/>
      <c r="NQA1478" s="10"/>
      <c r="NQB1478" s="10"/>
      <c r="NQC1478" s="6"/>
      <c r="NQD1478" s="5"/>
      <c r="NQE1478" s="7"/>
      <c r="NQF1478" s="6"/>
      <c r="NQG1478" s="32"/>
      <c r="NQH1478" s="32"/>
      <c r="NQI1478" s="32"/>
      <c r="NQJ1478" s="32"/>
      <c r="NQK1478" s="6"/>
      <c r="NQL1478" s="13"/>
      <c r="NQM1478" s="6"/>
      <c r="NQN1478" s="10"/>
      <c r="NQO1478" s="10"/>
      <c r="NQP1478" s="6"/>
      <c r="NQQ1478" s="5"/>
      <c r="NQR1478" s="7"/>
      <c r="NQS1478" s="6"/>
      <c r="NQT1478" s="32"/>
      <c r="NQU1478" s="32"/>
      <c r="NQV1478" s="32"/>
      <c r="NQW1478" s="32"/>
      <c r="NQX1478" s="6"/>
      <c r="NQY1478" s="13"/>
      <c r="NQZ1478" s="6"/>
      <c r="NRA1478" s="10"/>
      <c r="NRB1478" s="10"/>
      <c r="NRC1478" s="6"/>
      <c r="NRD1478" s="5"/>
      <c r="NRE1478" s="7"/>
      <c r="NRF1478" s="6"/>
      <c r="NRG1478" s="32"/>
      <c r="NRH1478" s="32"/>
      <c r="NRI1478" s="32"/>
      <c r="NRJ1478" s="32"/>
      <c r="NRK1478" s="6"/>
      <c r="NRL1478" s="13"/>
      <c r="NRM1478" s="6"/>
      <c r="NRN1478" s="10"/>
      <c r="NRO1478" s="10"/>
      <c r="NRP1478" s="6"/>
      <c r="NRQ1478" s="5"/>
      <c r="NRR1478" s="7"/>
      <c r="NRS1478" s="6"/>
      <c r="NRT1478" s="32"/>
      <c r="NRU1478" s="32"/>
      <c r="NRV1478" s="32"/>
      <c r="NRW1478" s="32"/>
      <c r="NRX1478" s="6"/>
      <c r="NRY1478" s="13"/>
      <c r="NRZ1478" s="6"/>
      <c r="NSA1478" s="10"/>
      <c r="NSB1478" s="10"/>
      <c r="NSC1478" s="6"/>
      <c r="NSD1478" s="5"/>
      <c r="NSE1478" s="7"/>
      <c r="NSF1478" s="6"/>
      <c r="NSG1478" s="32"/>
      <c r="NSH1478" s="32"/>
      <c r="NSI1478" s="32"/>
      <c r="NSJ1478" s="32"/>
      <c r="NSK1478" s="6"/>
      <c r="NSL1478" s="13"/>
      <c r="NSM1478" s="6"/>
      <c r="NSN1478" s="10"/>
      <c r="NSO1478" s="10"/>
      <c r="NSP1478" s="6"/>
      <c r="NSQ1478" s="5"/>
      <c r="NSR1478" s="7"/>
      <c r="NSS1478" s="6"/>
      <c r="NST1478" s="32"/>
      <c r="NSU1478" s="32"/>
      <c r="NSV1478" s="32"/>
      <c r="NSW1478" s="32"/>
      <c r="NSX1478" s="6"/>
      <c r="NSY1478" s="13"/>
      <c r="NSZ1478" s="6"/>
      <c r="NTA1478" s="10"/>
      <c r="NTB1478" s="10"/>
      <c r="NTC1478" s="6"/>
      <c r="NTD1478" s="5"/>
      <c r="NTE1478" s="7"/>
      <c r="NTF1478" s="6"/>
      <c r="NTG1478" s="32"/>
      <c r="NTH1478" s="32"/>
      <c r="NTI1478" s="32"/>
      <c r="NTJ1478" s="32"/>
      <c r="NTK1478" s="6"/>
      <c r="NTL1478" s="13"/>
      <c r="NTM1478" s="6"/>
      <c r="NTN1478" s="10"/>
      <c r="NTO1478" s="10"/>
      <c r="NTP1478" s="6"/>
      <c r="NTQ1478" s="5"/>
      <c r="NTR1478" s="7"/>
      <c r="NTS1478" s="6"/>
      <c r="NTT1478" s="32"/>
      <c r="NTU1478" s="32"/>
      <c r="NTV1478" s="32"/>
      <c r="NTW1478" s="32"/>
      <c r="NTX1478" s="6"/>
      <c r="NTY1478" s="13"/>
      <c r="NTZ1478" s="6"/>
      <c r="NUA1478" s="10"/>
      <c r="NUB1478" s="10"/>
      <c r="NUC1478" s="6"/>
      <c r="NUD1478" s="5"/>
      <c r="NUE1478" s="7"/>
      <c r="NUF1478" s="6"/>
      <c r="NUG1478" s="32"/>
      <c r="NUH1478" s="32"/>
      <c r="NUI1478" s="32"/>
      <c r="NUJ1478" s="32"/>
      <c r="NUK1478" s="6"/>
      <c r="NUL1478" s="13"/>
      <c r="NUM1478" s="6"/>
      <c r="NUN1478" s="10"/>
      <c r="NUO1478" s="10"/>
      <c r="NUP1478" s="6"/>
      <c r="NUQ1478" s="5"/>
      <c r="NUR1478" s="7"/>
      <c r="NUS1478" s="6"/>
      <c r="NUT1478" s="32"/>
      <c r="NUU1478" s="32"/>
      <c r="NUV1478" s="32"/>
      <c r="NUW1478" s="32"/>
      <c r="NUX1478" s="6"/>
      <c r="NUY1478" s="13"/>
      <c r="NUZ1478" s="6"/>
      <c r="NVA1478" s="10"/>
      <c r="NVB1478" s="10"/>
      <c r="NVC1478" s="6"/>
      <c r="NVD1478" s="5"/>
      <c r="NVE1478" s="7"/>
      <c r="NVF1478" s="6"/>
      <c r="NVG1478" s="32"/>
      <c r="NVH1478" s="32"/>
      <c r="NVI1478" s="32"/>
      <c r="NVJ1478" s="32"/>
      <c r="NVK1478" s="6"/>
      <c r="NVL1478" s="13"/>
      <c r="NVM1478" s="6"/>
      <c r="NVN1478" s="10"/>
      <c r="NVO1478" s="10"/>
      <c r="NVP1478" s="6"/>
      <c r="NVQ1478" s="5"/>
      <c r="NVR1478" s="7"/>
      <c r="NVS1478" s="6"/>
      <c r="NVT1478" s="32"/>
      <c r="NVU1478" s="32"/>
      <c r="NVV1478" s="32"/>
      <c r="NVW1478" s="32"/>
      <c r="NVX1478" s="6"/>
      <c r="NVY1478" s="13"/>
      <c r="NVZ1478" s="6"/>
      <c r="NWA1478" s="10"/>
      <c r="NWB1478" s="10"/>
      <c r="NWC1478" s="6"/>
      <c r="NWD1478" s="5"/>
      <c r="NWE1478" s="7"/>
      <c r="NWF1478" s="6"/>
      <c r="NWG1478" s="32"/>
      <c r="NWH1478" s="32"/>
      <c r="NWI1478" s="32"/>
      <c r="NWJ1478" s="32"/>
      <c r="NWK1478" s="6"/>
      <c r="NWL1478" s="13"/>
      <c r="NWM1478" s="6"/>
      <c r="NWN1478" s="10"/>
      <c r="NWO1478" s="10"/>
      <c r="NWP1478" s="6"/>
      <c r="NWQ1478" s="5"/>
      <c r="NWR1478" s="7"/>
      <c r="NWS1478" s="6"/>
      <c r="NWT1478" s="32"/>
      <c r="NWU1478" s="32"/>
      <c r="NWV1478" s="32"/>
      <c r="NWW1478" s="32"/>
      <c r="NWX1478" s="6"/>
      <c r="NWY1478" s="13"/>
      <c r="NWZ1478" s="6"/>
      <c r="NXA1478" s="10"/>
      <c r="NXB1478" s="10"/>
      <c r="NXC1478" s="6"/>
      <c r="NXD1478" s="5"/>
      <c r="NXE1478" s="7"/>
      <c r="NXF1478" s="6"/>
      <c r="NXG1478" s="32"/>
      <c r="NXH1478" s="32"/>
      <c r="NXI1478" s="32"/>
      <c r="NXJ1478" s="32"/>
      <c r="NXK1478" s="6"/>
      <c r="NXL1478" s="13"/>
      <c r="NXM1478" s="6"/>
      <c r="NXN1478" s="10"/>
      <c r="NXO1478" s="10"/>
      <c r="NXP1478" s="6"/>
      <c r="NXQ1478" s="5"/>
      <c r="NXR1478" s="7"/>
      <c r="NXS1478" s="6"/>
      <c r="NXT1478" s="32"/>
      <c r="NXU1478" s="32"/>
      <c r="NXV1478" s="32"/>
      <c r="NXW1478" s="32"/>
      <c r="NXX1478" s="6"/>
      <c r="NXY1478" s="13"/>
      <c r="NXZ1478" s="6"/>
      <c r="NYA1478" s="10"/>
      <c r="NYB1478" s="10"/>
      <c r="NYC1478" s="6"/>
      <c r="NYD1478" s="5"/>
      <c r="NYE1478" s="7"/>
      <c r="NYF1478" s="6"/>
      <c r="NYG1478" s="32"/>
      <c r="NYH1478" s="32"/>
      <c r="NYI1478" s="32"/>
      <c r="NYJ1478" s="32"/>
      <c r="NYK1478" s="6"/>
      <c r="NYL1478" s="13"/>
      <c r="NYM1478" s="6"/>
      <c r="NYN1478" s="10"/>
      <c r="NYO1478" s="10"/>
      <c r="NYP1478" s="6"/>
      <c r="NYQ1478" s="5"/>
      <c r="NYR1478" s="7"/>
      <c r="NYS1478" s="6"/>
      <c r="NYT1478" s="32"/>
      <c r="NYU1478" s="32"/>
      <c r="NYV1478" s="32"/>
      <c r="NYW1478" s="32"/>
      <c r="NYX1478" s="6"/>
      <c r="NYY1478" s="13"/>
      <c r="NYZ1478" s="6"/>
      <c r="NZA1478" s="10"/>
      <c r="NZB1478" s="10"/>
      <c r="NZC1478" s="6"/>
      <c r="NZD1478" s="5"/>
      <c r="NZE1478" s="7"/>
      <c r="NZF1478" s="6"/>
      <c r="NZG1478" s="32"/>
      <c r="NZH1478" s="32"/>
      <c r="NZI1478" s="32"/>
      <c r="NZJ1478" s="32"/>
      <c r="NZK1478" s="6"/>
      <c r="NZL1478" s="13"/>
      <c r="NZM1478" s="6"/>
      <c r="NZN1478" s="10"/>
      <c r="NZO1478" s="10"/>
      <c r="NZP1478" s="6"/>
      <c r="NZQ1478" s="5"/>
      <c r="NZR1478" s="7"/>
      <c r="NZS1478" s="6"/>
      <c r="NZT1478" s="32"/>
      <c r="NZU1478" s="32"/>
      <c r="NZV1478" s="32"/>
      <c r="NZW1478" s="32"/>
      <c r="NZX1478" s="6"/>
      <c r="NZY1478" s="13"/>
      <c r="NZZ1478" s="6"/>
      <c r="OAA1478" s="10"/>
      <c r="OAB1478" s="10"/>
      <c r="OAC1478" s="6"/>
      <c r="OAD1478" s="5"/>
      <c r="OAE1478" s="7"/>
      <c r="OAF1478" s="6"/>
      <c r="OAG1478" s="32"/>
      <c r="OAH1478" s="32"/>
      <c r="OAI1478" s="32"/>
      <c r="OAJ1478" s="32"/>
      <c r="OAK1478" s="6"/>
      <c r="OAL1478" s="13"/>
      <c r="OAM1478" s="6"/>
      <c r="OAN1478" s="10"/>
      <c r="OAO1478" s="10"/>
      <c r="OAP1478" s="6"/>
      <c r="OAQ1478" s="5"/>
      <c r="OAR1478" s="7"/>
      <c r="OAS1478" s="6"/>
      <c r="OAT1478" s="32"/>
      <c r="OAU1478" s="32"/>
      <c r="OAV1478" s="32"/>
      <c r="OAW1478" s="32"/>
      <c r="OAX1478" s="6"/>
      <c r="OAY1478" s="13"/>
      <c r="OAZ1478" s="6"/>
      <c r="OBA1478" s="10"/>
      <c r="OBB1478" s="10"/>
      <c r="OBC1478" s="6"/>
      <c r="OBD1478" s="5"/>
      <c r="OBE1478" s="7"/>
      <c r="OBF1478" s="6"/>
      <c r="OBG1478" s="32"/>
      <c r="OBH1478" s="32"/>
      <c r="OBI1478" s="32"/>
      <c r="OBJ1478" s="32"/>
      <c r="OBK1478" s="6"/>
      <c r="OBL1478" s="13"/>
      <c r="OBM1478" s="6"/>
      <c r="OBN1478" s="10"/>
      <c r="OBO1478" s="10"/>
      <c r="OBP1478" s="6"/>
      <c r="OBQ1478" s="5"/>
      <c r="OBR1478" s="7"/>
      <c r="OBS1478" s="6"/>
      <c r="OBT1478" s="32"/>
      <c r="OBU1478" s="32"/>
      <c r="OBV1478" s="32"/>
      <c r="OBW1478" s="32"/>
      <c r="OBX1478" s="6"/>
      <c r="OBY1478" s="13"/>
      <c r="OBZ1478" s="6"/>
      <c r="OCA1478" s="10"/>
      <c r="OCB1478" s="10"/>
      <c r="OCC1478" s="6"/>
      <c r="OCD1478" s="5"/>
      <c r="OCE1478" s="7"/>
      <c r="OCF1478" s="6"/>
      <c r="OCG1478" s="32"/>
      <c r="OCH1478" s="32"/>
      <c r="OCI1478" s="32"/>
      <c r="OCJ1478" s="32"/>
      <c r="OCK1478" s="6"/>
      <c r="OCL1478" s="13"/>
      <c r="OCM1478" s="6"/>
      <c r="OCN1478" s="10"/>
      <c r="OCO1478" s="10"/>
      <c r="OCP1478" s="6"/>
      <c r="OCQ1478" s="5"/>
      <c r="OCR1478" s="7"/>
      <c r="OCS1478" s="6"/>
      <c r="OCT1478" s="32"/>
      <c r="OCU1478" s="32"/>
      <c r="OCV1478" s="32"/>
      <c r="OCW1478" s="32"/>
      <c r="OCX1478" s="6"/>
      <c r="OCY1478" s="13"/>
      <c r="OCZ1478" s="6"/>
      <c r="ODA1478" s="10"/>
      <c r="ODB1478" s="10"/>
      <c r="ODC1478" s="6"/>
      <c r="ODD1478" s="5"/>
      <c r="ODE1478" s="7"/>
      <c r="ODF1478" s="6"/>
      <c r="ODG1478" s="32"/>
      <c r="ODH1478" s="32"/>
      <c r="ODI1478" s="32"/>
      <c r="ODJ1478" s="32"/>
      <c r="ODK1478" s="6"/>
      <c r="ODL1478" s="13"/>
      <c r="ODM1478" s="6"/>
      <c r="ODN1478" s="10"/>
      <c r="ODO1478" s="10"/>
      <c r="ODP1478" s="6"/>
      <c r="ODQ1478" s="5"/>
      <c r="ODR1478" s="7"/>
      <c r="ODS1478" s="6"/>
      <c r="ODT1478" s="32"/>
      <c r="ODU1478" s="32"/>
      <c r="ODV1478" s="32"/>
      <c r="ODW1478" s="32"/>
      <c r="ODX1478" s="6"/>
      <c r="ODY1478" s="13"/>
      <c r="ODZ1478" s="6"/>
      <c r="OEA1478" s="10"/>
      <c r="OEB1478" s="10"/>
      <c r="OEC1478" s="6"/>
      <c r="OED1478" s="5"/>
      <c r="OEE1478" s="7"/>
      <c r="OEF1478" s="6"/>
      <c r="OEG1478" s="32"/>
      <c r="OEH1478" s="32"/>
      <c r="OEI1478" s="32"/>
      <c r="OEJ1478" s="32"/>
      <c r="OEK1478" s="6"/>
      <c r="OEL1478" s="13"/>
      <c r="OEM1478" s="6"/>
      <c r="OEN1478" s="10"/>
      <c r="OEO1478" s="10"/>
      <c r="OEP1478" s="6"/>
      <c r="OEQ1478" s="5"/>
      <c r="OER1478" s="7"/>
      <c r="OES1478" s="6"/>
      <c r="OET1478" s="32"/>
      <c r="OEU1478" s="32"/>
      <c r="OEV1478" s="32"/>
      <c r="OEW1478" s="32"/>
      <c r="OEX1478" s="6"/>
      <c r="OEY1478" s="13"/>
      <c r="OEZ1478" s="6"/>
      <c r="OFA1478" s="10"/>
      <c r="OFB1478" s="10"/>
      <c r="OFC1478" s="6"/>
      <c r="OFD1478" s="5"/>
      <c r="OFE1478" s="7"/>
      <c r="OFF1478" s="6"/>
      <c r="OFG1478" s="32"/>
      <c r="OFH1478" s="32"/>
      <c r="OFI1478" s="32"/>
      <c r="OFJ1478" s="32"/>
      <c r="OFK1478" s="6"/>
      <c r="OFL1478" s="13"/>
      <c r="OFM1478" s="6"/>
      <c r="OFN1478" s="10"/>
      <c r="OFO1478" s="10"/>
      <c r="OFP1478" s="6"/>
      <c r="OFQ1478" s="5"/>
      <c r="OFR1478" s="7"/>
      <c r="OFS1478" s="6"/>
      <c r="OFT1478" s="32"/>
      <c r="OFU1478" s="32"/>
      <c r="OFV1478" s="32"/>
      <c r="OFW1478" s="32"/>
      <c r="OFX1478" s="6"/>
      <c r="OFY1478" s="13"/>
      <c r="OFZ1478" s="6"/>
      <c r="OGA1478" s="10"/>
      <c r="OGB1478" s="10"/>
      <c r="OGC1478" s="6"/>
      <c r="OGD1478" s="5"/>
      <c r="OGE1478" s="7"/>
      <c r="OGF1478" s="6"/>
      <c r="OGG1478" s="32"/>
      <c r="OGH1478" s="32"/>
      <c r="OGI1478" s="32"/>
      <c r="OGJ1478" s="32"/>
      <c r="OGK1478" s="6"/>
      <c r="OGL1478" s="13"/>
      <c r="OGM1478" s="6"/>
      <c r="OGN1478" s="10"/>
      <c r="OGO1478" s="10"/>
      <c r="OGP1478" s="6"/>
      <c r="OGQ1478" s="5"/>
      <c r="OGR1478" s="7"/>
      <c r="OGS1478" s="6"/>
      <c r="OGT1478" s="32"/>
      <c r="OGU1478" s="32"/>
      <c r="OGV1478" s="32"/>
      <c r="OGW1478" s="32"/>
      <c r="OGX1478" s="6"/>
      <c r="OGY1478" s="13"/>
      <c r="OGZ1478" s="6"/>
      <c r="OHA1478" s="10"/>
      <c r="OHB1478" s="10"/>
      <c r="OHC1478" s="6"/>
      <c r="OHD1478" s="5"/>
      <c r="OHE1478" s="7"/>
      <c r="OHF1478" s="6"/>
      <c r="OHG1478" s="32"/>
      <c r="OHH1478" s="32"/>
      <c r="OHI1478" s="32"/>
      <c r="OHJ1478" s="32"/>
      <c r="OHK1478" s="6"/>
      <c r="OHL1478" s="13"/>
      <c r="OHM1478" s="6"/>
      <c r="OHN1478" s="10"/>
      <c r="OHO1478" s="10"/>
      <c r="OHP1478" s="6"/>
      <c r="OHQ1478" s="5"/>
      <c r="OHR1478" s="7"/>
      <c r="OHS1478" s="6"/>
      <c r="OHT1478" s="32"/>
      <c r="OHU1478" s="32"/>
      <c r="OHV1478" s="32"/>
      <c r="OHW1478" s="32"/>
      <c r="OHX1478" s="6"/>
      <c r="OHY1478" s="13"/>
      <c r="OHZ1478" s="6"/>
      <c r="OIA1478" s="10"/>
      <c r="OIB1478" s="10"/>
      <c r="OIC1478" s="6"/>
      <c r="OID1478" s="5"/>
      <c r="OIE1478" s="7"/>
      <c r="OIF1478" s="6"/>
      <c r="OIG1478" s="32"/>
      <c r="OIH1478" s="32"/>
      <c r="OII1478" s="32"/>
      <c r="OIJ1478" s="32"/>
      <c r="OIK1478" s="6"/>
      <c r="OIL1478" s="13"/>
      <c r="OIM1478" s="6"/>
      <c r="OIN1478" s="10"/>
      <c r="OIO1478" s="10"/>
      <c r="OIP1478" s="6"/>
      <c r="OIQ1478" s="5"/>
      <c r="OIR1478" s="7"/>
      <c r="OIS1478" s="6"/>
      <c r="OIT1478" s="32"/>
      <c r="OIU1478" s="32"/>
      <c r="OIV1478" s="32"/>
      <c r="OIW1478" s="32"/>
      <c r="OIX1478" s="6"/>
      <c r="OIY1478" s="13"/>
      <c r="OIZ1478" s="6"/>
      <c r="OJA1478" s="10"/>
      <c r="OJB1478" s="10"/>
      <c r="OJC1478" s="6"/>
      <c r="OJD1478" s="5"/>
      <c r="OJE1478" s="7"/>
      <c r="OJF1478" s="6"/>
      <c r="OJG1478" s="32"/>
      <c r="OJH1478" s="32"/>
      <c r="OJI1478" s="32"/>
      <c r="OJJ1478" s="32"/>
      <c r="OJK1478" s="6"/>
      <c r="OJL1478" s="13"/>
      <c r="OJM1478" s="6"/>
      <c r="OJN1478" s="10"/>
      <c r="OJO1478" s="10"/>
      <c r="OJP1478" s="6"/>
      <c r="OJQ1478" s="5"/>
      <c r="OJR1478" s="7"/>
      <c r="OJS1478" s="6"/>
      <c r="OJT1478" s="32"/>
      <c r="OJU1478" s="32"/>
      <c r="OJV1478" s="32"/>
      <c r="OJW1478" s="32"/>
      <c r="OJX1478" s="6"/>
      <c r="OJY1478" s="13"/>
      <c r="OJZ1478" s="6"/>
      <c r="OKA1478" s="10"/>
      <c r="OKB1478" s="10"/>
      <c r="OKC1478" s="6"/>
      <c r="OKD1478" s="5"/>
      <c r="OKE1478" s="7"/>
      <c r="OKF1478" s="6"/>
      <c r="OKG1478" s="32"/>
      <c r="OKH1478" s="32"/>
      <c r="OKI1478" s="32"/>
      <c r="OKJ1478" s="32"/>
      <c r="OKK1478" s="6"/>
      <c r="OKL1478" s="13"/>
      <c r="OKM1478" s="6"/>
      <c r="OKN1478" s="10"/>
      <c r="OKO1478" s="10"/>
      <c r="OKP1478" s="6"/>
      <c r="OKQ1478" s="5"/>
      <c r="OKR1478" s="7"/>
      <c r="OKS1478" s="6"/>
      <c r="OKT1478" s="32"/>
      <c r="OKU1478" s="32"/>
      <c r="OKV1478" s="32"/>
      <c r="OKW1478" s="32"/>
      <c r="OKX1478" s="6"/>
      <c r="OKY1478" s="13"/>
      <c r="OKZ1478" s="6"/>
      <c r="OLA1478" s="10"/>
      <c r="OLB1478" s="10"/>
      <c r="OLC1478" s="6"/>
      <c r="OLD1478" s="5"/>
      <c r="OLE1478" s="7"/>
      <c r="OLF1478" s="6"/>
      <c r="OLG1478" s="32"/>
      <c r="OLH1478" s="32"/>
      <c r="OLI1478" s="32"/>
      <c r="OLJ1478" s="32"/>
      <c r="OLK1478" s="6"/>
      <c r="OLL1478" s="13"/>
      <c r="OLM1478" s="6"/>
      <c r="OLN1478" s="10"/>
      <c r="OLO1478" s="10"/>
      <c r="OLP1478" s="6"/>
      <c r="OLQ1478" s="5"/>
      <c r="OLR1478" s="7"/>
      <c r="OLS1478" s="6"/>
      <c r="OLT1478" s="32"/>
      <c r="OLU1478" s="32"/>
      <c r="OLV1478" s="32"/>
      <c r="OLW1478" s="32"/>
      <c r="OLX1478" s="6"/>
      <c r="OLY1478" s="13"/>
      <c r="OLZ1478" s="6"/>
      <c r="OMA1478" s="10"/>
      <c r="OMB1478" s="10"/>
      <c r="OMC1478" s="6"/>
      <c r="OMD1478" s="5"/>
      <c r="OME1478" s="7"/>
      <c r="OMF1478" s="6"/>
      <c r="OMG1478" s="32"/>
      <c r="OMH1478" s="32"/>
      <c r="OMI1478" s="32"/>
      <c r="OMJ1478" s="32"/>
      <c r="OMK1478" s="6"/>
      <c r="OML1478" s="13"/>
      <c r="OMM1478" s="6"/>
      <c r="OMN1478" s="10"/>
      <c r="OMO1478" s="10"/>
      <c r="OMP1478" s="6"/>
      <c r="OMQ1478" s="5"/>
      <c r="OMR1478" s="7"/>
      <c r="OMS1478" s="6"/>
      <c r="OMT1478" s="32"/>
      <c r="OMU1478" s="32"/>
      <c r="OMV1478" s="32"/>
      <c r="OMW1478" s="32"/>
      <c r="OMX1478" s="6"/>
      <c r="OMY1478" s="13"/>
      <c r="OMZ1478" s="6"/>
      <c r="ONA1478" s="10"/>
      <c r="ONB1478" s="10"/>
      <c r="ONC1478" s="6"/>
      <c r="OND1478" s="5"/>
      <c r="ONE1478" s="7"/>
      <c r="ONF1478" s="6"/>
      <c r="ONG1478" s="32"/>
      <c r="ONH1478" s="32"/>
      <c r="ONI1478" s="32"/>
      <c r="ONJ1478" s="32"/>
      <c r="ONK1478" s="6"/>
      <c r="ONL1478" s="13"/>
      <c r="ONM1478" s="6"/>
      <c r="ONN1478" s="10"/>
      <c r="ONO1478" s="10"/>
      <c r="ONP1478" s="6"/>
      <c r="ONQ1478" s="5"/>
      <c r="ONR1478" s="7"/>
      <c r="ONS1478" s="6"/>
      <c r="ONT1478" s="32"/>
      <c r="ONU1478" s="32"/>
      <c r="ONV1478" s="32"/>
      <c r="ONW1478" s="32"/>
      <c r="ONX1478" s="6"/>
      <c r="ONY1478" s="13"/>
      <c r="ONZ1478" s="6"/>
      <c r="OOA1478" s="10"/>
      <c r="OOB1478" s="10"/>
      <c r="OOC1478" s="6"/>
      <c r="OOD1478" s="5"/>
      <c r="OOE1478" s="7"/>
      <c r="OOF1478" s="6"/>
      <c r="OOG1478" s="32"/>
      <c r="OOH1478" s="32"/>
      <c r="OOI1478" s="32"/>
      <c r="OOJ1478" s="32"/>
      <c r="OOK1478" s="6"/>
      <c r="OOL1478" s="13"/>
      <c r="OOM1478" s="6"/>
      <c r="OON1478" s="10"/>
      <c r="OOO1478" s="10"/>
      <c r="OOP1478" s="6"/>
      <c r="OOQ1478" s="5"/>
      <c r="OOR1478" s="7"/>
      <c r="OOS1478" s="6"/>
      <c r="OOT1478" s="32"/>
      <c r="OOU1478" s="32"/>
      <c r="OOV1478" s="32"/>
      <c r="OOW1478" s="32"/>
      <c r="OOX1478" s="6"/>
      <c r="OOY1478" s="13"/>
      <c r="OOZ1478" s="6"/>
      <c r="OPA1478" s="10"/>
      <c r="OPB1478" s="10"/>
      <c r="OPC1478" s="6"/>
      <c r="OPD1478" s="5"/>
      <c r="OPE1478" s="7"/>
      <c r="OPF1478" s="6"/>
      <c r="OPG1478" s="32"/>
      <c r="OPH1478" s="32"/>
      <c r="OPI1478" s="32"/>
      <c r="OPJ1478" s="32"/>
      <c r="OPK1478" s="6"/>
      <c r="OPL1478" s="13"/>
      <c r="OPM1478" s="6"/>
      <c r="OPN1478" s="10"/>
      <c r="OPO1478" s="10"/>
      <c r="OPP1478" s="6"/>
      <c r="OPQ1478" s="5"/>
      <c r="OPR1478" s="7"/>
      <c r="OPS1478" s="6"/>
      <c r="OPT1478" s="32"/>
      <c r="OPU1478" s="32"/>
      <c r="OPV1478" s="32"/>
      <c r="OPW1478" s="32"/>
      <c r="OPX1478" s="6"/>
      <c r="OPY1478" s="13"/>
      <c r="OPZ1478" s="6"/>
      <c r="OQA1478" s="10"/>
      <c r="OQB1478" s="10"/>
      <c r="OQC1478" s="6"/>
      <c r="OQD1478" s="5"/>
      <c r="OQE1478" s="7"/>
      <c r="OQF1478" s="6"/>
      <c r="OQG1478" s="32"/>
      <c r="OQH1478" s="32"/>
      <c r="OQI1478" s="32"/>
      <c r="OQJ1478" s="32"/>
      <c r="OQK1478" s="6"/>
      <c r="OQL1478" s="13"/>
      <c r="OQM1478" s="6"/>
      <c r="OQN1478" s="10"/>
      <c r="OQO1478" s="10"/>
      <c r="OQP1478" s="6"/>
      <c r="OQQ1478" s="5"/>
      <c r="OQR1478" s="7"/>
      <c r="OQS1478" s="6"/>
      <c r="OQT1478" s="32"/>
      <c r="OQU1478" s="32"/>
      <c r="OQV1478" s="32"/>
      <c r="OQW1478" s="32"/>
      <c r="OQX1478" s="6"/>
      <c r="OQY1478" s="13"/>
      <c r="OQZ1478" s="6"/>
      <c r="ORA1478" s="10"/>
      <c r="ORB1478" s="10"/>
      <c r="ORC1478" s="6"/>
      <c r="ORD1478" s="5"/>
      <c r="ORE1478" s="7"/>
      <c r="ORF1478" s="6"/>
      <c r="ORG1478" s="32"/>
      <c r="ORH1478" s="32"/>
      <c r="ORI1478" s="32"/>
      <c r="ORJ1478" s="32"/>
      <c r="ORK1478" s="6"/>
      <c r="ORL1478" s="13"/>
      <c r="ORM1478" s="6"/>
      <c r="ORN1478" s="10"/>
      <c r="ORO1478" s="10"/>
      <c r="ORP1478" s="6"/>
      <c r="ORQ1478" s="5"/>
      <c r="ORR1478" s="7"/>
      <c r="ORS1478" s="6"/>
      <c r="ORT1478" s="32"/>
      <c r="ORU1478" s="32"/>
      <c r="ORV1478" s="32"/>
      <c r="ORW1478" s="32"/>
      <c r="ORX1478" s="6"/>
      <c r="ORY1478" s="13"/>
      <c r="ORZ1478" s="6"/>
      <c r="OSA1478" s="10"/>
      <c r="OSB1478" s="10"/>
      <c r="OSC1478" s="6"/>
      <c r="OSD1478" s="5"/>
      <c r="OSE1478" s="7"/>
      <c r="OSF1478" s="6"/>
      <c r="OSG1478" s="32"/>
      <c r="OSH1478" s="32"/>
      <c r="OSI1478" s="32"/>
      <c r="OSJ1478" s="32"/>
      <c r="OSK1478" s="6"/>
      <c r="OSL1478" s="13"/>
      <c r="OSM1478" s="6"/>
      <c r="OSN1478" s="10"/>
      <c r="OSO1478" s="10"/>
      <c r="OSP1478" s="6"/>
      <c r="OSQ1478" s="5"/>
      <c r="OSR1478" s="7"/>
      <c r="OSS1478" s="6"/>
      <c r="OST1478" s="32"/>
      <c r="OSU1478" s="32"/>
      <c r="OSV1478" s="32"/>
      <c r="OSW1478" s="32"/>
      <c r="OSX1478" s="6"/>
      <c r="OSY1478" s="13"/>
      <c r="OSZ1478" s="6"/>
      <c r="OTA1478" s="10"/>
      <c r="OTB1478" s="10"/>
      <c r="OTC1478" s="6"/>
      <c r="OTD1478" s="5"/>
      <c r="OTE1478" s="7"/>
      <c r="OTF1478" s="6"/>
      <c r="OTG1478" s="32"/>
      <c r="OTH1478" s="32"/>
      <c r="OTI1478" s="32"/>
      <c r="OTJ1478" s="32"/>
      <c r="OTK1478" s="6"/>
      <c r="OTL1478" s="13"/>
      <c r="OTM1478" s="6"/>
      <c r="OTN1478" s="10"/>
      <c r="OTO1478" s="10"/>
      <c r="OTP1478" s="6"/>
      <c r="OTQ1478" s="5"/>
      <c r="OTR1478" s="7"/>
      <c r="OTS1478" s="6"/>
      <c r="OTT1478" s="32"/>
      <c r="OTU1478" s="32"/>
      <c r="OTV1478" s="32"/>
      <c r="OTW1478" s="32"/>
      <c r="OTX1478" s="6"/>
      <c r="OTY1478" s="13"/>
      <c r="OTZ1478" s="6"/>
      <c r="OUA1478" s="10"/>
      <c r="OUB1478" s="10"/>
      <c r="OUC1478" s="6"/>
      <c r="OUD1478" s="5"/>
      <c r="OUE1478" s="7"/>
      <c r="OUF1478" s="6"/>
      <c r="OUG1478" s="32"/>
      <c r="OUH1478" s="32"/>
      <c r="OUI1478" s="32"/>
      <c r="OUJ1478" s="32"/>
      <c r="OUK1478" s="6"/>
      <c r="OUL1478" s="13"/>
      <c r="OUM1478" s="6"/>
      <c r="OUN1478" s="10"/>
      <c r="OUO1478" s="10"/>
      <c r="OUP1478" s="6"/>
      <c r="OUQ1478" s="5"/>
      <c r="OUR1478" s="7"/>
      <c r="OUS1478" s="6"/>
      <c r="OUT1478" s="32"/>
      <c r="OUU1478" s="32"/>
      <c r="OUV1478" s="32"/>
      <c r="OUW1478" s="32"/>
      <c r="OUX1478" s="6"/>
      <c r="OUY1478" s="13"/>
      <c r="OUZ1478" s="6"/>
      <c r="OVA1478" s="10"/>
      <c r="OVB1478" s="10"/>
      <c r="OVC1478" s="6"/>
      <c r="OVD1478" s="5"/>
      <c r="OVE1478" s="7"/>
      <c r="OVF1478" s="6"/>
      <c r="OVG1478" s="32"/>
      <c r="OVH1478" s="32"/>
      <c r="OVI1478" s="32"/>
      <c r="OVJ1478" s="32"/>
      <c r="OVK1478" s="6"/>
      <c r="OVL1478" s="13"/>
      <c r="OVM1478" s="6"/>
      <c r="OVN1478" s="10"/>
      <c r="OVO1478" s="10"/>
      <c r="OVP1478" s="6"/>
      <c r="OVQ1478" s="5"/>
      <c r="OVR1478" s="7"/>
      <c r="OVS1478" s="6"/>
      <c r="OVT1478" s="32"/>
      <c r="OVU1478" s="32"/>
      <c r="OVV1478" s="32"/>
      <c r="OVW1478" s="32"/>
      <c r="OVX1478" s="6"/>
      <c r="OVY1478" s="13"/>
      <c r="OVZ1478" s="6"/>
      <c r="OWA1478" s="10"/>
      <c r="OWB1478" s="10"/>
      <c r="OWC1478" s="6"/>
      <c r="OWD1478" s="5"/>
      <c r="OWE1478" s="7"/>
      <c r="OWF1478" s="6"/>
      <c r="OWG1478" s="32"/>
      <c r="OWH1478" s="32"/>
      <c r="OWI1478" s="32"/>
      <c r="OWJ1478" s="32"/>
      <c r="OWK1478" s="6"/>
      <c r="OWL1478" s="13"/>
      <c r="OWM1478" s="6"/>
      <c r="OWN1478" s="10"/>
      <c r="OWO1478" s="10"/>
      <c r="OWP1478" s="6"/>
      <c r="OWQ1478" s="5"/>
      <c r="OWR1478" s="7"/>
      <c r="OWS1478" s="6"/>
      <c r="OWT1478" s="32"/>
      <c r="OWU1478" s="32"/>
      <c r="OWV1478" s="32"/>
      <c r="OWW1478" s="32"/>
      <c r="OWX1478" s="6"/>
      <c r="OWY1478" s="13"/>
      <c r="OWZ1478" s="6"/>
      <c r="OXA1478" s="10"/>
      <c r="OXB1478" s="10"/>
      <c r="OXC1478" s="6"/>
      <c r="OXD1478" s="5"/>
      <c r="OXE1478" s="7"/>
      <c r="OXF1478" s="6"/>
      <c r="OXG1478" s="32"/>
      <c r="OXH1478" s="32"/>
      <c r="OXI1478" s="32"/>
      <c r="OXJ1478" s="32"/>
      <c r="OXK1478" s="6"/>
      <c r="OXL1478" s="13"/>
      <c r="OXM1478" s="6"/>
      <c r="OXN1478" s="10"/>
      <c r="OXO1478" s="10"/>
      <c r="OXP1478" s="6"/>
      <c r="OXQ1478" s="5"/>
      <c r="OXR1478" s="7"/>
      <c r="OXS1478" s="6"/>
      <c r="OXT1478" s="32"/>
      <c r="OXU1478" s="32"/>
      <c r="OXV1478" s="32"/>
      <c r="OXW1478" s="32"/>
      <c r="OXX1478" s="6"/>
      <c r="OXY1478" s="13"/>
      <c r="OXZ1478" s="6"/>
      <c r="OYA1478" s="10"/>
      <c r="OYB1478" s="10"/>
      <c r="OYC1478" s="6"/>
      <c r="OYD1478" s="5"/>
      <c r="OYE1478" s="7"/>
      <c r="OYF1478" s="6"/>
      <c r="OYG1478" s="32"/>
      <c r="OYH1478" s="32"/>
      <c r="OYI1478" s="32"/>
      <c r="OYJ1478" s="32"/>
      <c r="OYK1478" s="6"/>
      <c r="OYL1478" s="13"/>
      <c r="OYM1478" s="6"/>
      <c r="OYN1478" s="10"/>
      <c r="OYO1478" s="10"/>
      <c r="OYP1478" s="6"/>
      <c r="OYQ1478" s="5"/>
      <c r="OYR1478" s="7"/>
      <c r="OYS1478" s="6"/>
      <c r="OYT1478" s="32"/>
      <c r="OYU1478" s="32"/>
      <c r="OYV1478" s="32"/>
      <c r="OYW1478" s="32"/>
      <c r="OYX1478" s="6"/>
      <c r="OYY1478" s="13"/>
      <c r="OYZ1478" s="6"/>
      <c r="OZA1478" s="10"/>
      <c r="OZB1478" s="10"/>
      <c r="OZC1478" s="6"/>
      <c r="OZD1478" s="5"/>
      <c r="OZE1478" s="7"/>
      <c r="OZF1478" s="6"/>
      <c r="OZG1478" s="32"/>
      <c r="OZH1478" s="32"/>
      <c r="OZI1478" s="32"/>
      <c r="OZJ1478" s="32"/>
      <c r="OZK1478" s="6"/>
      <c r="OZL1478" s="13"/>
      <c r="OZM1478" s="6"/>
      <c r="OZN1478" s="10"/>
      <c r="OZO1478" s="10"/>
      <c r="OZP1478" s="6"/>
      <c r="OZQ1478" s="5"/>
      <c r="OZR1478" s="7"/>
      <c r="OZS1478" s="6"/>
      <c r="OZT1478" s="32"/>
      <c r="OZU1478" s="32"/>
      <c r="OZV1478" s="32"/>
      <c r="OZW1478" s="32"/>
      <c r="OZX1478" s="6"/>
      <c r="OZY1478" s="13"/>
      <c r="OZZ1478" s="6"/>
      <c r="PAA1478" s="10"/>
      <c r="PAB1478" s="10"/>
      <c r="PAC1478" s="6"/>
      <c r="PAD1478" s="5"/>
      <c r="PAE1478" s="7"/>
      <c r="PAF1478" s="6"/>
      <c r="PAG1478" s="32"/>
      <c r="PAH1478" s="32"/>
      <c r="PAI1478" s="32"/>
      <c r="PAJ1478" s="32"/>
      <c r="PAK1478" s="6"/>
      <c r="PAL1478" s="13"/>
      <c r="PAM1478" s="6"/>
      <c r="PAN1478" s="10"/>
      <c r="PAO1478" s="10"/>
      <c r="PAP1478" s="6"/>
      <c r="PAQ1478" s="5"/>
      <c r="PAR1478" s="7"/>
      <c r="PAS1478" s="6"/>
      <c r="PAT1478" s="32"/>
      <c r="PAU1478" s="32"/>
      <c r="PAV1478" s="32"/>
      <c r="PAW1478" s="32"/>
      <c r="PAX1478" s="6"/>
      <c r="PAY1478" s="13"/>
      <c r="PAZ1478" s="6"/>
      <c r="PBA1478" s="10"/>
      <c r="PBB1478" s="10"/>
      <c r="PBC1478" s="6"/>
      <c r="PBD1478" s="5"/>
      <c r="PBE1478" s="7"/>
      <c r="PBF1478" s="6"/>
      <c r="PBG1478" s="32"/>
      <c r="PBH1478" s="32"/>
      <c r="PBI1478" s="32"/>
      <c r="PBJ1478" s="32"/>
      <c r="PBK1478" s="6"/>
      <c r="PBL1478" s="13"/>
      <c r="PBM1478" s="6"/>
      <c r="PBN1478" s="10"/>
      <c r="PBO1478" s="10"/>
      <c r="PBP1478" s="6"/>
      <c r="PBQ1478" s="5"/>
      <c r="PBR1478" s="7"/>
      <c r="PBS1478" s="6"/>
      <c r="PBT1478" s="32"/>
      <c r="PBU1478" s="32"/>
      <c r="PBV1478" s="32"/>
      <c r="PBW1478" s="32"/>
      <c r="PBX1478" s="6"/>
      <c r="PBY1478" s="13"/>
      <c r="PBZ1478" s="6"/>
      <c r="PCA1478" s="10"/>
      <c r="PCB1478" s="10"/>
      <c r="PCC1478" s="6"/>
      <c r="PCD1478" s="5"/>
      <c r="PCE1478" s="7"/>
      <c r="PCF1478" s="6"/>
      <c r="PCG1478" s="32"/>
      <c r="PCH1478" s="32"/>
      <c r="PCI1478" s="32"/>
      <c r="PCJ1478" s="32"/>
      <c r="PCK1478" s="6"/>
      <c r="PCL1478" s="13"/>
      <c r="PCM1478" s="6"/>
      <c r="PCN1478" s="10"/>
      <c r="PCO1478" s="10"/>
      <c r="PCP1478" s="6"/>
      <c r="PCQ1478" s="5"/>
      <c r="PCR1478" s="7"/>
      <c r="PCS1478" s="6"/>
      <c r="PCT1478" s="32"/>
      <c r="PCU1478" s="32"/>
      <c r="PCV1478" s="32"/>
      <c r="PCW1478" s="32"/>
      <c r="PCX1478" s="6"/>
      <c r="PCY1478" s="13"/>
      <c r="PCZ1478" s="6"/>
      <c r="PDA1478" s="10"/>
      <c r="PDB1478" s="10"/>
      <c r="PDC1478" s="6"/>
      <c r="PDD1478" s="5"/>
      <c r="PDE1478" s="7"/>
      <c r="PDF1478" s="6"/>
      <c r="PDG1478" s="32"/>
      <c r="PDH1478" s="32"/>
      <c r="PDI1478" s="32"/>
      <c r="PDJ1478" s="32"/>
      <c r="PDK1478" s="6"/>
      <c r="PDL1478" s="13"/>
      <c r="PDM1478" s="6"/>
      <c r="PDN1478" s="10"/>
      <c r="PDO1478" s="10"/>
      <c r="PDP1478" s="6"/>
      <c r="PDQ1478" s="5"/>
      <c r="PDR1478" s="7"/>
      <c r="PDS1478" s="6"/>
      <c r="PDT1478" s="32"/>
      <c r="PDU1478" s="32"/>
      <c r="PDV1478" s="32"/>
      <c r="PDW1478" s="32"/>
      <c r="PDX1478" s="6"/>
      <c r="PDY1478" s="13"/>
      <c r="PDZ1478" s="6"/>
      <c r="PEA1478" s="10"/>
      <c r="PEB1478" s="10"/>
      <c r="PEC1478" s="6"/>
      <c r="PED1478" s="5"/>
      <c r="PEE1478" s="7"/>
      <c r="PEF1478" s="6"/>
      <c r="PEG1478" s="32"/>
      <c r="PEH1478" s="32"/>
      <c r="PEI1478" s="32"/>
      <c r="PEJ1478" s="32"/>
      <c r="PEK1478" s="6"/>
      <c r="PEL1478" s="13"/>
      <c r="PEM1478" s="6"/>
      <c r="PEN1478" s="10"/>
      <c r="PEO1478" s="10"/>
      <c r="PEP1478" s="6"/>
      <c r="PEQ1478" s="5"/>
      <c r="PER1478" s="7"/>
      <c r="PES1478" s="6"/>
      <c r="PET1478" s="32"/>
      <c r="PEU1478" s="32"/>
      <c r="PEV1478" s="32"/>
      <c r="PEW1478" s="32"/>
      <c r="PEX1478" s="6"/>
      <c r="PEY1478" s="13"/>
      <c r="PEZ1478" s="6"/>
      <c r="PFA1478" s="10"/>
      <c r="PFB1478" s="10"/>
      <c r="PFC1478" s="6"/>
      <c r="PFD1478" s="5"/>
      <c r="PFE1478" s="7"/>
      <c r="PFF1478" s="6"/>
      <c r="PFG1478" s="32"/>
      <c r="PFH1478" s="32"/>
      <c r="PFI1478" s="32"/>
      <c r="PFJ1478" s="32"/>
      <c r="PFK1478" s="6"/>
      <c r="PFL1478" s="13"/>
      <c r="PFM1478" s="6"/>
      <c r="PFN1478" s="10"/>
      <c r="PFO1478" s="10"/>
      <c r="PFP1478" s="6"/>
      <c r="PFQ1478" s="5"/>
      <c r="PFR1478" s="7"/>
      <c r="PFS1478" s="6"/>
      <c r="PFT1478" s="32"/>
      <c r="PFU1478" s="32"/>
      <c r="PFV1478" s="32"/>
      <c r="PFW1478" s="32"/>
      <c r="PFX1478" s="6"/>
      <c r="PFY1478" s="13"/>
      <c r="PFZ1478" s="6"/>
      <c r="PGA1478" s="10"/>
      <c r="PGB1478" s="10"/>
      <c r="PGC1478" s="6"/>
      <c r="PGD1478" s="5"/>
      <c r="PGE1478" s="7"/>
      <c r="PGF1478" s="6"/>
      <c r="PGG1478" s="32"/>
      <c r="PGH1478" s="32"/>
      <c r="PGI1478" s="32"/>
      <c r="PGJ1478" s="32"/>
      <c r="PGK1478" s="6"/>
      <c r="PGL1478" s="13"/>
      <c r="PGM1478" s="6"/>
      <c r="PGN1478" s="10"/>
      <c r="PGO1478" s="10"/>
      <c r="PGP1478" s="6"/>
      <c r="PGQ1478" s="5"/>
      <c r="PGR1478" s="7"/>
      <c r="PGS1478" s="6"/>
      <c r="PGT1478" s="32"/>
      <c r="PGU1478" s="32"/>
      <c r="PGV1478" s="32"/>
      <c r="PGW1478" s="32"/>
      <c r="PGX1478" s="6"/>
      <c r="PGY1478" s="13"/>
      <c r="PGZ1478" s="6"/>
      <c r="PHA1478" s="10"/>
      <c r="PHB1478" s="10"/>
      <c r="PHC1478" s="6"/>
      <c r="PHD1478" s="5"/>
      <c r="PHE1478" s="7"/>
      <c r="PHF1478" s="6"/>
      <c r="PHG1478" s="32"/>
      <c r="PHH1478" s="32"/>
      <c r="PHI1478" s="32"/>
      <c r="PHJ1478" s="32"/>
      <c r="PHK1478" s="6"/>
      <c r="PHL1478" s="13"/>
      <c r="PHM1478" s="6"/>
      <c r="PHN1478" s="10"/>
      <c r="PHO1478" s="10"/>
      <c r="PHP1478" s="6"/>
      <c r="PHQ1478" s="5"/>
      <c r="PHR1478" s="7"/>
      <c r="PHS1478" s="6"/>
      <c r="PHT1478" s="32"/>
      <c r="PHU1478" s="32"/>
      <c r="PHV1478" s="32"/>
      <c r="PHW1478" s="32"/>
      <c r="PHX1478" s="6"/>
      <c r="PHY1478" s="13"/>
      <c r="PHZ1478" s="6"/>
      <c r="PIA1478" s="10"/>
      <c r="PIB1478" s="10"/>
      <c r="PIC1478" s="6"/>
      <c r="PID1478" s="5"/>
      <c r="PIE1478" s="7"/>
      <c r="PIF1478" s="6"/>
      <c r="PIG1478" s="32"/>
      <c r="PIH1478" s="32"/>
      <c r="PII1478" s="32"/>
      <c r="PIJ1478" s="32"/>
      <c r="PIK1478" s="6"/>
      <c r="PIL1478" s="13"/>
      <c r="PIM1478" s="6"/>
      <c r="PIN1478" s="10"/>
      <c r="PIO1478" s="10"/>
      <c r="PIP1478" s="6"/>
      <c r="PIQ1478" s="5"/>
      <c r="PIR1478" s="7"/>
      <c r="PIS1478" s="6"/>
      <c r="PIT1478" s="32"/>
      <c r="PIU1478" s="32"/>
      <c r="PIV1478" s="32"/>
      <c r="PIW1478" s="32"/>
      <c r="PIX1478" s="6"/>
      <c r="PIY1478" s="13"/>
      <c r="PIZ1478" s="6"/>
      <c r="PJA1478" s="10"/>
      <c r="PJB1478" s="10"/>
      <c r="PJC1478" s="6"/>
      <c r="PJD1478" s="5"/>
      <c r="PJE1478" s="7"/>
      <c r="PJF1478" s="6"/>
      <c r="PJG1478" s="32"/>
      <c r="PJH1478" s="32"/>
      <c r="PJI1478" s="32"/>
      <c r="PJJ1478" s="32"/>
      <c r="PJK1478" s="6"/>
      <c r="PJL1478" s="13"/>
      <c r="PJM1478" s="6"/>
      <c r="PJN1478" s="10"/>
      <c r="PJO1478" s="10"/>
      <c r="PJP1478" s="6"/>
      <c r="PJQ1478" s="5"/>
      <c r="PJR1478" s="7"/>
      <c r="PJS1478" s="6"/>
      <c r="PJT1478" s="32"/>
      <c r="PJU1478" s="32"/>
      <c r="PJV1478" s="32"/>
      <c r="PJW1478" s="32"/>
      <c r="PJX1478" s="6"/>
      <c r="PJY1478" s="13"/>
      <c r="PJZ1478" s="6"/>
      <c r="PKA1478" s="10"/>
      <c r="PKB1478" s="10"/>
      <c r="PKC1478" s="6"/>
      <c r="PKD1478" s="5"/>
      <c r="PKE1478" s="7"/>
      <c r="PKF1478" s="6"/>
      <c r="PKG1478" s="32"/>
      <c r="PKH1478" s="32"/>
      <c r="PKI1478" s="32"/>
      <c r="PKJ1478" s="32"/>
      <c r="PKK1478" s="6"/>
      <c r="PKL1478" s="13"/>
      <c r="PKM1478" s="6"/>
      <c r="PKN1478" s="10"/>
      <c r="PKO1478" s="10"/>
      <c r="PKP1478" s="6"/>
      <c r="PKQ1478" s="5"/>
      <c r="PKR1478" s="7"/>
      <c r="PKS1478" s="6"/>
      <c r="PKT1478" s="32"/>
      <c r="PKU1478" s="32"/>
      <c r="PKV1478" s="32"/>
      <c r="PKW1478" s="32"/>
      <c r="PKX1478" s="6"/>
      <c r="PKY1478" s="13"/>
      <c r="PKZ1478" s="6"/>
      <c r="PLA1478" s="10"/>
      <c r="PLB1478" s="10"/>
      <c r="PLC1478" s="6"/>
      <c r="PLD1478" s="5"/>
      <c r="PLE1478" s="7"/>
      <c r="PLF1478" s="6"/>
      <c r="PLG1478" s="32"/>
      <c r="PLH1478" s="32"/>
      <c r="PLI1478" s="32"/>
      <c r="PLJ1478" s="32"/>
      <c r="PLK1478" s="6"/>
      <c r="PLL1478" s="13"/>
      <c r="PLM1478" s="6"/>
      <c r="PLN1478" s="10"/>
      <c r="PLO1478" s="10"/>
      <c r="PLP1478" s="6"/>
      <c r="PLQ1478" s="5"/>
      <c r="PLR1478" s="7"/>
      <c r="PLS1478" s="6"/>
      <c r="PLT1478" s="32"/>
      <c r="PLU1478" s="32"/>
      <c r="PLV1478" s="32"/>
      <c r="PLW1478" s="32"/>
      <c r="PLX1478" s="6"/>
      <c r="PLY1478" s="13"/>
      <c r="PLZ1478" s="6"/>
      <c r="PMA1478" s="10"/>
      <c r="PMB1478" s="10"/>
      <c r="PMC1478" s="6"/>
      <c r="PMD1478" s="5"/>
      <c r="PME1478" s="7"/>
      <c r="PMF1478" s="6"/>
      <c r="PMG1478" s="32"/>
      <c r="PMH1478" s="32"/>
      <c r="PMI1478" s="32"/>
      <c r="PMJ1478" s="32"/>
      <c r="PMK1478" s="6"/>
      <c r="PML1478" s="13"/>
      <c r="PMM1478" s="6"/>
      <c r="PMN1478" s="10"/>
      <c r="PMO1478" s="10"/>
      <c r="PMP1478" s="6"/>
      <c r="PMQ1478" s="5"/>
      <c r="PMR1478" s="7"/>
      <c r="PMS1478" s="6"/>
      <c r="PMT1478" s="32"/>
      <c r="PMU1478" s="32"/>
      <c r="PMV1478" s="32"/>
      <c r="PMW1478" s="32"/>
      <c r="PMX1478" s="6"/>
      <c r="PMY1478" s="13"/>
      <c r="PMZ1478" s="6"/>
      <c r="PNA1478" s="10"/>
      <c r="PNB1478" s="10"/>
      <c r="PNC1478" s="6"/>
      <c r="PND1478" s="5"/>
      <c r="PNE1478" s="7"/>
      <c r="PNF1478" s="6"/>
      <c r="PNG1478" s="32"/>
      <c r="PNH1478" s="32"/>
      <c r="PNI1478" s="32"/>
      <c r="PNJ1478" s="32"/>
      <c r="PNK1478" s="6"/>
      <c r="PNL1478" s="13"/>
      <c r="PNM1478" s="6"/>
      <c r="PNN1478" s="10"/>
      <c r="PNO1478" s="10"/>
      <c r="PNP1478" s="6"/>
      <c r="PNQ1478" s="5"/>
      <c r="PNR1478" s="7"/>
      <c r="PNS1478" s="6"/>
      <c r="PNT1478" s="32"/>
      <c r="PNU1478" s="32"/>
      <c r="PNV1478" s="32"/>
      <c r="PNW1478" s="32"/>
      <c r="PNX1478" s="6"/>
      <c r="PNY1478" s="13"/>
      <c r="PNZ1478" s="6"/>
      <c r="POA1478" s="10"/>
      <c r="POB1478" s="10"/>
      <c r="POC1478" s="6"/>
      <c r="POD1478" s="5"/>
      <c r="POE1478" s="7"/>
      <c r="POF1478" s="6"/>
      <c r="POG1478" s="32"/>
      <c r="POH1478" s="32"/>
      <c r="POI1478" s="32"/>
      <c r="POJ1478" s="32"/>
      <c r="POK1478" s="6"/>
      <c r="POL1478" s="13"/>
      <c r="POM1478" s="6"/>
      <c r="PON1478" s="10"/>
      <c r="POO1478" s="10"/>
      <c r="POP1478" s="6"/>
      <c r="POQ1478" s="5"/>
      <c r="POR1478" s="7"/>
      <c r="POS1478" s="6"/>
      <c r="POT1478" s="32"/>
      <c r="POU1478" s="32"/>
      <c r="POV1478" s="32"/>
      <c r="POW1478" s="32"/>
      <c r="POX1478" s="6"/>
      <c r="POY1478" s="13"/>
      <c r="POZ1478" s="6"/>
      <c r="PPA1478" s="10"/>
      <c r="PPB1478" s="10"/>
      <c r="PPC1478" s="6"/>
      <c r="PPD1478" s="5"/>
      <c r="PPE1478" s="7"/>
      <c r="PPF1478" s="6"/>
      <c r="PPG1478" s="32"/>
      <c r="PPH1478" s="32"/>
      <c r="PPI1478" s="32"/>
      <c r="PPJ1478" s="32"/>
      <c r="PPK1478" s="6"/>
      <c r="PPL1478" s="13"/>
      <c r="PPM1478" s="6"/>
      <c r="PPN1478" s="10"/>
      <c r="PPO1478" s="10"/>
      <c r="PPP1478" s="6"/>
      <c r="PPQ1478" s="5"/>
      <c r="PPR1478" s="7"/>
      <c r="PPS1478" s="6"/>
      <c r="PPT1478" s="32"/>
      <c r="PPU1478" s="32"/>
      <c r="PPV1478" s="32"/>
      <c r="PPW1478" s="32"/>
      <c r="PPX1478" s="6"/>
      <c r="PPY1478" s="13"/>
      <c r="PPZ1478" s="6"/>
      <c r="PQA1478" s="10"/>
      <c r="PQB1478" s="10"/>
      <c r="PQC1478" s="6"/>
      <c r="PQD1478" s="5"/>
      <c r="PQE1478" s="7"/>
      <c r="PQF1478" s="6"/>
      <c r="PQG1478" s="32"/>
      <c r="PQH1478" s="32"/>
      <c r="PQI1478" s="32"/>
      <c r="PQJ1478" s="32"/>
      <c r="PQK1478" s="6"/>
      <c r="PQL1478" s="13"/>
      <c r="PQM1478" s="6"/>
      <c r="PQN1478" s="10"/>
      <c r="PQO1478" s="10"/>
      <c r="PQP1478" s="6"/>
      <c r="PQQ1478" s="5"/>
      <c r="PQR1478" s="7"/>
      <c r="PQS1478" s="6"/>
      <c r="PQT1478" s="32"/>
      <c r="PQU1478" s="32"/>
      <c r="PQV1478" s="32"/>
      <c r="PQW1478" s="32"/>
      <c r="PQX1478" s="6"/>
      <c r="PQY1478" s="13"/>
      <c r="PQZ1478" s="6"/>
      <c r="PRA1478" s="10"/>
      <c r="PRB1478" s="10"/>
      <c r="PRC1478" s="6"/>
      <c r="PRD1478" s="5"/>
      <c r="PRE1478" s="7"/>
      <c r="PRF1478" s="6"/>
      <c r="PRG1478" s="32"/>
      <c r="PRH1478" s="32"/>
      <c r="PRI1478" s="32"/>
      <c r="PRJ1478" s="32"/>
      <c r="PRK1478" s="6"/>
      <c r="PRL1478" s="13"/>
      <c r="PRM1478" s="6"/>
      <c r="PRN1478" s="10"/>
      <c r="PRO1478" s="10"/>
      <c r="PRP1478" s="6"/>
      <c r="PRQ1478" s="5"/>
      <c r="PRR1478" s="7"/>
      <c r="PRS1478" s="6"/>
      <c r="PRT1478" s="32"/>
      <c r="PRU1478" s="32"/>
      <c r="PRV1478" s="32"/>
      <c r="PRW1478" s="32"/>
      <c r="PRX1478" s="6"/>
      <c r="PRY1478" s="13"/>
      <c r="PRZ1478" s="6"/>
      <c r="PSA1478" s="10"/>
      <c r="PSB1478" s="10"/>
      <c r="PSC1478" s="6"/>
      <c r="PSD1478" s="5"/>
      <c r="PSE1478" s="7"/>
      <c r="PSF1478" s="6"/>
      <c r="PSG1478" s="32"/>
      <c r="PSH1478" s="32"/>
      <c r="PSI1478" s="32"/>
      <c r="PSJ1478" s="32"/>
      <c r="PSK1478" s="6"/>
      <c r="PSL1478" s="13"/>
      <c r="PSM1478" s="6"/>
      <c r="PSN1478" s="10"/>
      <c r="PSO1478" s="10"/>
      <c r="PSP1478" s="6"/>
      <c r="PSQ1478" s="5"/>
      <c r="PSR1478" s="7"/>
      <c r="PSS1478" s="6"/>
      <c r="PST1478" s="32"/>
      <c r="PSU1478" s="32"/>
      <c r="PSV1478" s="32"/>
      <c r="PSW1478" s="32"/>
      <c r="PSX1478" s="6"/>
      <c r="PSY1478" s="13"/>
      <c r="PSZ1478" s="6"/>
      <c r="PTA1478" s="10"/>
      <c r="PTB1478" s="10"/>
      <c r="PTC1478" s="6"/>
      <c r="PTD1478" s="5"/>
      <c r="PTE1478" s="7"/>
      <c r="PTF1478" s="6"/>
      <c r="PTG1478" s="32"/>
      <c r="PTH1478" s="32"/>
      <c r="PTI1478" s="32"/>
      <c r="PTJ1478" s="32"/>
      <c r="PTK1478" s="6"/>
      <c r="PTL1478" s="13"/>
      <c r="PTM1478" s="6"/>
      <c r="PTN1478" s="10"/>
      <c r="PTO1478" s="10"/>
      <c r="PTP1478" s="6"/>
      <c r="PTQ1478" s="5"/>
      <c r="PTR1478" s="7"/>
      <c r="PTS1478" s="6"/>
      <c r="PTT1478" s="32"/>
      <c r="PTU1478" s="32"/>
      <c r="PTV1478" s="32"/>
      <c r="PTW1478" s="32"/>
      <c r="PTX1478" s="6"/>
      <c r="PTY1478" s="13"/>
      <c r="PTZ1478" s="6"/>
      <c r="PUA1478" s="10"/>
      <c r="PUB1478" s="10"/>
      <c r="PUC1478" s="6"/>
      <c r="PUD1478" s="5"/>
      <c r="PUE1478" s="7"/>
      <c r="PUF1478" s="6"/>
      <c r="PUG1478" s="32"/>
      <c r="PUH1478" s="32"/>
      <c r="PUI1478" s="32"/>
      <c r="PUJ1478" s="32"/>
      <c r="PUK1478" s="6"/>
      <c r="PUL1478" s="13"/>
      <c r="PUM1478" s="6"/>
      <c r="PUN1478" s="10"/>
      <c r="PUO1478" s="10"/>
      <c r="PUP1478" s="6"/>
      <c r="PUQ1478" s="5"/>
      <c r="PUR1478" s="7"/>
      <c r="PUS1478" s="6"/>
      <c r="PUT1478" s="32"/>
      <c r="PUU1478" s="32"/>
      <c r="PUV1478" s="32"/>
      <c r="PUW1478" s="32"/>
      <c r="PUX1478" s="6"/>
      <c r="PUY1478" s="13"/>
      <c r="PUZ1478" s="6"/>
      <c r="PVA1478" s="10"/>
      <c r="PVB1478" s="10"/>
      <c r="PVC1478" s="6"/>
      <c r="PVD1478" s="5"/>
      <c r="PVE1478" s="7"/>
      <c r="PVF1478" s="6"/>
      <c r="PVG1478" s="32"/>
      <c r="PVH1478" s="32"/>
      <c r="PVI1478" s="32"/>
      <c r="PVJ1478" s="32"/>
      <c r="PVK1478" s="6"/>
      <c r="PVL1478" s="13"/>
      <c r="PVM1478" s="6"/>
      <c r="PVN1478" s="10"/>
      <c r="PVO1478" s="10"/>
      <c r="PVP1478" s="6"/>
      <c r="PVQ1478" s="5"/>
      <c r="PVR1478" s="7"/>
      <c r="PVS1478" s="6"/>
      <c r="PVT1478" s="32"/>
      <c r="PVU1478" s="32"/>
      <c r="PVV1478" s="32"/>
      <c r="PVW1478" s="32"/>
      <c r="PVX1478" s="6"/>
      <c r="PVY1478" s="13"/>
      <c r="PVZ1478" s="6"/>
      <c r="PWA1478" s="10"/>
      <c r="PWB1478" s="10"/>
      <c r="PWC1478" s="6"/>
      <c r="PWD1478" s="5"/>
      <c r="PWE1478" s="7"/>
      <c r="PWF1478" s="6"/>
      <c r="PWG1478" s="32"/>
      <c r="PWH1478" s="32"/>
      <c r="PWI1478" s="32"/>
      <c r="PWJ1478" s="32"/>
      <c r="PWK1478" s="6"/>
      <c r="PWL1478" s="13"/>
      <c r="PWM1478" s="6"/>
      <c r="PWN1478" s="10"/>
      <c r="PWO1478" s="10"/>
      <c r="PWP1478" s="6"/>
      <c r="PWQ1478" s="5"/>
      <c r="PWR1478" s="7"/>
      <c r="PWS1478" s="6"/>
      <c r="PWT1478" s="32"/>
      <c r="PWU1478" s="32"/>
      <c r="PWV1478" s="32"/>
      <c r="PWW1478" s="32"/>
      <c r="PWX1478" s="6"/>
      <c r="PWY1478" s="13"/>
      <c r="PWZ1478" s="6"/>
      <c r="PXA1478" s="10"/>
      <c r="PXB1478" s="10"/>
      <c r="PXC1478" s="6"/>
      <c r="PXD1478" s="5"/>
      <c r="PXE1478" s="7"/>
      <c r="PXF1478" s="6"/>
      <c r="PXG1478" s="32"/>
      <c r="PXH1478" s="32"/>
      <c r="PXI1478" s="32"/>
      <c r="PXJ1478" s="32"/>
      <c r="PXK1478" s="6"/>
      <c r="PXL1478" s="13"/>
      <c r="PXM1478" s="6"/>
      <c r="PXN1478" s="10"/>
      <c r="PXO1478" s="10"/>
      <c r="PXP1478" s="6"/>
      <c r="PXQ1478" s="5"/>
      <c r="PXR1478" s="7"/>
      <c r="PXS1478" s="6"/>
      <c r="PXT1478" s="32"/>
      <c r="PXU1478" s="32"/>
      <c r="PXV1478" s="32"/>
      <c r="PXW1478" s="32"/>
      <c r="PXX1478" s="6"/>
      <c r="PXY1478" s="13"/>
      <c r="PXZ1478" s="6"/>
      <c r="PYA1478" s="10"/>
      <c r="PYB1478" s="10"/>
      <c r="PYC1478" s="6"/>
      <c r="PYD1478" s="5"/>
      <c r="PYE1478" s="7"/>
      <c r="PYF1478" s="6"/>
      <c r="PYG1478" s="32"/>
      <c r="PYH1478" s="32"/>
      <c r="PYI1478" s="32"/>
      <c r="PYJ1478" s="32"/>
      <c r="PYK1478" s="6"/>
      <c r="PYL1478" s="13"/>
      <c r="PYM1478" s="6"/>
      <c r="PYN1478" s="10"/>
      <c r="PYO1478" s="10"/>
      <c r="PYP1478" s="6"/>
      <c r="PYQ1478" s="5"/>
      <c r="PYR1478" s="7"/>
      <c r="PYS1478" s="6"/>
      <c r="PYT1478" s="32"/>
      <c r="PYU1478" s="32"/>
      <c r="PYV1478" s="32"/>
      <c r="PYW1478" s="32"/>
      <c r="PYX1478" s="6"/>
      <c r="PYY1478" s="13"/>
      <c r="PYZ1478" s="6"/>
      <c r="PZA1478" s="10"/>
      <c r="PZB1478" s="10"/>
      <c r="PZC1478" s="6"/>
      <c r="PZD1478" s="5"/>
      <c r="PZE1478" s="7"/>
      <c r="PZF1478" s="6"/>
      <c r="PZG1478" s="32"/>
      <c r="PZH1478" s="32"/>
      <c r="PZI1478" s="32"/>
      <c r="PZJ1478" s="32"/>
      <c r="PZK1478" s="6"/>
      <c r="PZL1478" s="13"/>
      <c r="PZM1478" s="6"/>
      <c r="PZN1478" s="10"/>
      <c r="PZO1478" s="10"/>
      <c r="PZP1478" s="6"/>
      <c r="PZQ1478" s="5"/>
      <c r="PZR1478" s="7"/>
      <c r="PZS1478" s="6"/>
      <c r="PZT1478" s="32"/>
      <c r="PZU1478" s="32"/>
      <c r="PZV1478" s="32"/>
      <c r="PZW1478" s="32"/>
      <c r="PZX1478" s="6"/>
      <c r="PZY1478" s="13"/>
      <c r="PZZ1478" s="6"/>
      <c r="QAA1478" s="10"/>
      <c r="QAB1478" s="10"/>
      <c r="QAC1478" s="6"/>
      <c r="QAD1478" s="5"/>
      <c r="QAE1478" s="7"/>
      <c r="QAF1478" s="6"/>
      <c r="QAG1478" s="32"/>
      <c r="QAH1478" s="32"/>
      <c r="QAI1478" s="32"/>
      <c r="QAJ1478" s="32"/>
      <c r="QAK1478" s="6"/>
      <c r="QAL1478" s="13"/>
      <c r="QAM1478" s="6"/>
      <c r="QAN1478" s="10"/>
      <c r="QAO1478" s="10"/>
      <c r="QAP1478" s="6"/>
      <c r="QAQ1478" s="5"/>
      <c r="QAR1478" s="7"/>
      <c r="QAS1478" s="6"/>
      <c r="QAT1478" s="32"/>
      <c r="QAU1478" s="32"/>
      <c r="QAV1478" s="32"/>
      <c r="QAW1478" s="32"/>
      <c r="QAX1478" s="6"/>
      <c r="QAY1478" s="13"/>
      <c r="QAZ1478" s="6"/>
      <c r="QBA1478" s="10"/>
      <c r="QBB1478" s="10"/>
      <c r="QBC1478" s="6"/>
      <c r="QBD1478" s="5"/>
      <c r="QBE1478" s="7"/>
      <c r="QBF1478" s="6"/>
      <c r="QBG1478" s="32"/>
      <c r="QBH1478" s="32"/>
      <c r="QBI1478" s="32"/>
      <c r="QBJ1478" s="32"/>
      <c r="QBK1478" s="6"/>
      <c r="QBL1478" s="13"/>
      <c r="QBM1478" s="6"/>
      <c r="QBN1478" s="10"/>
      <c r="QBO1478" s="10"/>
      <c r="QBP1478" s="6"/>
      <c r="QBQ1478" s="5"/>
      <c r="QBR1478" s="7"/>
      <c r="QBS1478" s="6"/>
      <c r="QBT1478" s="32"/>
      <c r="QBU1478" s="32"/>
      <c r="QBV1478" s="32"/>
      <c r="QBW1478" s="32"/>
      <c r="QBX1478" s="6"/>
      <c r="QBY1478" s="13"/>
      <c r="QBZ1478" s="6"/>
      <c r="QCA1478" s="10"/>
      <c r="QCB1478" s="10"/>
      <c r="QCC1478" s="6"/>
      <c r="QCD1478" s="5"/>
      <c r="QCE1478" s="7"/>
      <c r="QCF1478" s="6"/>
      <c r="QCG1478" s="32"/>
      <c r="QCH1478" s="32"/>
      <c r="QCI1478" s="32"/>
      <c r="QCJ1478" s="32"/>
      <c r="QCK1478" s="6"/>
      <c r="QCL1478" s="13"/>
      <c r="QCM1478" s="6"/>
      <c r="QCN1478" s="10"/>
      <c r="QCO1478" s="10"/>
      <c r="QCP1478" s="6"/>
      <c r="QCQ1478" s="5"/>
      <c r="QCR1478" s="7"/>
      <c r="QCS1478" s="6"/>
      <c r="QCT1478" s="32"/>
      <c r="QCU1478" s="32"/>
      <c r="QCV1478" s="32"/>
      <c r="QCW1478" s="32"/>
      <c r="QCX1478" s="6"/>
      <c r="QCY1478" s="13"/>
      <c r="QCZ1478" s="6"/>
      <c r="QDA1478" s="10"/>
      <c r="QDB1478" s="10"/>
      <c r="QDC1478" s="6"/>
      <c r="QDD1478" s="5"/>
      <c r="QDE1478" s="7"/>
      <c r="QDF1478" s="6"/>
      <c r="QDG1478" s="32"/>
      <c r="QDH1478" s="32"/>
      <c r="QDI1478" s="32"/>
      <c r="QDJ1478" s="32"/>
      <c r="QDK1478" s="6"/>
      <c r="QDL1478" s="13"/>
      <c r="QDM1478" s="6"/>
      <c r="QDN1478" s="10"/>
      <c r="QDO1478" s="10"/>
      <c r="QDP1478" s="6"/>
      <c r="QDQ1478" s="5"/>
      <c r="QDR1478" s="7"/>
      <c r="QDS1478" s="6"/>
      <c r="QDT1478" s="32"/>
      <c r="QDU1478" s="32"/>
      <c r="QDV1478" s="32"/>
      <c r="QDW1478" s="32"/>
      <c r="QDX1478" s="6"/>
      <c r="QDY1478" s="13"/>
      <c r="QDZ1478" s="6"/>
      <c r="QEA1478" s="10"/>
      <c r="QEB1478" s="10"/>
      <c r="QEC1478" s="6"/>
      <c r="QED1478" s="5"/>
      <c r="QEE1478" s="7"/>
      <c r="QEF1478" s="6"/>
      <c r="QEG1478" s="32"/>
      <c r="QEH1478" s="32"/>
      <c r="QEI1478" s="32"/>
      <c r="QEJ1478" s="32"/>
      <c r="QEK1478" s="6"/>
      <c r="QEL1478" s="13"/>
      <c r="QEM1478" s="6"/>
      <c r="QEN1478" s="10"/>
      <c r="QEO1478" s="10"/>
      <c r="QEP1478" s="6"/>
      <c r="QEQ1478" s="5"/>
      <c r="QER1478" s="7"/>
      <c r="QES1478" s="6"/>
      <c r="QET1478" s="32"/>
      <c r="QEU1478" s="32"/>
      <c r="QEV1478" s="32"/>
      <c r="QEW1478" s="32"/>
      <c r="QEX1478" s="6"/>
      <c r="QEY1478" s="13"/>
      <c r="QEZ1478" s="6"/>
      <c r="QFA1478" s="10"/>
      <c r="QFB1478" s="10"/>
      <c r="QFC1478" s="6"/>
      <c r="QFD1478" s="5"/>
      <c r="QFE1478" s="7"/>
      <c r="QFF1478" s="6"/>
      <c r="QFG1478" s="32"/>
      <c r="QFH1478" s="32"/>
      <c r="QFI1478" s="32"/>
      <c r="QFJ1478" s="32"/>
      <c r="QFK1478" s="6"/>
      <c r="QFL1478" s="13"/>
      <c r="QFM1478" s="6"/>
      <c r="QFN1478" s="10"/>
      <c r="QFO1478" s="10"/>
      <c r="QFP1478" s="6"/>
      <c r="QFQ1478" s="5"/>
      <c r="QFR1478" s="7"/>
      <c r="QFS1478" s="6"/>
      <c r="QFT1478" s="32"/>
      <c r="QFU1478" s="32"/>
      <c r="QFV1478" s="32"/>
      <c r="QFW1478" s="32"/>
      <c r="QFX1478" s="6"/>
      <c r="QFY1478" s="13"/>
      <c r="QFZ1478" s="6"/>
      <c r="QGA1478" s="10"/>
      <c r="QGB1478" s="10"/>
      <c r="QGC1478" s="6"/>
      <c r="QGD1478" s="5"/>
      <c r="QGE1478" s="7"/>
      <c r="QGF1478" s="6"/>
      <c r="QGG1478" s="32"/>
      <c r="QGH1478" s="32"/>
      <c r="QGI1478" s="32"/>
      <c r="QGJ1478" s="32"/>
      <c r="QGK1478" s="6"/>
      <c r="QGL1478" s="13"/>
      <c r="QGM1478" s="6"/>
      <c r="QGN1478" s="10"/>
      <c r="QGO1478" s="10"/>
      <c r="QGP1478" s="6"/>
      <c r="QGQ1478" s="5"/>
      <c r="QGR1478" s="7"/>
      <c r="QGS1478" s="6"/>
      <c r="QGT1478" s="32"/>
      <c r="QGU1478" s="32"/>
      <c r="QGV1478" s="32"/>
      <c r="QGW1478" s="32"/>
      <c r="QGX1478" s="6"/>
      <c r="QGY1478" s="13"/>
      <c r="QGZ1478" s="6"/>
      <c r="QHA1478" s="10"/>
      <c r="QHB1478" s="10"/>
      <c r="QHC1478" s="6"/>
      <c r="QHD1478" s="5"/>
      <c r="QHE1478" s="7"/>
      <c r="QHF1478" s="6"/>
      <c r="QHG1478" s="32"/>
      <c r="QHH1478" s="32"/>
      <c r="QHI1478" s="32"/>
      <c r="QHJ1478" s="32"/>
      <c r="QHK1478" s="6"/>
      <c r="QHL1478" s="13"/>
      <c r="QHM1478" s="6"/>
      <c r="QHN1478" s="10"/>
      <c r="QHO1478" s="10"/>
      <c r="QHP1478" s="6"/>
      <c r="QHQ1478" s="5"/>
      <c r="QHR1478" s="7"/>
      <c r="QHS1478" s="6"/>
      <c r="QHT1478" s="32"/>
      <c r="QHU1478" s="32"/>
      <c r="QHV1478" s="32"/>
      <c r="QHW1478" s="32"/>
      <c r="QHX1478" s="6"/>
      <c r="QHY1478" s="13"/>
      <c r="QHZ1478" s="6"/>
      <c r="QIA1478" s="10"/>
      <c r="QIB1478" s="10"/>
      <c r="QIC1478" s="6"/>
      <c r="QID1478" s="5"/>
      <c r="QIE1478" s="7"/>
      <c r="QIF1478" s="6"/>
      <c r="QIG1478" s="32"/>
      <c r="QIH1478" s="32"/>
      <c r="QII1478" s="32"/>
      <c r="QIJ1478" s="32"/>
      <c r="QIK1478" s="6"/>
      <c r="QIL1478" s="13"/>
      <c r="QIM1478" s="6"/>
      <c r="QIN1478" s="10"/>
      <c r="QIO1478" s="10"/>
      <c r="QIP1478" s="6"/>
      <c r="QIQ1478" s="5"/>
      <c r="QIR1478" s="7"/>
      <c r="QIS1478" s="6"/>
      <c r="QIT1478" s="32"/>
      <c r="QIU1478" s="32"/>
      <c r="QIV1478" s="32"/>
      <c r="QIW1478" s="32"/>
      <c r="QIX1478" s="6"/>
      <c r="QIY1478" s="13"/>
      <c r="QIZ1478" s="6"/>
      <c r="QJA1478" s="10"/>
      <c r="QJB1478" s="10"/>
      <c r="QJC1478" s="6"/>
      <c r="QJD1478" s="5"/>
      <c r="QJE1478" s="7"/>
      <c r="QJF1478" s="6"/>
      <c r="QJG1478" s="32"/>
      <c r="QJH1478" s="32"/>
      <c r="QJI1478" s="32"/>
      <c r="QJJ1478" s="32"/>
      <c r="QJK1478" s="6"/>
      <c r="QJL1478" s="13"/>
      <c r="QJM1478" s="6"/>
      <c r="QJN1478" s="10"/>
      <c r="QJO1478" s="10"/>
      <c r="QJP1478" s="6"/>
      <c r="QJQ1478" s="5"/>
      <c r="QJR1478" s="7"/>
      <c r="QJS1478" s="6"/>
      <c r="QJT1478" s="32"/>
      <c r="QJU1478" s="32"/>
      <c r="QJV1478" s="32"/>
      <c r="QJW1478" s="32"/>
      <c r="QJX1478" s="6"/>
      <c r="QJY1478" s="13"/>
      <c r="QJZ1478" s="6"/>
      <c r="QKA1478" s="10"/>
      <c r="QKB1478" s="10"/>
      <c r="QKC1478" s="6"/>
      <c r="QKD1478" s="5"/>
      <c r="QKE1478" s="7"/>
      <c r="QKF1478" s="6"/>
      <c r="QKG1478" s="32"/>
      <c r="QKH1478" s="32"/>
      <c r="QKI1478" s="32"/>
      <c r="QKJ1478" s="32"/>
      <c r="QKK1478" s="6"/>
      <c r="QKL1478" s="13"/>
      <c r="QKM1478" s="6"/>
      <c r="QKN1478" s="10"/>
      <c r="QKO1478" s="10"/>
      <c r="QKP1478" s="6"/>
      <c r="QKQ1478" s="5"/>
      <c r="QKR1478" s="7"/>
      <c r="QKS1478" s="6"/>
      <c r="QKT1478" s="32"/>
      <c r="QKU1478" s="32"/>
      <c r="QKV1478" s="32"/>
      <c r="QKW1478" s="32"/>
      <c r="QKX1478" s="6"/>
      <c r="QKY1478" s="13"/>
      <c r="QKZ1478" s="6"/>
      <c r="QLA1478" s="10"/>
      <c r="QLB1478" s="10"/>
      <c r="QLC1478" s="6"/>
      <c r="QLD1478" s="5"/>
      <c r="QLE1478" s="7"/>
      <c r="QLF1478" s="6"/>
      <c r="QLG1478" s="32"/>
      <c r="QLH1478" s="32"/>
      <c r="QLI1478" s="32"/>
      <c r="QLJ1478" s="32"/>
      <c r="QLK1478" s="6"/>
      <c r="QLL1478" s="13"/>
      <c r="QLM1478" s="6"/>
      <c r="QLN1478" s="10"/>
      <c r="QLO1478" s="10"/>
      <c r="QLP1478" s="6"/>
      <c r="QLQ1478" s="5"/>
      <c r="QLR1478" s="7"/>
      <c r="QLS1478" s="6"/>
      <c r="QLT1478" s="32"/>
      <c r="QLU1478" s="32"/>
      <c r="QLV1478" s="32"/>
      <c r="QLW1478" s="32"/>
      <c r="QLX1478" s="6"/>
      <c r="QLY1478" s="13"/>
      <c r="QLZ1478" s="6"/>
      <c r="QMA1478" s="10"/>
      <c r="QMB1478" s="10"/>
      <c r="QMC1478" s="6"/>
      <c r="QMD1478" s="5"/>
      <c r="QME1478" s="7"/>
      <c r="QMF1478" s="6"/>
      <c r="QMG1478" s="32"/>
      <c r="QMH1478" s="32"/>
      <c r="QMI1478" s="32"/>
      <c r="QMJ1478" s="32"/>
      <c r="QMK1478" s="6"/>
      <c r="QML1478" s="13"/>
      <c r="QMM1478" s="6"/>
      <c r="QMN1478" s="10"/>
      <c r="QMO1478" s="10"/>
      <c r="QMP1478" s="6"/>
      <c r="QMQ1478" s="5"/>
      <c r="QMR1478" s="7"/>
      <c r="QMS1478" s="6"/>
      <c r="QMT1478" s="32"/>
      <c r="QMU1478" s="32"/>
      <c r="QMV1478" s="32"/>
      <c r="QMW1478" s="32"/>
      <c r="QMX1478" s="6"/>
      <c r="QMY1478" s="13"/>
      <c r="QMZ1478" s="6"/>
      <c r="QNA1478" s="10"/>
      <c r="QNB1478" s="10"/>
      <c r="QNC1478" s="6"/>
      <c r="QND1478" s="5"/>
      <c r="QNE1478" s="7"/>
      <c r="QNF1478" s="6"/>
      <c r="QNG1478" s="32"/>
      <c r="QNH1478" s="32"/>
      <c r="QNI1478" s="32"/>
      <c r="QNJ1478" s="32"/>
      <c r="QNK1478" s="6"/>
      <c r="QNL1478" s="13"/>
      <c r="QNM1478" s="6"/>
      <c r="QNN1478" s="10"/>
      <c r="QNO1478" s="10"/>
      <c r="QNP1478" s="6"/>
      <c r="QNQ1478" s="5"/>
      <c r="QNR1478" s="7"/>
      <c r="QNS1478" s="6"/>
      <c r="QNT1478" s="32"/>
      <c r="QNU1478" s="32"/>
      <c r="QNV1478" s="32"/>
      <c r="QNW1478" s="32"/>
      <c r="QNX1478" s="6"/>
      <c r="QNY1478" s="13"/>
      <c r="QNZ1478" s="6"/>
      <c r="QOA1478" s="10"/>
      <c r="QOB1478" s="10"/>
      <c r="QOC1478" s="6"/>
      <c r="QOD1478" s="5"/>
      <c r="QOE1478" s="7"/>
      <c r="QOF1478" s="6"/>
      <c r="QOG1478" s="32"/>
      <c r="QOH1478" s="32"/>
      <c r="QOI1478" s="32"/>
      <c r="QOJ1478" s="32"/>
      <c r="QOK1478" s="6"/>
      <c r="QOL1478" s="13"/>
      <c r="QOM1478" s="6"/>
      <c r="QON1478" s="10"/>
      <c r="QOO1478" s="10"/>
      <c r="QOP1478" s="6"/>
      <c r="QOQ1478" s="5"/>
      <c r="QOR1478" s="7"/>
      <c r="QOS1478" s="6"/>
      <c r="QOT1478" s="32"/>
      <c r="QOU1478" s="32"/>
      <c r="QOV1478" s="32"/>
      <c r="QOW1478" s="32"/>
      <c r="QOX1478" s="6"/>
      <c r="QOY1478" s="13"/>
      <c r="QOZ1478" s="6"/>
      <c r="QPA1478" s="10"/>
      <c r="QPB1478" s="10"/>
      <c r="QPC1478" s="6"/>
      <c r="QPD1478" s="5"/>
      <c r="QPE1478" s="7"/>
      <c r="QPF1478" s="6"/>
      <c r="QPG1478" s="32"/>
      <c r="QPH1478" s="32"/>
      <c r="QPI1478" s="32"/>
      <c r="QPJ1478" s="32"/>
      <c r="QPK1478" s="6"/>
      <c r="QPL1478" s="13"/>
      <c r="QPM1478" s="6"/>
      <c r="QPN1478" s="10"/>
      <c r="QPO1478" s="10"/>
      <c r="QPP1478" s="6"/>
      <c r="QPQ1478" s="5"/>
      <c r="QPR1478" s="7"/>
      <c r="QPS1478" s="6"/>
      <c r="QPT1478" s="32"/>
      <c r="QPU1478" s="32"/>
      <c r="QPV1478" s="32"/>
      <c r="QPW1478" s="32"/>
      <c r="QPX1478" s="6"/>
      <c r="QPY1478" s="13"/>
      <c r="QPZ1478" s="6"/>
      <c r="QQA1478" s="10"/>
      <c r="QQB1478" s="10"/>
      <c r="QQC1478" s="6"/>
      <c r="QQD1478" s="5"/>
      <c r="QQE1478" s="7"/>
      <c r="QQF1478" s="6"/>
      <c r="QQG1478" s="32"/>
      <c r="QQH1478" s="32"/>
      <c r="QQI1478" s="32"/>
      <c r="QQJ1478" s="32"/>
      <c r="QQK1478" s="6"/>
      <c r="QQL1478" s="13"/>
      <c r="QQM1478" s="6"/>
      <c r="QQN1478" s="10"/>
      <c r="QQO1478" s="10"/>
      <c r="QQP1478" s="6"/>
      <c r="QQQ1478" s="5"/>
      <c r="QQR1478" s="7"/>
      <c r="QQS1478" s="6"/>
      <c r="QQT1478" s="32"/>
      <c r="QQU1478" s="32"/>
      <c r="QQV1478" s="32"/>
      <c r="QQW1478" s="32"/>
      <c r="QQX1478" s="6"/>
      <c r="QQY1478" s="13"/>
      <c r="QQZ1478" s="6"/>
      <c r="QRA1478" s="10"/>
      <c r="QRB1478" s="10"/>
      <c r="QRC1478" s="6"/>
      <c r="QRD1478" s="5"/>
      <c r="QRE1478" s="7"/>
      <c r="QRF1478" s="6"/>
      <c r="QRG1478" s="32"/>
      <c r="QRH1478" s="32"/>
      <c r="QRI1478" s="32"/>
      <c r="QRJ1478" s="32"/>
      <c r="QRK1478" s="6"/>
      <c r="QRL1478" s="13"/>
      <c r="QRM1478" s="6"/>
      <c r="QRN1478" s="10"/>
      <c r="QRO1478" s="10"/>
      <c r="QRP1478" s="6"/>
      <c r="QRQ1478" s="5"/>
      <c r="QRR1478" s="7"/>
      <c r="QRS1478" s="6"/>
      <c r="QRT1478" s="32"/>
      <c r="QRU1478" s="32"/>
      <c r="QRV1478" s="32"/>
      <c r="QRW1478" s="32"/>
      <c r="QRX1478" s="6"/>
      <c r="QRY1478" s="13"/>
      <c r="QRZ1478" s="6"/>
      <c r="QSA1478" s="10"/>
      <c r="QSB1478" s="10"/>
      <c r="QSC1478" s="6"/>
      <c r="QSD1478" s="5"/>
      <c r="QSE1478" s="7"/>
      <c r="QSF1478" s="6"/>
      <c r="QSG1478" s="32"/>
      <c r="QSH1478" s="32"/>
      <c r="QSI1478" s="32"/>
      <c r="QSJ1478" s="32"/>
      <c r="QSK1478" s="6"/>
      <c r="QSL1478" s="13"/>
      <c r="QSM1478" s="6"/>
      <c r="QSN1478" s="10"/>
      <c r="QSO1478" s="10"/>
      <c r="QSP1478" s="6"/>
      <c r="QSQ1478" s="5"/>
      <c r="QSR1478" s="7"/>
      <c r="QSS1478" s="6"/>
      <c r="QST1478" s="32"/>
      <c r="QSU1478" s="32"/>
      <c r="QSV1478" s="32"/>
      <c r="QSW1478" s="32"/>
      <c r="QSX1478" s="6"/>
      <c r="QSY1478" s="13"/>
      <c r="QSZ1478" s="6"/>
      <c r="QTA1478" s="10"/>
      <c r="QTB1478" s="10"/>
      <c r="QTC1478" s="6"/>
      <c r="QTD1478" s="5"/>
      <c r="QTE1478" s="7"/>
      <c r="QTF1478" s="6"/>
      <c r="QTG1478" s="32"/>
      <c r="QTH1478" s="32"/>
      <c r="QTI1478" s="32"/>
      <c r="QTJ1478" s="32"/>
      <c r="QTK1478" s="6"/>
      <c r="QTL1478" s="13"/>
      <c r="QTM1478" s="6"/>
      <c r="QTN1478" s="10"/>
      <c r="QTO1478" s="10"/>
      <c r="QTP1478" s="6"/>
      <c r="QTQ1478" s="5"/>
      <c r="QTR1478" s="7"/>
      <c r="QTS1478" s="6"/>
      <c r="QTT1478" s="32"/>
      <c r="QTU1478" s="32"/>
      <c r="QTV1478" s="32"/>
      <c r="QTW1478" s="32"/>
      <c r="QTX1478" s="6"/>
      <c r="QTY1478" s="13"/>
      <c r="QTZ1478" s="6"/>
      <c r="QUA1478" s="10"/>
      <c r="QUB1478" s="10"/>
      <c r="QUC1478" s="6"/>
      <c r="QUD1478" s="5"/>
      <c r="QUE1478" s="7"/>
      <c r="QUF1478" s="6"/>
      <c r="QUG1478" s="32"/>
      <c r="QUH1478" s="32"/>
      <c r="QUI1478" s="32"/>
      <c r="QUJ1478" s="32"/>
      <c r="QUK1478" s="6"/>
      <c r="QUL1478" s="13"/>
      <c r="QUM1478" s="6"/>
      <c r="QUN1478" s="10"/>
      <c r="QUO1478" s="10"/>
      <c r="QUP1478" s="6"/>
      <c r="QUQ1478" s="5"/>
      <c r="QUR1478" s="7"/>
      <c r="QUS1478" s="6"/>
      <c r="QUT1478" s="32"/>
      <c r="QUU1478" s="32"/>
      <c r="QUV1478" s="32"/>
      <c r="QUW1478" s="32"/>
      <c r="QUX1478" s="6"/>
      <c r="QUY1478" s="13"/>
      <c r="QUZ1478" s="6"/>
      <c r="QVA1478" s="10"/>
      <c r="QVB1478" s="10"/>
      <c r="QVC1478" s="6"/>
      <c r="QVD1478" s="5"/>
      <c r="QVE1478" s="7"/>
      <c r="QVF1478" s="6"/>
      <c r="QVG1478" s="32"/>
      <c r="QVH1478" s="32"/>
      <c r="QVI1478" s="32"/>
      <c r="QVJ1478" s="32"/>
      <c r="QVK1478" s="6"/>
      <c r="QVL1478" s="13"/>
      <c r="QVM1478" s="6"/>
      <c r="QVN1478" s="10"/>
      <c r="QVO1478" s="10"/>
      <c r="QVP1478" s="6"/>
      <c r="QVQ1478" s="5"/>
      <c r="QVR1478" s="7"/>
      <c r="QVS1478" s="6"/>
      <c r="QVT1478" s="32"/>
      <c r="QVU1478" s="32"/>
      <c r="QVV1478" s="32"/>
      <c r="QVW1478" s="32"/>
      <c r="QVX1478" s="6"/>
      <c r="QVY1478" s="13"/>
      <c r="QVZ1478" s="6"/>
      <c r="QWA1478" s="10"/>
      <c r="QWB1478" s="10"/>
      <c r="QWC1478" s="6"/>
      <c r="QWD1478" s="5"/>
      <c r="QWE1478" s="7"/>
      <c r="QWF1478" s="6"/>
      <c r="QWG1478" s="32"/>
      <c r="QWH1478" s="32"/>
      <c r="QWI1478" s="32"/>
      <c r="QWJ1478" s="32"/>
      <c r="QWK1478" s="6"/>
      <c r="QWL1478" s="13"/>
      <c r="QWM1478" s="6"/>
      <c r="QWN1478" s="10"/>
      <c r="QWO1478" s="10"/>
      <c r="QWP1478" s="6"/>
      <c r="QWQ1478" s="5"/>
      <c r="QWR1478" s="7"/>
      <c r="QWS1478" s="6"/>
      <c r="QWT1478" s="32"/>
      <c r="QWU1478" s="32"/>
      <c r="QWV1478" s="32"/>
      <c r="QWW1478" s="32"/>
      <c r="QWX1478" s="6"/>
      <c r="QWY1478" s="13"/>
      <c r="QWZ1478" s="6"/>
      <c r="QXA1478" s="10"/>
      <c r="QXB1478" s="10"/>
      <c r="QXC1478" s="6"/>
      <c r="QXD1478" s="5"/>
      <c r="QXE1478" s="7"/>
      <c r="QXF1478" s="6"/>
      <c r="QXG1478" s="32"/>
      <c r="QXH1478" s="32"/>
      <c r="QXI1478" s="32"/>
      <c r="QXJ1478" s="32"/>
      <c r="QXK1478" s="6"/>
      <c r="QXL1478" s="13"/>
      <c r="QXM1478" s="6"/>
      <c r="QXN1478" s="10"/>
      <c r="QXO1478" s="10"/>
      <c r="QXP1478" s="6"/>
      <c r="QXQ1478" s="5"/>
      <c r="QXR1478" s="7"/>
      <c r="QXS1478" s="6"/>
      <c r="QXT1478" s="32"/>
      <c r="QXU1478" s="32"/>
      <c r="QXV1478" s="32"/>
      <c r="QXW1478" s="32"/>
      <c r="QXX1478" s="6"/>
      <c r="QXY1478" s="13"/>
      <c r="QXZ1478" s="6"/>
      <c r="QYA1478" s="10"/>
      <c r="QYB1478" s="10"/>
      <c r="QYC1478" s="6"/>
      <c r="QYD1478" s="5"/>
      <c r="QYE1478" s="7"/>
      <c r="QYF1478" s="6"/>
      <c r="QYG1478" s="32"/>
      <c r="QYH1478" s="32"/>
      <c r="QYI1478" s="32"/>
      <c r="QYJ1478" s="32"/>
      <c r="QYK1478" s="6"/>
      <c r="QYL1478" s="13"/>
      <c r="QYM1478" s="6"/>
      <c r="QYN1478" s="10"/>
      <c r="QYO1478" s="10"/>
      <c r="QYP1478" s="6"/>
      <c r="QYQ1478" s="5"/>
      <c r="QYR1478" s="7"/>
      <c r="QYS1478" s="6"/>
      <c r="QYT1478" s="32"/>
      <c r="QYU1478" s="32"/>
      <c r="QYV1478" s="32"/>
      <c r="QYW1478" s="32"/>
      <c r="QYX1478" s="6"/>
      <c r="QYY1478" s="13"/>
      <c r="QYZ1478" s="6"/>
      <c r="QZA1478" s="10"/>
      <c r="QZB1478" s="10"/>
      <c r="QZC1478" s="6"/>
      <c r="QZD1478" s="5"/>
      <c r="QZE1478" s="7"/>
      <c r="QZF1478" s="6"/>
      <c r="QZG1478" s="32"/>
      <c r="QZH1478" s="32"/>
      <c r="QZI1478" s="32"/>
      <c r="QZJ1478" s="32"/>
      <c r="QZK1478" s="6"/>
      <c r="QZL1478" s="13"/>
      <c r="QZM1478" s="6"/>
      <c r="QZN1478" s="10"/>
      <c r="QZO1478" s="10"/>
      <c r="QZP1478" s="6"/>
      <c r="QZQ1478" s="5"/>
      <c r="QZR1478" s="7"/>
      <c r="QZS1478" s="6"/>
      <c r="QZT1478" s="32"/>
      <c r="QZU1478" s="32"/>
      <c r="QZV1478" s="32"/>
      <c r="QZW1478" s="32"/>
      <c r="QZX1478" s="6"/>
      <c r="QZY1478" s="13"/>
      <c r="QZZ1478" s="6"/>
      <c r="RAA1478" s="10"/>
      <c r="RAB1478" s="10"/>
      <c r="RAC1478" s="6"/>
      <c r="RAD1478" s="5"/>
      <c r="RAE1478" s="7"/>
      <c r="RAF1478" s="6"/>
      <c r="RAG1478" s="32"/>
      <c r="RAH1478" s="32"/>
      <c r="RAI1478" s="32"/>
      <c r="RAJ1478" s="32"/>
      <c r="RAK1478" s="6"/>
      <c r="RAL1478" s="13"/>
      <c r="RAM1478" s="6"/>
      <c r="RAN1478" s="10"/>
      <c r="RAO1478" s="10"/>
      <c r="RAP1478" s="6"/>
      <c r="RAQ1478" s="5"/>
      <c r="RAR1478" s="7"/>
      <c r="RAS1478" s="6"/>
      <c r="RAT1478" s="32"/>
      <c r="RAU1478" s="32"/>
      <c r="RAV1478" s="32"/>
      <c r="RAW1478" s="32"/>
      <c r="RAX1478" s="6"/>
      <c r="RAY1478" s="13"/>
      <c r="RAZ1478" s="6"/>
      <c r="RBA1478" s="10"/>
      <c r="RBB1478" s="10"/>
      <c r="RBC1478" s="6"/>
      <c r="RBD1478" s="5"/>
      <c r="RBE1478" s="7"/>
      <c r="RBF1478" s="6"/>
      <c r="RBG1478" s="32"/>
      <c r="RBH1478" s="32"/>
      <c r="RBI1478" s="32"/>
      <c r="RBJ1478" s="32"/>
      <c r="RBK1478" s="6"/>
      <c r="RBL1478" s="13"/>
      <c r="RBM1478" s="6"/>
      <c r="RBN1478" s="10"/>
      <c r="RBO1478" s="10"/>
      <c r="RBP1478" s="6"/>
      <c r="RBQ1478" s="5"/>
      <c r="RBR1478" s="7"/>
      <c r="RBS1478" s="6"/>
      <c r="RBT1478" s="32"/>
      <c r="RBU1478" s="32"/>
      <c r="RBV1478" s="32"/>
      <c r="RBW1478" s="32"/>
      <c r="RBX1478" s="6"/>
      <c r="RBY1478" s="13"/>
      <c r="RBZ1478" s="6"/>
      <c r="RCA1478" s="10"/>
      <c r="RCB1478" s="10"/>
      <c r="RCC1478" s="6"/>
      <c r="RCD1478" s="5"/>
      <c r="RCE1478" s="7"/>
      <c r="RCF1478" s="6"/>
      <c r="RCG1478" s="32"/>
      <c r="RCH1478" s="32"/>
      <c r="RCI1478" s="32"/>
      <c r="RCJ1478" s="32"/>
      <c r="RCK1478" s="6"/>
      <c r="RCL1478" s="13"/>
      <c r="RCM1478" s="6"/>
      <c r="RCN1478" s="10"/>
      <c r="RCO1478" s="10"/>
      <c r="RCP1478" s="6"/>
      <c r="RCQ1478" s="5"/>
      <c r="RCR1478" s="7"/>
      <c r="RCS1478" s="6"/>
      <c r="RCT1478" s="32"/>
      <c r="RCU1478" s="32"/>
      <c r="RCV1478" s="32"/>
      <c r="RCW1478" s="32"/>
      <c r="RCX1478" s="6"/>
      <c r="RCY1478" s="13"/>
      <c r="RCZ1478" s="6"/>
      <c r="RDA1478" s="10"/>
      <c r="RDB1478" s="10"/>
      <c r="RDC1478" s="6"/>
      <c r="RDD1478" s="5"/>
      <c r="RDE1478" s="7"/>
      <c r="RDF1478" s="6"/>
      <c r="RDG1478" s="32"/>
      <c r="RDH1478" s="32"/>
      <c r="RDI1478" s="32"/>
      <c r="RDJ1478" s="32"/>
      <c r="RDK1478" s="6"/>
      <c r="RDL1478" s="13"/>
      <c r="RDM1478" s="6"/>
      <c r="RDN1478" s="10"/>
      <c r="RDO1478" s="10"/>
      <c r="RDP1478" s="6"/>
      <c r="RDQ1478" s="5"/>
      <c r="RDR1478" s="7"/>
      <c r="RDS1478" s="6"/>
      <c r="RDT1478" s="32"/>
      <c r="RDU1478" s="32"/>
      <c r="RDV1478" s="32"/>
      <c r="RDW1478" s="32"/>
      <c r="RDX1478" s="6"/>
      <c r="RDY1478" s="13"/>
      <c r="RDZ1478" s="6"/>
      <c r="REA1478" s="10"/>
      <c r="REB1478" s="10"/>
      <c r="REC1478" s="6"/>
      <c r="RED1478" s="5"/>
      <c r="REE1478" s="7"/>
      <c r="REF1478" s="6"/>
      <c r="REG1478" s="32"/>
      <c r="REH1478" s="32"/>
      <c r="REI1478" s="32"/>
      <c r="REJ1478" s="32"/>
      <c r="REK1478" s="6"/>
      <c r="REL1478" s="13"/>
      <c r="REM1478" s="6"/>
      <c r="REN1478" s="10"/>
      <c r="REO1478" s="10"/>
      <c r="REP1478" s="6"/>
      <c r="REQ1478" s="5"/>
      <c r="RER1478" s="7"/>
      <c r="RES1478" s="6"/>
      <c r="RET1478" s="32"/>
      <c r="REU1478" s="32"/>
      <c r="REV1478" s="32"/>
      <c r="REW1478" s="32"/>
      <c r="REX1478" s="6"/>
      <c r="REY1478" s="13"/>
      <c r="REZ1478" s="6"/>
      <c r="RFA1478" s="10"/>
      <c r="RFB1478" s="10"/>
      <c r="RFC1478" s="6"/>
      <c r="RFD1478" s="5"/>
      <c r="RFE1478" s="7"/>
      <c r="RFF1478" s="6"/>
      <c r="RFG1478" s="32"/>
      <c r="RFH1478" s="32"/>
      <c r="RFI1478" s="32"/>
      <c r="RFJ1478" s="32"/>
      <c r="RFK1478" s="6"/>
      <c r="RFL1478" s="13"/>
      <c r="RFM1478" s="6"/>
      <c r="RFN1478" s="10"/>
      <c r="RFO1478" s="10"/>
      <c r="RFP1478" s="6"/>
      <c r="RFQ1478" s="5"/>
      <c r="RFR1478" s="7"/>
      <c r="RFS1478" s="6"/>
      <c r="RFT1478" s="32"/>
      <c r="RFU1478" s="32"/>
      <c r="RFV1478" s="32"/>
      <c r="RFW1478" s="32"/>
      <c r="RFX1478" s="6"/>
      <c r="RFY1478" s="13"/>
      <c r="RFZ1478" s="6"/>
      <c r="RGA1478" s="10"/>
      <c r="RGB1478" s="10"/>
      <c r="RGC1478" s="6"/>
      <c r="RGD1478" s="5"/>
      <c r="RGE1478" s="7"/>
      <c r="RGF1478" s="6"/>
      <c r="RGG1478" s="32"/>
      <c r="RGH1478" s="32"/>
      <c r="RGI1478" s="32"/>
      <c r="RGJ1478" s="32"/>
      <c r="RGK1478" s="6"/>
      <c r="RGL1478" s="13"/>
      <c r="RGM1478" s="6"/>
      <c r="RGN1478" s="10"/>
      <c r="RGO1478" s="10"/>
      <c r="RGP1478" s="6"/>
      <c r="RGQ1478" s="5"/>
      <c r="RGR1478" s="7"/>
      <c r="RGS1478" s="6"/>
      <c r="RGT1478" s="32"/>
      <c r="RGU1478" s="32"/>
      <c r="RGV1478" s="32"/>
      <c r="RGW1478" s="32"/>
      <c r="RGX1478" s="6"/>
      <c r="RGY1478" s="13"/>
      <c r="RGZ1478" s="6"/>
      <c r="RHA1478" s="10"/>
      <c r="RHB1478" s="10"/>
      <c r="RHC1478" s="6"/>
      <c r="RHD1478" s="5"/>
      <c r="RHE1478" s="7"/>
      <c r="RHF1478" s="6"/>
      <c r="RHG1478" s="32"/>
      <c r="RHH1478" s="32"/>
      <c r="RHI1478" s="32"/>
      <c r="RHJ1478" s="32"/>
      <c r="RHK1478" s="6"/>
      <c r="RHL1478" s="13"/>
      <c r="RHM1478" s="6"/>
      <c r="RHN1478" s="10"/>
      <c r="RHO1478" s="10"/>
      <c r="RHP1478" s="6"/>
      <c r="RHQ1478" s="5"/>
      <c r="RHR1478" s="7"/>
      <c r="RHS1478" s="6"/>
      <c r="RHT1478" s="32"/>
      <c r="RHU1478" s="32"/>
      <c r="RHV1478" s="32"/>
      <c r="RHW1478" s="32"/>
      <c r="RHX1478" s="6"/>
      <c r="RHY1478" s="13"/>
      <c r="RHZ1478" s="6"/>
      <c r="RIA1478" s="10"/>
      <c r="RIB1478" s="10"/>
      <c r="RIC1478" s="6"/>
      <c r="RID1478" s="5"/>
      <c r="RIE1478" s="7"/>
      <c r="RIF1478" s="6"/>
      <c r="RIG1478" s="32"/>
      <c r="RIH1478" s="32"/>
      <c r="RII1478" s="32"/>
      <c r="RIJ1478" s="32"/>
      <c r="RIK1478" s="6"/>
      <c r="RIL1478" s="13"/>
      <c r="RIM1478" s="6"/>
      <c r="RIN1478" s="10"/>
      <c r="RIO1478" s="10"/>
      <c r="RIP1478" s="6"/>
      <c r="RIQ1478" s="5"/>
      <c r="RIR1478" s="7"/>
      <c r="RIS1478" s="6"/>
      <c r="RIT1478" s="32"/>
      <c r="RIU1478" s="32"/>
      <c r="RIV1478" s="32"/>
      <c r="RIW1478" s="32"/>
      <c r="RIX1478" s="6"/>
      <c r="RIY1478" s="13"/>
      <c r="RIZ1478" s="6"/>
      <c r="RJA1478" s="10"/>
      <c r="RJB1478" s="10"/>
      <c r="RJC1478" s="6"/>
      <c r="RJD1478" s="5"/>
      <c r="RJE1478" s="7"/>
      <c r="RJF1478" s="6"/>
      <c r="RJG1478" s="32"/>
      <c r="RJH1478" s="32"/>
      <c r="RJI1478" s="32"/>
      <c r="RJJ1478" s="32"/>
      <c r="RJK1478" s="6"/>
      <c r="RJL1478" s="13"/>
      <c r="RJM1478" s="6"/>
      <c r="RJN1478" s="10"/>
      <c r="RJO1478" s="10"/>
      <c r="RJP1478" s="6"/>
      <c r="RJQ1478" s="5"/>
      <c r="RJR1478" s="7"/>
      <c r="RJS1478" s="6"/>
      <c r="RJT1478" s="32"/>
      <c r="RJU1478" s="32"/>
      <c r="RJV1478" s="32"/>
      <c r="RJW1478" s="32"/>
      <c r="RJX1478" s="6"/>
      <c r="RJY1478" s="13"/>
      <c r="RJZ1478" s="6"/>
      <c r="RKA1478" s="10"/>
      <c r="RKB1478" s="10"/>
      <c r="RKC1478" s="6"/>
      <c r="RKD1478" s="5"/>
      <c r="RKE1478" s="7"/>
      <c r="RKF1478" s="6"/>
      <c r="RKG1478" s="32"/>
      <c r="RKH1478" s="32"/>
      <c r="RKI1478" s="32"/>
      <c r="RKJ1478" s="32"/>
      <c r="RKK1478" s="6"/>
      <c r="RKL1478" s="13"/>
      <c r="RKM1478" s="6"/>
      <c r="RKN1478" s="10"/>
      <c r="RKO1478" s="10"/>
      <c r="RKP1478" s="6"/>
      <c r="RKQ1478" s="5"/>
      <c r="RKR1478" s="7"/>
      <c r="RKS1478" s="6"/>
      <c r="RKT1478" s="32"/>
      <c r="RKU1478" s="32"/>
      <c r="RKV1478" s="32"/>
      <c r="RKW1478" s="32"/>
      <c r="RKX1478" s="6"/>
      <c r="RKY1478" s="13"/>
      <c r="RKZ1478" s="6"/>
      <c r="RLA1478" s="10"/>
      <c r="RLB1478" s="10"/>
      <c r="RLC1478" s="6"/>
      <c r="RLD1478" s="5"/>
      <c r="RLE1478" s="7"/>
      <c r="RLF1478" s="6"/>
      <c r="RLG1478" s="32"/>
      <c r="RLH1478" s="32"/>
      <c r="RLI1478" s="32"/>
      <c r="RLJ1478" s="32"/>
      <c r="RLK1478" s="6"/>
      <c r="RLL1478" s="13"/>
      <c r="RLM1478" s="6"/>
      <c r="RLN1478" s="10"/>
      <c r="RLO1478" s="10"/>
      <c r="RLP1478" s="6"/>
      <c r="RLQ1478" s="5"/>
      <c r="RLR1478" s="7"/>
      <c r="RLS1478" s="6"/>
      <c r="RLT1478" s="32"/>
      <c r="RLU1478" s="32"/>
      <c r="RLV1478" s="32"/>
      <c r="RLW1478" s="32"/>
      <c r="RLX1478" s="6"/>
      <c r="RLY1478" s="13"/>
      <c r="RLZ1478" s="6"/>
      <c r="RMA1478" s="10"/>
      <c r="RMB1478" s="10"/>
      <c r="RMC1478" s="6"/>
      <c r="RMD1478" s="5"/>
      <c r="RME1478" s="7"/>
      <c r="RMF1478" s="6"/>
      <c r="RMG1478" s="32"/>
      <c r="RMH1478" s="32"/>
      <c r="RMI1478" s="32"/>
      <c r="RMJ1478" s="32"/>
      <c r="RMK1478" s="6"/>
      <c r="RML1478" s="13"/>
      <c r="RMM1478" s="6"/>
      <c r="RMN1478" s="10"/>
      <c r="RMO1478" s="10"/>
      <c r="RMP1478" s="6"/>
      <c r="RMQ1478" s="5"/>
      <c r="RMR1478" s="7"/>
      <c r="RMS1478" s="6"/>
      <c r="RMT1478" s="32"/>
      <c r="RMU1478" s="32"/>
      <c r="RMV1478" s="32"/>
      <c r="RMW1478" s="32"/>
      <c r="RMX1478" s="6"/>
      <c r="RMY1478" s="13"/>
      <c r="RMZ1478" s="6"/>
      <c r="RNA1478" s="10"/>
      <c r="RNB1478" s="10"/>
      <c r="RNC1478" s="6"/>
      <c r="RND1478" s="5"/>
      <c r="RNE1478" s="7"/>
      <c r="RNF1478" s="6"/>
      <c r="RNG1478" s="32"/>
      <c r="RNH1478" s="32"/>
      <c r="RNI1478" s="32"/>
      <c r="RNJ1478" s="32"/>
      <c r="RNK1478" s="6"/>
      <c r="RNL1478" s="13"/>
      <c r="RNM1478" s="6"/>
      <c r="RNN1478" s="10"/>
      <c r="RNO1478" s="10"/>
      <c r="RNP1478" s="6"/>
      <c r="RNQ1478" s="5"/>
      <c r="RNR1478" s="7"/>
      <c r="RNS1478" s="6"/>
      <c r="RNT1478" s="32"/>
      <c r="RNU1478" s="32"/>
      <c r="RNV1478" s="32"/>
      <c r="RNW1478" s="32"/>
      <c r="RNX1478" s="6"/>
      <c r="RNY1478" s="13"/>
      <c r="RNZ1478" s="6"/>
      <c r="ROA1478" s="10"/>
      <c r="ROB1478" s="10"/>
      <c r="ROC1478" s="6"/>
      <c r="ROD1478" s="5"/>
      <c r="ROE1478" s="7"/>
      <c r="ROF1478" s="6"/>
      <c r="ROG1478" s="32"/>
      <c r="ROH1478" s="32"/>
      <c r="ROI1478" s="32"/>
      <c r="ROJ1478" s="32"/>
      <c r="ROK1478" s="6"/>
      <c r="ROL1478" s="13"/>
      <c r="ROM1478" s="6"/>
      <c r="RON1478" s="10"/>
      <c r="ROO1478" s="10"/>
      <c r="ROP1478" s="6"/>
      <c r="ROQ1478" s="5"/>
      <c r="ROR1478" s="7"/>
      <c r="ROS1478" s="6"/>
      <c r="ROT1478" s="32"/>
      <c r="ROU1478" s="32"/>
      <c r="ROV1478" s="32"/>
      <c r="ROW1478" s="32"/>
      <c r="ROX1478" s="6"/>
      <c r="ROY1478" s="13"/>
      <c r="ROZ1478" s="6"/>
      <c r="RPA1478" s="10"/>
      <c r="RPB1478" s="10"/>
      <c r="RPC1478" s="6"/>
      <c r="RPD1478" s="5"/>
      <c r="RPE1478" s="7"/>
      <c r="RPF1478" s="6"/>
      <c r="RPG1478" s="32"/>
      <c r="RPH1478" s="32"/>
      <c r="RPI1478" s="32"/>
      <c r="RPJ1478" s="32"/>
      <c r="RPK1478" s="6"/>
      <c r="RPL1478" s="13"/>
      <c r="RPM1478" s="6"/>
      <c r="RPN1478" s="10"/>
      <c r="RPO1478" s="10"/>
      <c r="RPP1478" s="6"/>
      <c r="RPQ1478" s="5"/>
      <c r="RPR1478" s="7"/>
      <c r="RPS1478" s="6"/>
      <c r="RPT1478" s="32"/>
      <c r="RPU1478" s="32"/>
      <c r="RPV1478" s="32"/>
      <c r="RPW1478" s="32"/>
      <c r="RPX1478" s="6"/>
      <c r="RPY1478" s="13"/>
      <c r="RPZ1478" s="6"/>
      <c r="RQA1478" s="10"/>
      <c r="RQB1478" s="10"/>
      <c r="RQC1478" s="6"/>
      <c r="RQD1478" s="5"/>
      <c r="RQE1478" s="7"/>
      <c r="RQF1478" s="6"/>
      <c r="RQG1478" s="32"/>
      <c r="RQH1478" s="32"/>
      <c r="RQI1478" s="32"/>
      <c r="RQJ1478" s="32"/>
      <c r="RQK1478" s="6"/>
      <c r="RQL1478" s="13"/>
      <c r="RQM1478" s="6"/>
      <c r="RQN1478" s="10"/>
      <c r="RQO1478" s="10"/>
      <c r="RQP1478" s="6"/>
      <c r="RQQ1478" s="5"/>
      <c r="RQR1478" s="7"/>
      <c r="RQS1478" s="6"/>
      <c r="RQT1478" s="32"/>
      <c r="RQU1478" s="32"/>
      <c r="RQV1478" s="32"/>
      <c r="RQW1478" s="32"/>
      <c r="RQX1478" s="6"/>
      <c r="RQY1478" s="13"/>
      <c r="RQZ1478" s="6"/>
      <c r="RRA1478" s="10"/>
      <c r="RRB1478" s="10"/>
      <c r="RRC1478" s="6"/>
      <c r="RRD1478" s="5"/>
      <c r="RRE1478" s="7"/>
      <c r="RRF1478" s="6"/>
      <c r="RRG1478" s="32"/>
      <c r="RRH1478" s="32"/>
      <c r="RRI1478" s="32"/>
      <c r="RRJ1478" s="32"/>
      <c r="RRK1478" s="6"/>
      <c r="RRL1478" s="13"/>
      <c r="RRM1478" s="6"/>
      <c r="RRN1478" s="10"/>
      <c r="RRO1478" s="10"/>
      <c r="RRP1478" s="6"/>
      <c r="RRQ1478" s="5"/>
      <c r="RRR1478" s="7"/>
      <c r="RRS1478" s="6"/>
      <c r="RRT1478" s="32"/>
      <c r="RRU1478" s="32"/>
      <c r="RRV1478" s="32"/>
      <c r="RRW1478" s="32"/>
      <c r="RRX1478" s="6"/>
      <c r="RRY1478" s="13"/>
      <c r="RRZ1478" s="6"/>
      <c r="RSA1478" s="10"/>
      <c r="RSB1478" s="10"/>
      <c r="RSC1478" s="6"/>
      <c r="RSD1478" s="5"/>
      <c r="RSE1478" s="7"/>
      <c r="RSF1478" s="6"/>
      <c r="RSG1478" s="32"/>
      <c r="RSH1478" s="32"/>
      <c r="RSI1478" s="32"/>
      <c r="RSJ1478" s="32"/>
      <c r="RSK1478" s="6"/>
      <c r="RSL1478" s="13"/>
      <c r="RSM1478" s="6"/>
      <c r="RSN1478" s="10"/>
      <c r="RSO1478" s="10"/>
      <c r="RSP1478" s="6"/>
      <c r="RSQ1478" s="5"/>
      <c r="RSR1478" s="7"/>
      <c r="RSS1478" s="6"/>
      <c r="RST1478" s="32"/>
      <c r="RSU1478" s="32"/>
      <c r="RSV1478" s="32"/>
      <c r="RSW1478" s="32"/>
      <c r="RSX1478" s="6"/>
      <c r="RSY1478" s="13"/>
      <c r="RSZ1478" s="6"/>
      <c r="RTA1478" s="10"/>
      <c r="RTB1478" s="10"/>
      <c r="RTC1478" s="6"/>
      <c r="RTD1478" s="5"/>
      <c r="RTE1478" s="7"/>
      <c r="RTF1478" s="6"/>
      <c r="RTG1478" s="32"/>
      <c r="RTH1478" s="32"/>
      <c r="RTI1478" s="32"/>
      <c r="RTJ1478" s="32"/>
      <c r="RTK1478" s="6"/>
      <c r="RTL1478" s="13"/>
      <c r="RTM1478" s="6"/>
      <c r="RTN1478" s="10"/>
      <c r="RTO1478" s="10"/>
      <c r="RTP1478" s="6"/>
      <c r="RTQ1478" s="5"/>
      <c r="RTR1478" s="7"/>
      <c r="RTS1478" s="6"/>
      <c r="RTT1478" s="32"/>
      <c r="RTU1478" s="32"/>
      <c r="RTV1478" s="32"/>
      <c r="RTW1478" s="32"/>
      <c r="RTX1478" s="6"/>
      <c r="RTY1478" s="13"/>
      <c r="RTZ1478" s="6"/>
      <c r="RUA1478" s="10"/>
      <c r="RUB1478" s="10"/>
      <c r="RUC1478" s="6"/>
      <c r="RUD1478" s="5"/>
      <c r="RUE1478" s="7"/>
      <c r="RUF1478" s="6"/>
      <c r="RUG1478" s="32"/>
      <c r="RUH1478" s="32"/>
      <c r="RUI1478" s="32"/>
      <c r="RUJ1478" s="32"/>
      <c r="RUK1478" s="6"/>
      <c r="RUL1478" s="13"/>
      <c r="RUM1478" s="6"/>
      <c r="RUN1478" s="10"/>
      <c r="RUO1478" s="10"/>
      <c r="RUP1478" s="6"/>
      <c r="RUQ1478" s="5"/>
      <c r="RUR1478" s="7"/>
      <c r="RUS1478" s="6"/>
      <c r="RUT1478" s="32"/>
      <c r="RUU1478" s="32"/>
      <c r="RUV1478" s="32"/>
      <c r="RUW1478" s="32"/>
      <c r="RUX1478" s="6"/>
      <c r="RUY1478" s="13"/>
      <c r="RUZ1478" s="6"/>
      <c r="RVA1478" s="10"/>
      <c r="RVB1478" s="10"/>
      <c r="RVC1478" s="6"/>
      <c r="RVD1478" s="5"/>
      <c r="RVE1478" s="7"/>
      <c r="RVF1478" s="6"/>
      <c r="RVG1478" s="32"/>
      <c r="RVH1478" s="32"/>
      <c r="RVI1478" s="32"/>
      <c r="RVJ1478" s="32"/>
      <c r="RVK1478" s="6"/>
      <c r="RVL1478" s="13"/>
      <c r="RVM1478" s="6"/>
      <c r="RVN1478" s="10"/>
      <c r="RVO1478" s="10"/>
      <c r="RVP1478" s="6"/>
      <c r="RVQ1478" s="5"/>
      <c r="RVR1478" s="7"/>
      <c r="RVS1478" s="6"/>
      <c r="RVT1478" s="32"/>
      <c r="RVU1478" s="32"/>
      <c r="RVV1478" s="32"/>
      <c r="RVW1478" s="32"/>
      <c r="RVX1478" s="6"/>
      <c r="RVY1478" s="13"/>
      <c r="RVZ1478" s="6"/>
      <c r="RWA1478" s="10"/>
      <c r="RWB1478" s="10"/>
      <c r="RWC1478" s="6"/>
      <c r="RWD1478" s="5"/>
      <c r="RWE1478" s="7"/>
      <c r="RWF1478" s="6"/>
      <c r="RWG1478" s="32"/>
      <c r="RWH1478" s="32"/>
      <c r="RWI1478" s="32"/>
      <c r="RWJ1478" s="32"/>
      <c r="RWK1478" s="6"/>
      <c r="RWL1478" s="13"/>
      <c r="RWM1478" s="6"/>
      <c r="RWN1478" s="10"/>
      <c r="RWO1478" s="10"/>
      <c r="RWP1478" s="6"/>
      <c r="RWQ1478" s="5"/>
      <c r="RWR1478" s="7"/>
      <c r="RWS1478" s="6"/>
      <c r="RWT1478" s="32"/>
      <c r="RWU1478" s="32"/>
      <c r="RWV1478" s="32"/>
      <c r="RWW1478" s="32"/>
      <c r="RWX1478" s="6"/>
      <c r="RWY1478" s="13"/>
      <c r="RWZ1478" s="6"/>
      <c r="RXA1478" s="10"/>
      <c r="RXB1478" s="10"/>
      <c r="RXC1478" s="6"/>
      <c r="RXD1478" s="5"/>
      <c r="RXE1478" s="7"/>
      <c r="RXF1478" s="6"/>
      <c r="RXG1478" s="32"/>
      <c r="RXH1478" s="32"/>
      <c r="RXI1478" s="32"/>
      <c r="RXJ1478" s="32"/>
      <c r="RXK1478" s="6"/>
      <c r="RXL1478" s="13"/>
      <c r="RXM1478" s="6"/>
      <c r="RXN1478" s="10"/>
      <c r="RXO1478" s="10"/>
      <c r="RXP1478" s="6"/>
      <c r="RXQ1478" s="5"/>
      <c r="RXR1478" s="7"/>
      <c r="RXS1478" s="6"/>
      <c r="RXT1478" s="32"/>
      <c r="RXU1478" s="32"/>
      <c r="RXV1478" s="32"/>
      <c r="RXW1478" s="32"/>
      <c r="RXX1478" s="6"/>
      <c r="RXY1478" s="13"/>
      <c r="RXZ1478" s="6"/>
      <c r="RYA1478" s="10"/>
      <c r="RYB1478" s="10"/>
      <c r="RYC1478" s="6"/>
      <c r="RYD1478" s="5"/>
      <c r="RYE1478" s="7"/>
      <c r="RYF1478" s="6"/>
      <c r="RYG1478" s="32"/>
      <c r="RYH1478" s="32"/>
      <c r="RYI1478" s="32"/>
      <c r="RYJ1478" s="32"/>
      <c r="RYK1478" s="6"/>
      <c r="RYL1478" s="13"/>
      <c r="RYM1478" s="6"/>
      <c r="RYN1478" s="10"/>
      <c r="RYO1478" s="10"/>
      <c r="RYP1478" s="6"/>
      <c r="RYQ1478" s="5"/>
      <c r="RYR1478" s="7"/>
      <c r="RYS1478" s="6"/>
      <c r="RYT1478" s="32"/>
      <c r="RYU1478" s="32"/>
      <c r="RYV1478" s="32"/>
      <c r="RYW1478" s="32"/>
      <c r="RYX1478" s="6"/>
      <c r="RYY1478" s="13"/>
      <c r="RYZ1478" s="6"/>
      <c r="RZA1478" s="10"/>
      <c r="RZB1478" s="10"/>
      <c r="RZC1478" s="6"/>
      <c r="RZD1478" s="5"/>
      <c r="RZE1478" s="7"/>
      <c r="RZF1478" s="6"/>
      <c r="RZG1478" s="32"/>
      <c r="RZH1478" s="32"/>
      <c r="RZI1478" s="32"/>
      <c r="RZJ1478" s="32"/>
      <c r="RZK1478" s="6"/>
      <c r="RZL1478" s="13"/>
      <c r="RZM1478" s="6"/>
      <c r="RZN1478" s="10"/>
      <c r="RZO1478" s="10"/>
      <c r="RZP1478" s="6"/>
      <c r="RZQ1478" s="5"/>
      <c r="RZR1478" s="7"/>
      <c r="RZS1478" s="6"/>
      <c r="RZT1478" s="32"/>
      <c r="RZU1478" s="32"/>
      <c r="RZV1478" s="32"/>
      <c r="RZW1478" s="32"/>
      <c r="RZX1478" s="6"/>
      <c r="RZY1478" s="13"/>
      <c r="RZZ1478" s="6"/>
      <c r="SAA1478" s="10"/>
      <c r="SAB1478" s="10"/>
      <c r="SAC1478" s="6"/>
      <c r="SAD1478" s="5"/>
      <c r="SAE1478" s="7"/>
      <c r="SAF1478" s="6"/>
      <c r="SAG1478" s="32"/>
      <c r="SAH1478" s="32"/>
      <c r="SAI1478" s="32"/>
      <c r="SAJ1478" s="32"/>
      <c r="SAK1478" s="6"/>
      <c r="SAL1478" s="13"/>
      <c r="SAM1478" s="6"/>
      <c r="SAN1478" s="10"/>
      <c r="SAO1478" s="10"/>
      <c r="SAP1478" s="6"/>
      <c r="SAQ1478" s="5"/>
      <c r="SAR1478" s="7"/>
      <c r="SAS1478" s="6"/>
      <c r="SAT1478" s="32"/>
      <c r="SAU1478" s="32"/>
      <c r="SAV1478" s="32"/>
      <c r="SAW1478" s="32"/>
      <c r="SAX1478" s="6"/>
      <c r="SAY1478" s="13"/>
      <c r="SAZ1478" s="6"/>
      <c r="SBA1478" s="10"/>
      <c r="SBB1478" s="10"/>
      <c r="SBC1478" s="6"/>
      <c r="SBD1478" s="5"/>
      <c r="SBE1478" s="7"/>
      <c r="SBF1478" s="6"/>
      <c r="SBG1478" s="32"/>
      <c r="SBH1478" s="32"/>
      <c r="SBI1478" s="32"/>
      <c r="SBJ1478" s="32"/>
      <c r="SBK1478" s="6"/>
      <c r="SBL1478" s="13"/>
      <c r="SBM1478" s="6"/>
      <c r="SBN1478" s="10"/>
      <c r="SBO1478" s="10"/>
      <c r="SBP1478" s="6"/>
      <c r="SBQ1478" s="5"/>
      <c r="SBR1478" s="7"/>
      <c r="SBS1478" s="6"/>
      <c r="SBT1478" s="32"/>
      <c r="SBU1478" s="32"/>
      <c r="SBV1478" s="32"/>
      <c r="SBW1478" s="32"/>
      <c r="SBX1478" s="6"/>
      <c r="SBY1478" s="13"/>
      <c r="SBZ1478" s="6"/>
      <c r="SCA1478" s="10"/>
      <c r="SCB1478" s="10"/>
      <c r="SCC1478" s="6"/>
      <c r="SCD1478" s="5"/>
      <c r="SCE1478" s="7"/>
      <c r="SCF1478" s="6"/>
      <c r="SCG1478" s="32"/>
      <c r="SCH1478" s="32"/>
      <c r="SCI1478" s="32"/>
      <c r="SCJ1478" s="32"/>
      <c r="SCK1478" s="6"/>
      <c r="SCL1478" s="13"/>
      <c r="SCM1478" s="6"/>
      <c r="SCN1478" s="10"/>
      <c r="SCO1478" s="10"/>
      <c r="SCP1478" s="6"/>
      <c r="SCQ1478" s="5"/>
      <c r="SCR1478" s="7"/>
      <c r="SCS1478" s="6"/>
      <c r="SCT1478" s="32"/>
      <c r="SCU1478" s="32"/>
      <c r="SCV1478" s="32"/>
      <c r="SCW1478" s="32"/>
      <c r="SCX1478" s="6"/>
      <c r="SCY1478" s="13"/>
      <c r="SCZ1478" s="6"/>
      <c r="SDA1478" s="10"/>
      <c r="SDB1478" s="10"/>
      <c r="SDC1478" s="6"/>
      <c r="SDD1478" s="5"/>
      <c r="SDE1478" s="7"/>
      <c r="SDF1478" s="6"/>
      <c r="SDG1478" s="32"/>
      <c r="SDH1478" s="32"/>
      <c r="SDI1478" s="32"/>
      <c r="SDJ1478" s="32"/>
      <c r="SDK1478" s="6"/>
      <c r="SDL1478" s="13"/>
      <c r="SDM1478" s="6"/>
      <c r="SDN1478" s="10"/>
      <c r="SDO1478" s="10"/>
      <c r="SDP1478" s="6"/>
      <c r="SDQ1478" s="5"/>
      <c r="SDR1478" s="7"/>
      <c r="SDS1478" s="6"/>
      <c r="SDT1478" s="32"/>
      <c r="SDU1478" s="32"/>
      <c r="SDV1478" s="32"/>
      <c r="SDW1478" s="32"/>
      <c r="SDX1478" s="6"/>
      <c r="SDY1478" s="13"/>
      <c r="SDZ1478" s="6"/>
      <c r="SEA1478" s="10"/>
      <c r="SEB1478" s="10"/>
      <c r="SEC1478" s="6"/>
      <c r="SED1478" s="5"/>
      <c r="SEE1478" s="7"/>
      <c r="SEF1478" s="6"/>
      <c r="SEG1478" s="32"/>
      <c r="SEH1478" s="32"/>
      <c r="SEI1478" s="32"/>
      <c r="SEJ1478" s="32"/>
      <c r="SEK1478" s="6"/>
      <c r="SEL1478" s="13"/>
      <c r="SEM1478" s="6"/>
      <c r="SEN1478" s="10"/>
      <c r="SEO1478" s="10"/>
      <c r="SEP1478" s="6"/>
      <c r="SEQ1478" s="5"/>
      <c r="SER1478" s="7"/>
      <c r="SES1478" s="6"/>
      <c r="SET1478" s="32"/>
      <c r="SEU1478" s="32"/>
      <c r="SEV1478" s="32"/>
      <c r="SEW1478" s="32"/>
      <c r="SEX1478" s="6"/>
      <c r="SEY1478" s="13"/>
      <c r="SEZ1478" s="6"/>
      <c r="SFA1478" s="10"/>
      <c r="SFB1478" s="10"/>
      <c r="SFC1478" s="6"/>
      <c r="SFD1478" s="5"/>
      <c r="SFE1478" s="7"/>
      <c r="SFF1478" s="6"/>
      <c r="SFG1478" s="32"/>
      <c r="SFH1478" s="32"/>
      <c r="SFI1478" s="32"/>
      <c r="SFJ1478" s="32"/>
      <c r="SFK1478" s="6"/>
      <c r="SFL1478" s="13"/>
      <c r="SFM1478" s="6"/>
      <c r="SFN1478" s="10"/>
      <c r="SFO1478" s="10"/>
      <c r="SFP1478" s="6"/>
      <c r="SFQ1478" s="5"/>
      <c r="SFR1478" s="7"/>
      <c r="SFS1478" s="6"/>
      <c r="SFT1478" s="32"/>
      <c r="SFU1478" s="32"/>
      <c r="SFV1478" s="32"/>
      <c r="SFW1478" s="32"/>
      <c r="SFX1478" s="6"/>
      <c r="SFY1478" s="13"/>
      <c r="SFZ1478" s="6"/>
      <c r="SGA1478" s="10"/>
      <c r="SGB1478" s="10"/>
      <c r="SGC1478" s="6"/>
      <c r="SGD1478" s="5"/>
      <c r="SGE1478" s="7"/>
      <c r="SGF1478" s="6"/>
      <c r="SGG1478" s="32"/>
      <c r="SGH1478" s="32"/>
      <c r="SGI1478" s="32"/>
      <c r="SGJ1478" s="32"/>
      <c r="SGK1478" s="6"/>
      <c r="SGL1478" s="13"/>
      <c r="SGM1478" s="6"/>
      <c r="SGN1478" s="10"/>
      <c r="SGO1478" s="10"/>
      <c r="SGP1478" s="6"/>
      <c r="SGQ1478" s="5"/>
      <c r="SGR1478" s="7"/>
      <c r="SGS1478" s="6"/>
      <c r="SGT1478" s="32"/>
      <c r="SGU1478" s="32"/>
      <c r="SGV1478" s="32"/>
      <c r="SGW1478" s="32"/>
      <c r="SGX1478" s="6"/>
      <c r="SGY1478" s="13"/>
      <c r="SGZ1478" s="6"/>
      <c r="SHA1478" s="10"/>
      <c r="SHB1478" s="10"/>
      <c r="SHC1478" s="6"/>
      <c r="SHD1478" s="5"/>
      <c r="SHE1478" s="7"/>
      <c r="SHF1478" s="6"/>
      <c r="SHG1478" s="32"/>
      <c r="SHH1478" s="32"/>
      <c r="SHI1478" s="32"/>
      <c r="SHJ1478" s="32"/>
      <c r="SHK1478" s="6"/>
      <c r="SHL1478" s="13"/>
      <c r="SHM1478" s="6"/>
      <c r="SHN1478" s="10"/>
      <c r="SHO1478" s="10"/>
      <c r="SHP1478" s="6"/>
      <c r="SHQ1478" s="5"/>
      <c r="SHR1478" s="7"/>
      <c r="SHS1478" s="6"/>
      <c r="SHT1478" s="32"/>
      <c r="SHU1478" s="32"/>
      <c r="SHV1478" s="32"/>
      <c r="SHW1478" s="32"/>
      <c r="SHX1478" s="6"/>
      <c r="SHY1478" s="13"/>
      <c r="SHZ1478" s="6"/>
      <c r="SIA1478" s="10"/>
      <c r="SIB1478" s="10"/>
      <c r="SIC1478" s="6"/>
      <c r="SID1478" s="5"/>
      <c r="SIE1478" s="7"/>
      <c r="SIF1478" s="6"/>
      <c r="SIG1478" s="32"/>
      <c r="SIH1478" s="32"/>
      <c r="SII1478" s="32"/>
      <c r="SIJ1478" s="32"/>
      <c r="SIK1478" s="6"/>
      <c r="SIL1478" s="13"/>
      <c r="SIM1478" s="6"/>
      <c r="SIN1478" s="10"/>
      <c r="SIO1478" s="10"/>
      <c r="SIP1478" s="6"/>
      <c r="SIQ1478" s="5"/>
      <c r="SIR1478" s="7"/>
      <c r="SIS1478" s="6"/>
      <c r="SIT1478" s="32"/>
      <c r="SIU1478" s="32"/>
      <c r="SIV1478" s="32"/>
      <c r="SIW1478" s="32"/>
      <c r="SIX1478" s="6"/>
      <c r="SIY1478" s="13"/>
      <c r="SIZ1478" s="6"/>
      <c r="SJA1478" s="10"/>
      <c r="SJB1478" s="10"/>
      <c r="SJC1478" s="6"/>
      <c r="SJD1478" s="5"/>
      <c r="SJE1478" s="7"/>
      <c r="SJF1478" s="6"/>
      <c r="SJG1478" s="32"/>
      <c r="SJH1478" s="32"/>
      <c r="SJI1478" s="32"/>
      <c r="SJJ1478" s="32"/>
      <c r="SJK1478" s="6"/>
      <c r="SJL1478" s="13"/>
      <c r="SJM1478" s="6"/>
      <c r="SJN1478" s="10"/>
      <c r="SJO1478" s="10"/>
      <c r="SJP1478" s="6"/>
      <c r="SJQ1478" s="5"/>
      <c r="SJR1478" s="7"/>
      <c r="SJS1478" s="6"/>
      <c r="SJT1478" s="32"/>
      <c r="SJU1478" s="32"/>
      <c r="SJV1478" s="32"/>
      <c r="SJW1478" s="32"/>
      <c r="SJX1478" s="6"/>
      <c r="SJY1478" s="13"/>
      <c r="SJZ1478" s="6"/>
      <c r="SKA1478" s="10"/>
      <c r="SKB1478" s="10"/>
      <c r="SKC1478" s="6"/>
      <c r="SKD1478" s="5"/>
      <c r="SKE1478" s="7"/>
      <c r="SKF1478" s="6"/>
      <c r="SKG1478" s="32"/>
      <c r="SKH1478" s="32"/>
      <c r="SKI1478" s="32"/>
      <c r="SKJ1478" s="32"/>
      <c r="SKK1478" s="6"/>
      <c r="SKL1478" s="13"/>
      <c r="SKM1478" s="6"/>
      <c r="SKN1478" s="10"/>
      <c r="SKO1478" s="10"/>
      <c r="SKP1478" s="6"/>
      <c r="SKQ1478" s="5"/>
      <c r="SKR1478" s="7"/>
      <c r="SKS1478" s="6"/>
      <c r="SKT1478" s="32"/>
      <c r="SKU1478" s="32"/>
      <c r="SKV1478" s="32"/>
      <c r="SKW1478" s="32"/>
      <c r="SKX1478" s="6"/>
      <c r="SKY1478" s="13"/>
      <c r="SKZ1478" s="6"/>
      <c r="SLA1478" s="10"/>
      <c r="SLB1478" s="10"/>
      <c r="SLC1478" s="6"/>
      <c r="SLD1478" s="5"/>
      <c r="SLE1478" s="7"/>
      <c r="SLF1478" s="6"/>
      <c r="SLG1478" s="32"/>
      <c r="SLH1478" s="32"/>
      <c r="SLI1478" s="32"/>
      <c r="SLJ1478" s="32"/>
      <c r="SLK1478" s="6"/>
      <c r="SLL1478" s="13"/>
      <c r="SLM1478" s="6"/>
      <c r="SLN1478" s="10"/>
      <c r="SLO1478" s="10"/>
      <c r="SLP1478" s="6"/>
      <c r="SLQ1478" s="5"/>
      <c r="SLR1478" s="7"/>
      <c r="SLS1478" s="6"/>
      <c r="SLT1478" s="32"/>
      <c r="SLU1478" s="32"/>
      <c r="SLV1478" s="32"/>
      <c r="SLW1478" s="32"/>
      <c r="SLX1478" s="6"/>
      <c r="SLY1478" s="13"/>
      <c r="SLZ1478" s="6"/>
      <c r="SMA1478" s="10"/>
      <c r="SMB1478" s="10"/>
      <c r="SMC1478" s="6"/>
      <c r="SMD1478" s="5"/>
      <c r="SME1478" s="7"/>
      <c r="SMF1478" s="6"/>
      <c r="SMG1478" s="32"/>
      <c r="SMH1478" s="32"/>
      <c r="SMI1478" s="32"/>
      <c r="SMJ1478" s="32"/>
      <c r="SMK1478" s="6"/>
      <c r="SML1478" s="13"/>
      <c r="SMM1478" s="6"/>
      <c r="SMN1478" s="10"/>
      <c r="SMO1478" s="10"/>
      <c r="SMP1478" s="6"/>
      <c r="SMQ1478" s="5"/>
      <c r="SMR1478" s="7"/>
      <c r="SMS1478" s="6"/>
      <c r="SMT1478" s="32"/>
      <c r="SMU1478" s="32"/>
      <c r="SMV1478" s="32"/>
      <c r="SMW1478" s="32"/>
      <c r="SMX1478" s="6"/>
      <c r="SMY1478" s="13"/>
      <c r="SMZ1478" s="6"/>
      <c r="SNA1478" s="10"/>
      <c r="SNB1478" s="10"/>
      <c r="SNC1478" s="6"/>
      <c r="SND1478" s="5"/>
      <c r="SNE1478" s="7"/>
      <c r="SNF1478" s="6"/>
      <c r="SNG1478" s="32"/>
      <c r="SNH1478" s="32"/>
      <c r="SNI1478" s="32"/>
      <c r="SNJ1478" s="32"/>
      <c r="SNK1478" s="6"/>
      <c r="SNL1478" s="13"/>
      <c r="SNM1478" s="6"/>
      <c r="SNN1478" s="10"/>
      <c r="SNO1478" s="10"/>
      <c r="SNP1478" s="6"/>
      <c r="SNQ1478" s="5"/>
      <c r="SNR1478" s="7"/>
      <c r="SNS1478" s="6"/>
      <c r="SNT1478" s="32"/>
      <c r="SNU1478" s="32"/>
      <c r="SNV1478" s="32"/>
      <c r="SNW1478" s="32"/>
      <c r="SNX1478" s="6"/>
      <c r="SNY1478" s="13"/>
      <c r="SNZ1478" s="6"/>
      <c r="SOA1478" s="10"/>
      <c r="SOB1478" s="10"/>
      <c r="SOC1478" s="6"/>
      <c r="SOD1478" s="5"/>
      <c r="SOE1478" s="7"/>
      <c r="SOF1478" s="6"/>
      <c r="SOG1478" s="32"/>
      <c r="SOH1478" s="32"/>
      <c r="SOI1478" s="32"/>
      <c r="SOJ1478" s="32"/>
      <c r="SOK1478" s="6"/>
      <c r="SOL1478" s="13"/>
      <c r="SOM1478" s="6"/>
      <c r="SON1478" s="10"/>
      <c r="SOO1478" s="10"/>
      <c r="SOP1478" s="6"/>
      <c r="SOQ1478" s="5"/>
      <c r="SOR1478" s="7"/>
      <c r="SOS1478" s="6"/>
      <c r="SOT1478" s="32"/>
      <c r="SOU1478" s="32"/>
      <c r="SOV1478" s="32"/>
      <c r="SOW1478" s="32"/>
      <c r="SOX1478" s="6"/>
      <c r="SOY1478" s="13"/>
      <c r="SOZ1478" s="6"/>
      <c r="SPA1478" s="10"/>
      <c r="SPB1478" s="10"/>
      <c r="SPC1478" s="6"/>
      <c r="SPD1478" s="5"/>
      <c r="SPE1478" s="7"/>
      <c r="SPF1478" s="6"/>
      <c r="SPG1478" s="32"/>
      <c r="SPH1478" s="32"/>
      <c r="SPI1478" s="32"/>
      <c r="SPJ1478" s="32"/>
      <c r="SPK1478" s="6"/>
      <c r="SPL1478" s="13"/>
      <c r="SPM1478" s="6"/>
      <c r="SPN1478" s="10"/>
      <c r="SPO1478" s="10"/>
      <c r="SPP1478" s="6"/>
      <c r="SPQ1478" s="5"/>
      <c r="SPR1478" s="7"/>
      <c r="SPS1478" s="6"/>
      <c r="SPT1478" s="32"/>
      <c r="SPU1478" s="32"/>
      <c r="SPV1478" s="32"/>
      <c r="SPW1478" s="32"/>
      <c r="SPX1478" s="6"/>
      <c r="SPY1478" s="13"/>
      <c r="SPZ1478" s="6"/>
      <c r="SQA1478" s="10"/>
      <c r="SQB1478" s="10"/>
      <c r="SQC1478" s="6"/>
      <c r="SQD1478" s="5"/>
      <c r="SQE1478" s="7"/>
      <c r="SQF1478" s="6"/>
      <c r="SQG1478" s="32"/>
      <c r="SQH1478" s="32"/>
      <c r="SQI1478" s="32"/>
      <c r="SQJ1478" s="32"/>
      <c r="SQK1478" s="6"/>
      <c r="SQL1478" s="13"/>
      <c r="SQM1478" s="6"/>
      <c r="SQN1478" s="10"/>
      <c r="SQO1478" s="10"/>
      <c r="SQP1478" s="6"/>
      <c r="SQQ1478" s="5"/>
      <c r="SQR1478" s="7"/>
      <c r="SQS1478" s="6"/>
      <c r="SQT1478" s="32"/>
      <c r="SQU1478" s="32"/>
      <c r="SQV1478" s="32"/>
      <c r="SQW1478" s="32"/>
      <c r="SQX1478" s="6"/>
      <c r="SQY1478" s="13"/>
      <c r="SQZ1478" s="6"/>
      <c r="SRA1478" s="10"/>
      <c r="SRB1478" s="10"/>
      <c r="SRC1478" s="6"/>
      <c r="SRD1478" s="5"/>
      <c r="SRE1478" s="7"/>
      <c r="SRF1478" s="6"/>
      <c r="SRG1478" s="32"/>
      <c r="SRH1478" s="32"/>
      <c r="SRI1478" s="32"/>
      <c r="SRJ1478" s="32"/>
      <c r="SRK1478" s="6"/>
      <c r="SRL1478" s="13"/>
      <c r="SRM1478" s="6"/>
      <c r="SRN1478" s="10"/>
      <c r="SRO1478" s="10"/>
      <c r="SRP1478" s="6"/>
      <c r="SRQ1478" s="5"/>
      <c r="SRR1478" s="7"/>
      <c r="SRS1478" s="6"/>
      <c r="SRT1478" s="32"/>
      <c r="SRU1478" s="32"/>
      <c r="SRV1478" s="32"/>
      <c r="SRW1478" s="32"/>
      <c r="SRX1478" s="6"/>
      <c r="SRY1478" s="13"/>
      <c r="SRZ1478" s="6"/>
      <c r="SSA1478" s="10"/>
      <c r="SSB1478" s="10"/>
      <c r="SSC1478" s="6"/>
      <c r="SSD1478" s="5"/>
      <c r="SSE1478" s="7"/>
      <c r="SSF1478" s="6"/>
      <c r="SSG1478" s="32"/>
      <c r="SSH1478" s="32"/>
      <c r="SSI1478" s="32"/>
      <c r="SSJ1478" s="32"/>
      <c r="SSK1478" s="6"/>
      <c r="SSL1478" s="13"/>
      <c r="SSM1478" s="6"/>
      <c r="SSN1478" s="10"/>
      <c r="SSO1478" s="10"/>
      <c r="SSP1478" s="6"/>
      <c r="SSQ1478" s="5"/>
      <c r="SSR1478" s="7"/>
      <c r="SSS1478" s="6"/>
      <c r="SST1478" s="32"/>
      <c r="SSU1478" s="32"/>
      <c r="SSV1478" s="32"/>
      <c r="SSW1478" s="32"/>
      <c r="SSX1478" s="6"/>
      <c r="SSY1478" s="13"/>
      <c r="SSZ1478" s="6"/>
      <c r="STA1478" s="10"/>
      <c r="STB1478" s="10"/>
      <c r="STC1478" s="6"/>
      <c r="STD1478" s="5"/>
      <c r="STE1478" s="7"/>
      <c r="STF1478" s="6"/>
      <c r="STG1478" s="32"/>
      <c r="STH1478" s="32"/>
      <c r="STI1478" s="32"/>
      <c r="STJ1478" s="32"/>
      <c r="STK1478" s="6"/>
      <c r="STL1478" s="13"/>
      <c r="STM1478" s="6"/>
      <c r="STN1478" s="10"/>
      <c r="STO1478" s="10"/>
      <c r="STP1478" s="6"/>
      <c r="STQ1478" s="5"/>
      <c r="STR1478" s="7"/>
      <c r="STS1478" s="6"/>
      <c r="STT1478" s="32"/>
      <c r="STU1478" s="32"/>
      <c r="STV1478" s="32"/>
      <c r="STW1478" s="32"/>
      <c r="STX1478" s="6"/>
      <c r="STY1478" s="13"/>
      <c r="STZ1478" s="6"/>
      <c r="SUA1478" s="10"/>
      <c r="SUB1478" s="10"/>
      <c r="SUC1478" s="6"/>
      <c r="SUD1478" s="5"/>
      <c r="SUE1478" s="7"/>
      <c r="SUF1478" s="6"/>
      <c r="SUG1478" s="32"/>
      <c r="SUH1478" s="32"/>
      <c r="SUI1478" s="32"/>
      <c r="SUJ1478" s="32"/>
      <c r="SUK1478" s="6"/>
      <c r="SUL1478" s="13"/>
      <c r="SUM1478" s="6"/>
      <c r="SUN1478" s="10"/>
      <c r="SUO1478" s="10"/>
      <c r="SUP1478" s="6"/>
      <c r="SUQ1478" s="5"/>
      <c r="SUR1478" s="7"/>
      <c r="SUS1478" s="6"/>
      <c r="SUT1478" s="32"/>
      <c r="SUU1478" s="32"/>
      <c r="SUV1478" s="32"/>
      <c r="SUW1478" s="32"/>
      <c r="SUX1478" s="6"/>
      <c r="SUY1478" s="13"/>
      <c r="SUZ1478" s="6"/>
      <c r="SVA1478" s="10"/>
      <c r="SVB1478" s="10"/>
      <c r="SVC1478" s="6"/>
      <c r="SVD1478" s="5"/>
      <c r="SVE1478" s="7"/>
      <c r="SVF1478" s="6"/>
      <c r="SVG1478" s="32"/>
      <c r="SVH1478" s="32"/>
      <c r="SVI1478" s="32"/>
      <c r="SVJ1478" s="32"/>
      <c r="SVK1478" s="6"/>
      <c r="SVL1478" s="13"/>
      <c r="SVM1478" s="6"/>
      <c r="SVN1478" s="10"/>
      <c r="SVO1478" s="10"/>
      <c r="SVP1478" s="6"/>
      <c r="SVQ1478" s="5"/>
      <c r="SVR1478" s="7"/>
      <c r="SVS1478" s="6"/>
      <c r="SVT1478" s="32"/>
      <c r="SVU1478" s="32"/>
      <c r="SVV1478" s="32"/>
      <c r="SVW1478" s="32"/>
      <c r="SVX1478" s="6"/>
      <c r="SVY1478" s="13"/>
      <c r="SVZ1478" s="6"/>
      <c r="SWA1478" s="10"/>
      <c r="SWB1478" s="10"/>
      <c r="SWC1478" s="6"/>
      <c r="SWD1478" s="5"/>
      <c r="SWE1478" s="7"/>
      <c r="SWF1478" s="6"/>
      <c r="SWG1478" s="32"/>
      <c r="SWH1478" s="32"/>
      <c r="SWI1478" s="32"/>
      <c r="SWJ1478" s="32"/>
      <c r="SWK1478" s="6"/>
      <c r="SWL1478" s="13"/>
      <c r="SWM1478" s="6"/>
      <c r="SWN1478" s="10"/>
      <c r="SWO1478" s="10"/>
      <c r="SWP1478" s="6"/>
      <c r="SWQ1478" s="5"/>
      <c r="SWR1478" s="7"/>
      <c r="SWS1478" s="6"/>
      <c r="SWT1478" s="32"/>
      <c r="SWU1478" s="32"/>
      <c r="SWV1478" s="32"/>
      <c r="SWW1478" s="32"/>
      <c r="SWX1478" s="6"/>
      <c r="SWY1478" s="13"/>
      <c r="SWZ1478" s="6"/>
      <c r="SXA1478" s="10"/>
      <c r="SXB1478" s="10"/>
      <c r="SXC1478" s="6"/>
      <c r="SXD1478" s="5"/>
      <c r="SXE1478" s="7"/>
      <c r="SXF1478" s="6"/>
      <c r="SXG1478" s="32"/>
      <c r="SXH1478" s="32"/>
      <c r="SXI1478" s="32"/>
      <c r="SXJ1478" s="32"/>
      <c r="SXK1478" s="6"/>
      <c r="SXL1478" s="13"/>
      <c r="SXM1478" s="6"/>
      <c r="SXN1478" s="10"/>
      <c r="SXO1478" s="10"/>
      <c r="SXP1478" s="6"/>
      <c r="SXQ1478" s="5"/>
      <c r="SXR1478" s="7"/>
      <c r="SXS1478" s="6"/>
      <c r="SXT1478" s="32"/>
      <c r="SXU1478" s="32"/>
      <c r="SXV1478" s="32"/>
      <c r="SXW1478" s="32"/>
      <c r="SXX1478" s="6"/>
      <c r="SXY1478" s="13"/>
      <c r="SXZ1478" s="6"/>
      <c r="SYA1478" s="10"/>
      <c r="SYB1478" s="10"/>
      <c r="SYC1478" s="6"/>
      <c r="SYD1478" s="5"/>
      <c r="SYE1478" s="7"/>
      <c r="SYF1478" s="6"/>
      <c r="SYG1478" s="32"/>
      <c r="SYH1478" s="32"/>
      <c r="SYI1478" s="32"/>
      <c r="SYJ1478" s="32"/>
      <c r="SYK1478" s="6"/>
      <c r="SYL1478" s="13"/>
      <c r="SYM1478" s="6"/>
      <c r="SYN1478" s="10"/>
      <c r="SYO1478" s="10"/>
      <c r="SYP1478" s="6"/>
      <c r="SYQ1478" s="5"/>
      <c r="SYR1478" s="7"/>
      <c r="SYS1478" s="6"/>
      <c r="SYT1478" s="32"/>
      <c r="SYU1478" s="32"/>
      <c r="SYV1478" s="32"/>
      <c r="SYW1478" s="32"/>
      <c r="SYX1478" s="6"/>
      <c r="SYY1478" s="13"/>
      <c r="SYZ1478" s="6"/>
      <c r="SZA1478" s="10"/>
      <c r="SZB1478" s="10"/>
      <c r="SZC1478" s="6"/>
      <c r="SZD1478" s="5"/>
      <c r="SZE1478" s="7"/>
      <c r="SZF1478" s="6"/>
      <c r="SZG1478" s="32"/>
      <c r="SZH1478" s="32"/>
      <c r="SZI1478" s="32"/>
      <c r="SZJ1478" s="32"/>
      <c r="SZK1478" s="6"/>
      <c r="SZL1478" s="13"/>
      <c r="SZM1478" s="6"/>
      <c r="SZN1478" s="10"/>
      <c r="SZO1478" s="10"/>
      <c r="SZP1478" s="6"/>
      <c r="SZQ1478" s="5"/>
      <c r="SZR1478" s="7"/>
      <c r="SZS1478" s="6"/>
      <c r="SZT1478" s="32"/>
      <c r="SZU1478" s="32"/>
      <c r="SZV1478" s="32"/>
      <c r="SZW1478" s="32"/>
      <c r="SZX1478" s="6"/>
      <c r="SZY1478" s="13"/>
      <c r="SZZ1478" s="6"/>
      <c r="TAA1478" s="10"/>
      <c r="TAB1478" s="10"/>
      <c r="TAC1478" s="6"/>
      <c r="TAD1478" s="5"/>
      <c r="TAE1478" s="7"/>
      <c r="TAF1478" s="6"/>
      <c r="TAG1478" s="32"/>
      <c r="TAH1478" s="32"/>
      <c r="TAI1478" s="32"/>
      <c r="TAJ1478" s="32"/>
      <c r="TAK1478" s="6"/>
      <c r="TAL1478" s="13"/>
      <c r="TAM1478" s="6"/>
      <c r="TAN1478" s="10"/>
      <c r="TAO1478" s="10"/>
      <c r="TAP1478" s="6"/>
      <c r="TAQ1478" s="5"/>
      <c r="TAR1478" s="7"/>
      <c r="TAS1478" s="6"/>
      <c r="TAT1478" s="32"/>
      <c r="TAU1478" s="32"/>
      <c r="TAV1478" s="32"/>
      <c r="TAW1478" s="32"/>
      <c r="TAX1478" s="6"/>
      <c r="TAY1478" s="13"/>
      <c r="TAZ1478" s="6"/>
      <c r="TBA1478" s="10"/>
      <c r="TBB1478" s="10"/>
      <c r="TBC1478" s="6"/>
      <c r="TBD1478" s="5"/>
      <c r="TBE1478" s="7"/>
      <c r="TBF1478" s="6"/>
      <c r="TBG1478" s="32"/>
      <c r="TBH1478" s="32"/>
      <c r="TBI1478" s="32"/>
      <c r="TBJ1478" s="32"/>
      <c r="TBK1478" s="6"/>
      <c r="TBL1478" s="13"/>
      <c r="TBM1478" s="6"/>
      <c r="TBN1478" s="10"/>
      <c r="TBO1478" s="10"/>
      <c r="TBP1478" s="6"/>
      <c r="TBQ1478" s="5"/>
      <c r="TBR1478" s="7"/>
      <c r="TBS1478" s="6"/>
      <c r="TBT1478" s="32"/>
      <c r="TBU1478" s="32"/>
      <c r="TBV1478" s="32"/>
      <c r="TBW1478" s="32"/>
      <c r="TBX1478" s="6"/>
      <c r="TBY1478" s="13"/>
      <c r="TBZ1478" s="6"/>
      <c r="TCA1478" s="10"/>
      <c r="TCB1478" s="10"/>
      <c r="TCC1478" s="6"/>
      <c r="TCD1478" s="5"/>
      <c r="TCE1478" s="7"/>
      <c r="TCF1478" s="6"/>
      <c r="TCG1478" s="32"/>
      <c r="TCH1478" s="32"/>
      <c r="TCI1478" s="32"/>
      <c r="TCJ1478" s="32"/>
      <c r="TCK1478" s="6"/>
      <c r="TCL1478" s="13"/>
      <c r="TCM1478" s="6"/>
      <c r="TCN1478" s="10"/>
      <c r="TCO1478" s="10"/>
      <c r="TCP1478" s="6"/>
      <c r="TCQ1478" s="5"/>
      <c r="TCR1478" s="7"/>
      <c r="TCS1478" s="6"/>
      <c r="TCT1478" s="32"/>
      <c r="TCU1478" s="32"/>
      <c r="TCV1478" s="32"/>
      <c r="TCW1478" s="32"/>
      <c r="TCX1478" s="6"/>
      <c r="TCY1478" s="13"/>
      <c r="TCZ1478" s="6"/>
      <c r="TDA1478" s="10"/>
      <c r="TDB1478" s="10"/>
      <c r="TDC1478" s="6"/>
      <c r="TDD1478" s="5"/>
      <c r="TDE1478" s="7"/>
      <c r="TDF1478" s="6"/>
      <c r="TDG1478" s="32"/>
      <c r="TDH1478" s="32"/>
      <c r="TDI1478" s="32"/>
      <c r="TDJ1478" s="32"/>
      <c r="TDK1478" s="6"/>
      <c r="TDL1478" s="13"/>
      <c r="TDM1478" s="6"/>
      <c r="TDN1478" s="10"/>
      <c r="TDO1478" s="10"/>
      <c r="TDP1478" s="6"/>
      <c r="TDQ1478" s="5"/>
      <c r="TDR1478" s="7"/>
      <c r="TDS1478" s="6"/>
      <c r="TDT1478" s="32"/>
      <c r="TDU1478" s="32"/>
      <c r="TDV1478" s="32"/>
      <c r="TDW1478" s="32"/>
      <c r="TDX1478" s="6"/>
      <c r="TDY1478" s="13"/>
      <c r="TDZ1478" s="6"/>
      <c r="TEA1478" s="10"/>
      <c r="TEB1478" s="10"/>
      <c r="TEC1478" s="6"/>
      <c r="TED1478" s="5"/>
      <c r="TEE1478" s="7"/>
      <c r="TEF1478" s="6"/>
      <c r="TEG1478" s="32"/>
      <c r="TEH1478" s="32"/>
      <c r="TEI1478" s="32"/>
      <c r="TEJ1478" s="32"/>
      <c r="TEK1478" s="6"/>
      <c r="TEL1478" s="13"/>
      <c r="TEM1478" s="6"/>
      <c r="TEN1478" s="10"/>
      <c r="TEO1478" s="10"/>
      <c r="TEP1478" s="6"/>
      <c r="TEQ1478" s="5"/>
      <c r="TER1478" s="7"/>
      <c r="TES1478" s="6"/>
      <c r="TET1478" s="32"/>
      <c r="TEU1478" s="32"/>
      <c r="TEV1478" s="32"/>
      <c r="TEW1478" s="32"/>
      <c r="TEX1478" s="6"/>
      <c r="TEY1478" s="13"/>
      <c r="TEZ1478" s="6"/>
      <c r="TFA1478" s="10"/>
      <c r="TFB1478" s="10"/>
      <c r="TFC1478" s="6"/>
      <c r="TFD1478" s="5"/>
      <c r="TFE1478" s="7"/>
      <c r="TFF1478" s="6"/>
      <c r="TFG1478" s="32"/>
      <c r="TFH1478" s="32"/>
      <c r="TFI1478" s="32"/>
      <c r="TFJ1478" s="32"/>
      <c r="TFK1478" s="6"/>
      <c r="TFL1478" s="13"/>
      <c r="TFM1478" s="6"/>
      <c r="TFN1478" s="10"/>
      <c r="TFO1478" s="10"/>
      <c r="TFP1478" s="6"/>
      <c r="TFQ1478" s="5"/>
      <c r="TFR1478" s="7"/>
      <c r="TFS1478" s="6"/>
      <c r="TFT1478" s="32"/>
      <c r="TFU1478" s="32"/>
      <c r="TFV1478" s="32"/>
      <c r="TFW1478" s="32"/>
      <c r="TFX1478" s="6"/>
      <c r="TFY1478" s="13"/>
      <c r="TFZ1478" s="6"/>
      <c r="TGA1478" s="10"/>
      <c r="TGB1478" s="10"/>
      <c r="TGC1478" s="6"/>
      <c r="TGD1478" s="5"/>
      <c r="TGE1478" s="7"/>
      <c r="TGF1478" s="6"/>
      <c r="TGG1478" s="32"/>
      <c r="TGH1478" s="32"/>
      <c r="TGI1478" s="32"/>
      <c r="TGJ1478" s="32"/>
      <c r="TGK1478" s="6"/>
      <c r="TGL1478" s="13"/>
      <c r="TGM1478" s="6"/>
      <c r="TGN1478" s="10"/>
      <c r="TGO1478" s="10"/>
      <c r="TGP1478" s="6"/>
      <c r="TGQ1478" s="5"/>
      <c r="TGR1478" s="7"/>
      <c r="TGS1478" s="6"/>
      <c r="TGT1478" s="32"/>
      <c r="TGU1478" s="32"/>
      <c r="TGV1478" s="32"/>
      <c r="TGW1478" s="32"/>
      <c r="TGX1478" s="6"/>
      <c r="TGY1478" s="13"/>
      <c r="TGZ1478" s="6"/>
      <c r="THA1478" s="10"/>
      <c r="THB1478" s="10"/>
      <c r="THC1478" s="6"/>
      <c r="THD1478" s="5"/>
      <c r="THE1478" s="7"/>
      <c r="THF1478" s="6"/>
      <c r="THG1478" s="32"/>
      <c r="THH1478" s="32"/>
      <c r="THI1478" s="32"/>
      <c r="THJ1478" s="32"/>
      <c r="THK1478" s="6"/>
      <c r="THL1478" s="13"/>
      <c r="THM1478" s="6"/>
      <c r="THN1478" s="10"/>
      <c r="THO1478" s="10"/>
      <c r="THP1478" s="6"/>
      <c r="THQ1478" s="5"/>
      <c r="THR1478" s="7"/>
      <c r="THS1478" s="6"/>
      <c r="THT1478" s="32"/>
      <c r="THU1478" s="32"/>
      <c r="THV1478" s="32"/>
      <c r="THW1478" s="32"/>
      <c r="THX1478" s="6"/>
      <c r="THY1478" s="13"/>
      <c r="THZ1478" s="6"/>
      <c r="TIA1478" s="10"/>
      <c r="TIB1478" s="10"/>
      <c r="TIC1478" s="6"/>
      <c r="TID1478" s="5"/>
      <c r="TIE1478" s="7"/>
      <c r="TIF1478" s="6"/>
      <c r="TIG1478" s="32"/>
      <c r="TIH1478" s="32"/>
      <c r="TII1478" s="32"/>
      <c r="TIJ1478" s="32"/>
      <c r="TIK1478" s="6"/>
      <c r="TIL1478" s="13"/>
      <c r="TIM1478" s="6"/>
      <c r="TIN1478" s="10"/>
      <c r="TIO1478" s="10"/>
      <c r="TIP1478" s="6"/>
      <c r="TIQ1478" s="5"/>
      <c r="TIR1478" s="7"/>
      <c r="TIS1478" s="6"/>
      <c r="TIT1478" s="32"/>
      <c r="TIU1478" s="32"/>
      <c r="TIV1478" s="32"/>
      <c r="TIW1478" s="32"/>
      <c r="TIX1478" s="6"/>
      <c r="TIY1478" s="13"/>
      <c r="TIZ1478" s="6"/>
      <c r="TJA1478" s="10"/>
      <c r="TJB1478" s="10"/>
      <c r="TJC1478" s="6"/>
      <c r="TJD1478" s="5"/>
      <c r="TJE1478" s="7"/>
      <c r="TJF1478" s="6"/>
      <c r="TJG1478" s="32"/>
      <c r="TJH1478" s="32"/>
      <c r="TJI1478" s="32"/>
      <c r="TJJ1478" s="32"/>
      <c r="TJK1478" s="6"/>
      <c r="TJL1478" s="13"/>
      <c r="TJM1478" s="6"/>
      <c r="TJN1478" s="10"/>
      <c r="TJO1478" s="10"/>
      <c r="TJP1478" s="6"/>
      <c r="TJQ1478" s="5"/>
      <c r="TJR1478" s="7"/>
      <c r="TJS1478" s="6"/>
      <c r="TJT1478" s="32"/>
      <c r="TJU1478" s="32"/>
      <c r="TJV1478" s="32"/>
      <c r="TJW1478" s="32"/>
      <c r="TJX1478" s="6"/>
      <c r="TJY1478" s="13"/>
      <c r="TJZ1478" s="6"/>
      <c r="TKA1478" s="10"/>
      <c r="TKB1478" s="10"/>
      <c r="TKC1478" s="6"/>
      <c r="TKD1478" s="5"/>
      <c r="TKE1478" s="7"/>
      <c r="TKF1478" s="6"/>
      <c r="TKG1478" s="32"/>
      <c r="TKH1478" s="32"/>
      <c r="TKI1478" s="32"/>
      <c r="TKJ1478" s="32"/>
      <c r="TKK1478" s="6"/>
      <c r="TKL1478" s="13"/>
      <c r="TKM1478" s="6"/>
      <c r="TKN1478" s="10"/>
      <c r="TKO1478" s="10"/>
      <c r="TKP1478" s="6"/>
      <c r="TKQ1478" s="5"/>
      <c r="TKR1478" s="7"/>
      <c r="TKS1478" s="6"/>
      <c r="TKT1478" s="32"/>
      <c r="TKU1478" s="32"/>
      <c r="TKV1478" s="32"/>
      <c r="TKW1478" s="32"/>
      <c r="TKX1478" s="6"/>
      <c r="TKY1478" s="13"/>
      <c r="TKZ1478" s="6"/>
      <c r="TLA1478" s="10"/>
      <c r="TLB1478" s="10"/>
      <c r="TLC1478" s="6"/>
      <c r="TLD1478" s="5"/>
      <c r="TLE1478" s="7"/>
      <c r="TLF1478" s="6"/>
      <c r="TLG1478" s="32"/>
      <c r="TLH1478" s="32"/>
      <c r="TLI1478" s="32"/>
      <c r="TLJ1478" s="32"/>
      <c r="TLK1478" s="6"/>
      <c r="TLL1478" s="13"/>
      <c r="TLM1478" s="6"/>
      <c r="TLN1478" s="10"/>
      <c r="TLO1478" s="10"/>
      <c r="TLP1478" s="6"/>
      <c r="TLQ1478" s="5"/>
      <c r="TLR1478" s="7"/>
      <c r="TLS1478" s="6"/>
      <c r="TLT1478" s="32"/>
      <c r="TLU1478" s="32"/>
      <c r="TLV1478" s="32"/>
      <c r="TLW1478" s="32"/>
      <c r="TLX1478" s="6"/>
      <c r="TLY1478" s="13"/>
      <c r="TLZ1478" s="6"/>
      <c r="TMA1478" s="10"/>
      <c r="TMB1478" s="10"/>
      <c r="TMC1478" s="6"/>
      <c r="TMD1478" s="5"/>
      <c r="TME1478" s="7"/>
      <c r="TMF1478" s="6"/>
      <c r="TMG1478" s="32"/>
      <c r="TMH1478" s="32"/>
      <c r="TMI1478" s="32"/>
      <c r="TMJ1478" s="32"/>
      <c r="TMK1478" s="6"/>
      <c r="TML1478" s="13"/>
      <c r="TMM1478" s="6"/>
      <c r="TMN1478" s="10"/>
      <c r="TMO1478" s="10"/>
      <c r="TMP1478" s="6"/>
      <c r="TMQ1478" s="5"/>
      <c r="TMR1478" s="7"/>
      <c r="TMS1478" s="6"/>
      <c r="TMT1478" s="32"/>
      <c r="TMU1478" s="32"/>
      <c r="TMV1478" s="32"/>
      <c r="TMW1478" s="32"/>
      <c r="TMX1478" s="6"/>
      <c r="TMY1478" s="13"/>
      <c r="TMZ1478" s="6"/>
      <c r="TNA1478" s="10"/>
      <c r="TNB1478" s="10"/>
      <c r="TNC1478" s="6"/>
      <c r="TND1478" s="5"/>
      <c r="TNE1478" s="7"/>
      <c r="TNF1478" s="6"/>
      <c r="TNG1478" s="32"/>
      <c r="TNH1478" s="32"/>
      <c r="TNI1478" s="32"/>
      <c r="TNJ1478" s="32"/>
      <c r="TNK1478" s="6"/>
      <c r="TNL1478" s="13"/>
      <c r="TNM1478" s="6"/>
      <c r="TNN1478" s="10"/>
      <c r="TNO1478" s="10"/>
      <c r="TNP1478" s="6"/>
      <c r="TNQ1478" s="5"/>
      <c r="TNR1478" s="7"/>
      <c r="TNS1478" s="6"/>
      <c r="TNT1478" s="32"/>
      <c r="TNU1478" s="32"/>
      <c r="TNV1478" s="32"/>
      <c r="TNW1478" s="32"/>
      <c r="TNX1478" s="6"/>
      <c r="TNY1478" s="13"/>
      <c r="TNZ1478" s="6"/>
      <c r="TOA1478" s="10"/>
      <c r="TOB1478" s="10"/>
      <c r="TOC1478" s="6"/>
      <c r="TOD1478" s="5"/>
      <c r="TOE1478" s="7"/>
      <c r="TOF1478" s="6"/>
      <c r="TOG1478" s="32"/>
      <c r="TOH1478" s="32"/>
      <c r="TOI1478" s="32"/>
      <c r="TOJ1478" s="32"/>
      <c r="TOK1478" s="6"/>
      <c r="TOL1478" s="13"/>
      <c r="TOM1478" s="6"/>
      <c r="TON1478" s="10"/>
      <c r="TOO1478" s="10"/>
      <c r="TOP1478" s="6"/>
      <c r="TOQ1478" s="5"/>
      <c r="TOR1478" s="7"/>
      <c r="TOS1478" s="6"/>
      <c r="TOT1478" s="32"/>
      <c r="TOU1478" s="32"/>
      <c r="TOV1478" s="32"/>
      <c r="TOW1478" s="32"/>
      <c r="TOX1478" s="6"/>
      <c r="TOY1478" s="13"/>
      <c r="TOZ1478" s="6"/>
      <c r="TPA1478" s="10"/>
      <c r="TPB1478" s="10"/>
      <c r="TPC1478" s="6"/>
      <c r="TPD1478" s="5"/>
      <c r="TPE1478" s="7"/>
      <c r="TPF1478" s="6"/>
      <c r="TPG1478" s="32"/>
      <c r="TPH1478" s="32"/>
      <c r="TPI1478" s="32"/>
      <c r="TPJ1478" s="32"/>
      <c r="TPK1478" s="6"/>
      <c r="TPL1478" s="13"/>
      <c r="TPM1478" s="6"/>
      <c r="TPN1478" s="10"/>
      <c r="TPO1478" s="10"/>
      <c r="TPP1478" s="6"/>
      <c r="TPQ1478" s="5"/>
      <c r="TPR1478" s="7"/>
      <c r="TPS1478" s="6"/>
      <c r="TPT1478" s="32"/>
      <c r="TPU1478" s="32"/>
      <c r="TPV1478" s="32"/>
      <c r="TPW1478" s="32"/>
      <c r="TPX1478" s="6"/>
      <c r="TPY1478" s="13"/>
      <c r="TPZ1478" s="6"/>
      <c r="TQA1478" s="10"/>
      <c r="TQB1478" s="10"/>
      <c r="TQC1478" s="6"/>
      <c r="TQD1478" s="5"/>
      <c r="TQE1478" s="7"/>
      <c r="TQF1478" s="6"/>
      <c r="TQG1478" s="32"/>
      <c r="TQH1478" s="32"/>
      <c r="TQI1478" s="32"/>
      <c r="TQJ1478" s="32"/>
      <c r="TQK1478" s="6"/>
      <c r="TQL1478" s="13"/>
      <c r="TQM1478" s="6"/>
      <c r="TQN1478" s="10"/>
      <c r="TQO1478" s="10"/>
      <c r="TQP1478" s="6"/>
      <c r="TQQ1478" s="5"/>
      <c r="TQR1478" s="7"/>
      <c r="TQS1478" s="6"/>
      <c r="TQT1478" s="32"/>
      <c r="TQU1478" s="32"/>
      <c r="TQV1478" s="32"/>
      <c r="TQW1478" s="32"/>
      <c r="TQX1478" s="6"/>
      <c r="TQY1478" s="13"/>
      <c r="TQZ1478" s="6"/>
      <c r="TRA1478" s="10"/>
      <c r="TRB1478" s="10"/>
      <c r="TRC1478" s="6"/>
      <c r="TRD1478" s="5"/>
      <c r="TRE1478" s="7"/>
      <c r="TRF1478" s="6"/>
      <c r="TRG1478" s="32"/>
      <c r="TRH1478" s="32"/>
      <c r="TRI1478" s="32"/>
      <c r="TRJ1478" s="32"/>
      <c r="TRK1478" s="6"/>
      <c r="TRL1478" s="13"/>
      <c r="TRM1478" s="6"/>
      <c r="TRN1478" s="10"/>
      <c r="TRO1478" s="10"/>
      <c r="TRP1478" s="6"/>
      <c r="TRQ1478" s="5"/>
      <c r="TRR1478" s="7"/>
      <c r="TRS1478" s="6"/>
      <c r="TRT1478" s="32"/>
      <c r="TRU1478" s="32"/>
      <c r="TRV1478" s="32"/>
      <c r="TRW1478" s="32"/>
      <c r="TRX1478" s="6"/>
      <c r="TRY1478" s="13"/>
      <c r="TRZ1478" s="6"/>
      <c r="TSA1478" s="10"/>
      <c r="TSB1478" s="10"/>
      <c r="TSC1478" s="6"/>
      <c r="TSD1478" s="5"/>
      <c r="TSE1478" s="7"/>
      <c r="TSF1478" s="6"/>
      <c r="TSG1478" s="32"/>
      <c r="TSH1478" s="32"/>
      <c r="TSI1478" s="32"/>
      <c r="TSJ1478" s="32"/>
      <c r="TSK1478" s="6"/>
      <c r="TSL1478" s="13"/>
      <c r="TSM1478" s="6"/>
      <c r="TSN1478" s="10"/>
      <c r="TSO1478" s="10"/>
      <c r="TSP1478" s="6"/>
      <c r="TSQ1478" s="5"/>
      <c r="TSR1478" s="7"/>
      <c r="TSS1478" s="6"/>
      <c r="TST1478" s="32"/>
      <c r="TSU1478" s="32"/>
      <c r="TSV1478" s="32"/>
      <c r="TSW1478" s="32"/>
      <c r="TSX1478" s="6"/>
      <c r="TSY1478" s="13"/>
      <c r="TSZ1478" s="6"/>
      <c r="TTA1478" s="10"/>
      <c r="TTB1478" s="10"/>
      <c r="TTC1478" s="6"/>
      <c r="TTD1478" s="5"/>
      <c r="TTE1478" s="7"/>
      <c r="TTF1478" s="6"/>
      <c r="TTG1478" s="32"/>
      <c r="TTH1478" s="32"/>
      <c r="TTI1478" s="32"/>
      <c r="TTJ1478" s="32"/>
      <c r="TTK1478" s="6"/>
      <c r="TTL1478" s="13"/>
      <c r="TTM1478" s="6"/>
      <c r="TTN1478" s="10"/>
      <c r="TTO1478" s="10"/>
      <c r="TTP1478" s="6"/>
      <c r="TTQ1478" s="5"/>
      <c r="TTR1478" s="7"/>
      <c r="TTS1478" s="6"/>
      <c r="TTT1478" s="32"/>
      <c r="TTU1478" s="32"/>
      <c r="TTV1478" s="32"/>
      <c r="TTW1478" s="32"/>
      <c r="TTX1478" s="6"/>
      <c r="TTY1478" s="13"/>
      <c r="TTZ1478" s="6"/>
      <c r="TUA1478" s="10"/>
      <c r="TUB1478" s="10"/>
      <c r="TUC1478" s="6"/>
      <c r="TUD1478" s="5"/>
      <c r="TUE1478" s="7"/>
      <c r="TUF1478" s="6"/>
      <c r="TUG1478" s="32"/>
      <c r="TUH1478" s="32"/>
      <c r="TUI1478" s="32"/>
      <c r="TUJ1478" s="32"/>
      <c r="TUK1478" s="6"/>
      <c r="TUL1478" s="13"/>
      <c r="TUM1478" s="6"/>
      <c r="TUN1478" s="10"/>
      <c r="TUO1478" s="10"/>
      <c r="TUP1478" s="6"/>
      <c r="TUQ1478" s="5"/>
      <c r="TUR1478" s="7"/>
      <c r="TUS1478" s="6"/>
      <c r="TUT1478" s="32"/>
      <c r="TUU1478" s="32"/>
      <c r="TUV1478" s="32"/>
      <c r="TUW1478" s="32"/>
      <c r="TUX1478" s="6"/>
      <c r="TUY1478" s="13"/>
      <c r="TUZ1478" s="6"/>
      <c r="TVA1478" s="10"/>
      <c r="TVB1478" s="10"/>
      <c r="TVC1478" s="6"/>
      <c r="TVD1478" s="5"/>
      <c r="TVE1478" s="7"/>
      <c r="TVF1478" s="6"/>
      <c r="TVG1478" s="32"/>
      <c r="TVH1478" s="32"/>
      <c r="TVI1478" s="32"/>
      <c r="TVJ1478" s="32"/>
      <c r="TVK1478" s="6"/>
      <c r="TVL1478" s="13"/>
      <c r="TVM1478" s="6"/>
      <c r="TVN1478" s="10"/>
      <c r="TVO1478" s="10"/>
      <c r="TVP1478" s="6"/>
      <c r="TVQ1478" s="5"/>
      <c r="TVR1478" s="7"/>
      <c r="TVS1478" s="6"/>
      <c r="TVT1478" s="32"/>
      <c r="TVU1478" s="32"/>
      <c r="TVV1478" s="32"/>
      <c r="TVW1478" s="32"/>
      <c r="TVX1478" s="6"/>
      <c r="TVY1478" s="13"/>
      <c r="TVZ1478" s="6"/>
      <c r="TWA1478" s="10"/>
      <c r="TWB1478" s="10"/>
      <c r="TWC1478" s="6"/>
      <c r="TWD1478" s="5"/>
      <c r="TWE1478" s="7"/>
      <c r="TWF1478" s="6"/>
      <c r="TWG1478" s="32"/>
      <c r="TWH1478" s="32"/>
      <c r="TWI1478" s="32"/>
      <c r="TWJ1478" s="32"/>
      <c r="TWK1478" s="6"/>
      <c r="TWL1478" s="13"/>
      <c r="TWM1478" s="6"/>
      <c r="TWN1478" s="10"/>
      <c r="TWO1478" s="10"/>
      <c r="TWP1478" s="6"/>
      <c r="TWQ1478" s="5"/>
      <c r="TWR1478" s="7"/>
      <c r="TWS1478" s="6"/>
      <c r="TWT1478" s="32"/>
      <c r="TWU1478" s="32"/>
      <c r="TWV1478" s="32"/>
      <c r="TWW1478" s="32"/>
      <c r="TWX1478" s="6"/>
      <c r="TWY1478" s="13"/>
      <c r="TWZ1478" s="6"/>
      <c r="TXA1478" s="10"/>
      <c r="TXB1478" s="10"/>
      <c r="TXC1478" s="6"/>
      <c r="TXD1478" s="5"/>
      <c r="TXE1478" s="7"/>
      <c r="TXF1478" s="6"/>
      <c r="TXG1478" s="32"/>
      <c r="TXH1478" s="32"/>
      <c r="TXI1478" s="32"/>
      <c r="TXJ1478" s="32"/>
      <c r="TXK1478" s="6"/>
      <c r="TXL1478" s="13"/>
      <c r="TXM1478" s="6"/>
      <c r="TXN1478" s="10"/>
      <c r="TXO1478" s="10"/>
      <c r="TXP1478" s="6"/>
      <c r="TXQ1478" s="5"/>
      <c r="TXR1478" s="7"/>
      <c r="TXS1478" s="6"/>
      <c r="TXT1478" s="32"/>
      <c r="TXU1478" s="32"/>
      <c r="TXV1478" s="32"/>
      <c r="TXW1478" s="32"/>
      <c r="TXX1478" s="6"/>
      <c r="TXY1478" s="13"/>
      <c r="TXZ1478" s="6"/>
      <c r="TYA1478" s="10"/>
      <c r="TYB1478" s="10"/>
      <c r="TYC1478" s="6"/>
      <c r="TYD1478" s="5"/>
      <c r="TYE1478" s="7"/>
      <c r="TYF1478" s="6"/>
      <c r="TYG1478" s="32"/>
      <c r="TYH1478" s="32"/>
      <c r="TYI1478" s="32"/>
      <c r="TYJ1478" s="32"/>
      <c r="TYK1478" s="6"/>
      <c r="TYL1478" s="13"/>
      <c r="TYM1478" s="6"/>
      <c r="TYN1478" s="10"/>
      <c r="TYO1478" s="10"/>
      <c r="TYP1478" s="6"/>
      <c r="TYQ1478" s="5"/>
      <c r="TYR1478" s="7"/>
      <c r="TYS1478" s="6"/>
      <c r="TYT1478" s="32"/>
      <c r="TYU1478" s="32"/>
      <c r="TYV1478" s="32"/>
      <c r="TYW1478" s="32"/>
      <c r="TYX1478" s="6"/>
      <c r="TYY1478" s="13"/>
      <c r="TYZ1478" s="6"/>
      <c r="TZA1478" s="10"/>
      <c r="TZB1478" s="10"/>
      <c r="TZC1478" s="6"/>
      <c r="TZD1478" s="5"/>
      <c r="TZE1478" s="7"/>
      <c r="TZF1478" s="6"/>
      <c r="TZG1478" s="32"/>
      <c r="TZH1478" s="32"/>
      <c r="TZI1478" s="32"/>
      <c r="TZJ1478" s="32"/>
      <c r="TZK1478" s="6"/>
      <c r="TZL1478" s="13"/>
      <c r="TZM1478" s="6"/>
      <c r="TZN1478" s="10"/>
      <c r="TZO1478" s="10"/>
      <c r="TZP1478" s="6"/>
      <c r="TZQ1478" s="5"/>
      <c r="TZR1478" s="7"/>
      <c r="TZS1478" s="6"/>
      <c r="TZT1478" s="32"/>
      <c r="TZU1478" s="32"/>
      <c r="TZV1478" s="32"/>
      <c r="TZW1478" s="32"/>
      <c r="TZX1478" s="6"/>
      <c r="TZY1478" s="13"/>
      <c r="TZZ1478" s="6"/>
      <c r="UAA1478" s="10"/>
      <c r="UAB1478" s="10"/>
      <c r="UAC1478" s="6"/>
      <c r="UAD1478" s="5"/>
      <c r="UAE1478" s="7"/>
      <c r="UAF1478" s="6"/>
      <c r="UAG1478" s="32"/>
      <c r="UAH1478" s="32"/>
      <c r="UAI1478" s="32"/>
      <c r="UAJ1478" s="32"/>
      <c r="UAK1478" s="6"/>
      <c r="UAL1478" s="13"/>
      <c r="UAM1478" s="6"/>
      <c r="UAN1478" s="10"/>
      <c r="UAO1478" s="10"/>
      <c r="UAP1478" s="6"/>
      <c r="UAQ1478" s="5"/>
      <c r="UAR1478" s="7"/>
      <c r="UAS1478" s="6"/>
      <c r="UAT1478" s="32"/>
      <c r="UAU1478" s="32"/>
      <c r="UAV1478" s="32"/>
      <c r="UAW1478" s="32"/>
      <c r="UAX1478" s="6"/>
      <c r="UAY1478" s="13"/>
      <c r="UAZ1478" s="6"/>
      <c r="UBA1478" s="10"/>
      <c r="UBB1478" s="10"/>
      <c r="UBC1478" s="6"/>
      <c r="UBD1478" s="5"/>
      <c r="UBE1478" s="7"/>
      <c r="UBF1478" s="6"/>
      <c r="UBG1478" s="32"/>
      <c r="UBH1478" s="32"/>
      <c r="UBI1478" s="32"/>
      <c r="UBJ1478" s="32"/>
      <c r="UBK1478" s="6"/>
      <c r="UBL1478" s="13"/>
      <c r="UBM1478" s="6"/>
      <c r="UBN1478" s="10"/>
      <c r="UBO1478" s="10"/>
      <c r="UBP1478" s="6"/>
      <c r="UBQ1478" s="5"/>
      <c r="UBR1478" s="7"/>
      <c r="UBS1478" s="6"/>
      <c r="UBT1478" s="32"/>
      <c r="UBU1478" s="32"/>
      <c r="UBV1478" s="32"/>
      <c r="UBW1478" s="32"/>
      <c r="UBX1478" s="6"/>
      <c r="UBY1478" s="13"/>
      <c r="UBZ1478" s="6"/>
      <c r="UCA1478" s="10"/>
      <c r="UCB1478" s="10"/>
      <c r="UCC1478" s="6"/>
      <c r="UCD1478" s="5"/>
      <c r="UCE1478" s="7"/>
      <c r="UCF1478" s="6"/>
      <c r="UCG1478" s="32"/>
      <c r="UCH1478" s="32"/>
      <c r="UCI1478" s="32"/>
      <c r="UCJ1478" s="32"/>
      <c r="UCK1478" s="6"/>
      <c r="UCL1478" s="13"/>
      <c r="UCM1478" s="6"/>
      <c r="UCN1478" s="10"/>
      <c r="UCO1478" s="10"/>
      <c r="UCP1478" s="6"/>
      <c r="UCQ1478" s="5"/>
      <c r="UCR1478" s="7"/>
      <c r="UCS1478" s="6"/>
      <c r="UCT1478" s="32"/>
      <c r="UCU1478" s="32"/>
      <c r="UCV1478" s="32"/>
      <c r="UCW1478" s="32"/>
      <c r="UCX1478" s="6"/>
      <c r="UCY1478" s="13"/>
      <c r="UCZ1478" s="6"/>
      <c r="UDA1478" s="10"/>
      <c r="UDB1478" s="10"/>
      <c r="UDC1478" s="6"/>
      <c r="UDD1478" s="5"/>
      <c r="UDE1478" s="7"/>
      <c r="UDF1478" s="6"/>
      <c r="UDG1478" s="32"/>
      <c r="UDH1478" s="32"/>
      <c r="UDI1478" s="32"/>
      <c r="UDJ1478" s="32"/>
      <c r="UDK1478" s="6"/>
      <c r="UDL1478" s="13"/>
      <c r="UDM1478" s="6"/>
      <c r="UDN1478" s="10"/>
      <c r="UDO1478" s="10"/>
      <c r="UDP1478" s="6"/>
      <c r="UDQ1478" s="5"/>
      <c r="UDR1478" s="7"/>
      <c r="UDS1478" s="6"/>
      <c r="UDT1478" s="32"/>
      <c r="UDU1478" s="32"/>
      <c r="UDV1478" s="32"/>
      <c r="UDW1478" s="32"/>
      <c r="UDX1478" s="6"/>
      <c r="UDY1478" s="13"/>
      <c r="UDZ1478" s="6"/>
      <c r="UEA1478" s="10"/>
      <c r="UEB1478" s="10"/>
      <c r="UEC1478" s="6"/>
      <c r="UED1478" s="5"/>
      <c r="UEE1478" s="7"/>
      <c r="UEF1478" s="6"/>
      <c r="UEG1478" s="32"/>
      <c r="UEH1478" s="32"/>
      <c r="UEI1478" s="32"/>
      <c r="UEJ1478" s="32"/>
      <c r="UEK1478" s="6"/>
      <c r="UEL1478" s="13"/>
      <c r="UEM1478" s="6"/>
      <c r="UEN1478" s="10"/>
      <c r="UEO1478" s="10"/>
      <c r="UEP1478" s="6"/>
      <c r="UEQ1478" s="5"/>
      <c r="UER1478" s="7"/>
      <c r="UES1478" s="6"/>
      <c r="UET1478" s="32"/>
      <c r="UEU1478" s="32"/>
      <c r="UEV1478" s="32"/>
      <c r="UEW1478" s="32"/>
      <c r="UEX1478" s="6"/>
      <c r="UEY1478" s="13"/>
      <c r="UEZ1478" s="6"/>
      <c r="UFA1478" s="10"/>
      <c r="UFB1478" s="10"/>
      <c r="UFC1478" s="6"/>
      <c r="UFD1478" s="5"/>
      <c r="UFE1478" s="7"/>
      <c r="UFF1478" s="6"/>
      <c r="UFG1478" s="32"/>
      <c r="UFH1478" s="32"/>
      <c r="UFI1478" s="32"/>
      <c r="UFJ1478" s="32"/>
      <c r="UFK1478" s="6"/>
      <c r="UFL1478" s="13"/>
      <c r="UFM1478" s="6"/>
      <c r="UFN1478" s="10"/>
      <c r="UFO1478" s="10"/>
      <c r="UFP1478" s="6"/>
      <c r="UFQ1478" s="5"/>
      <c r="UFR1478" s="7"/>
      <c r="UFS1478" s="6"/>
      <c r="UFT1478" s="32"/>
      <c r="UFU1478" s="32"/>
      <c r="UFV1478" s="32"/>
      <c r="UFW1478" s="32"/>
      <c r="UFX1478" s="6"/>
      <c r="UFY1478" s="13"/>
      <c r="UFZ1478" s="6"/>
      <c r="UGA1478" s="10"/>
      <c r="UGB1478" s="10"/>
      <c r="UGC1478" s="6"/>
      <c r="UGD1478" s="5"/>
      <c r="UGE1478" s="7"/>
      <c r="UGF1478" s="6"/>
      <c r="UGG1478" s="32"/>
      <c r="UGH1478" s="32"/>
      <c r="UGI1478" s="32"/>
      <c r="UGJ1478" s="32"/>
      <c r="UGK1478" s="6"/>
      <c r="UGL1478" s="13"/>
      <c r="UGM1478" s="6"/>
      <c r="UGN1478" s="10"/>
      <c r="UGO1478" s="10"/>
      <c r="UGP1478" s="6"/>
      <c r="UGQ1478" s="5"/>
      <c r="UGR1478" s="7"/>
      <c r="UGS1478" s="6"/>
      <c r="UGT1478" s="32"/>
      <c r="UGU1478" s="32"/>
      <c r="UGV1478" s="32"/>
      <c r="UGW1478" s="32"/>
      <c r="UGX1478" s="6"/>
      <c r="UGY1478" s="13"/>
      <c r="UGZ1478" s="6"/>
      <c r="UHA1478" s="10"/>
      <c r="UHB1478" s="10"/>
      <c r="UHC1478" s="6"/>
      <c r="UHD1478" s="5"/>
      <c r="UHE1478" s="7"/>
      <c r="UHF1478" s="6"/>
      <c r="UHG1478" s="32"/>
      <c r="UHH1478" s="32"/>
      <c r="UHI1478" s="32"/>
      <c r="UHJ1478" s="32"/>
      <c r="UHK1478" s="6"/>
      <c r="UHL1478" s="13"/>
      <c r="UHM1478" s="6"/>
      <c r="UHN1478" s="10"/>
      <c r="UHO1478" s="10"/>
      <c r="UHP1478" s="6"/>
      <c r="UHQ1478" s="5"/>
      <c r="UHR1478" s="7"/>
      <c r="UHS1478" s="6"/>
      <c r="UHT1478" s="32"/>
      <c r="UHU1478" s="32"/>
      <c r="UHV1478" s="32"/>
      <c r="UHW1478" s="32"/>
      <c r="UHX1478" s="6"/>
      <c r="UHY1478" s="13"/>
      <c r="UHZ1478" s="6"/>
      <c r="UIA1478" s="10"/>
      <c r="UIB1478" s="10"/>
      <c r="UIC1478" s="6"/>
      <c r="UID1478" s="5"/>
      <c r="UIE1478" s="7"/>
      <c r="UIF1478" s="6"/>
      <c r="UIG1478" s="32"/>
      <c r="UIH1478" s="32"/>
      <c r="UII1478" s="32"/>
      <c r="UIJ1478" s="32"/>
      <c r="UIK1478" s="6"/>
      <c r="UIL1478" s="13"/>
      <c r="UIM1478" s="6"/>
      <c r="UIN1478" s="10"/>
      <c r="UIO1478" s="10"/>
      <c r="UIP1478" s="6"/>
      <c r="UIQ1478" s="5"/>
      <c r="UIR1478" s="7"/>
      <c r="UIS1478" s="6"/>
      <c r="UIT1478" s="32"/>
      <c r="UIU1478" s="32"/>
      <c r="UIV1478" s="32"/>
      <c r="UIW1478" s="32"/>
      <c r="UIX1478" s="6"/>
      <c r="UIY1478" s="13"/>
      <c r="UIZ1478" s="6"/>
      <c r="UJA1478" s="10"/>
      <c r="UJB1478" s="10"/>
      <c r="UJC1478" s="6"/>
      <c r="UJD1478" s="5"/>
      <c r="UJE1478" s="7"/>
      <c r="UJF1478" s="6"/>
      <c r="UJG1478" s="32"/>
      <c r="UJH1478" s="32"/>
      <c r="UJI1478" s="32"/>
      <c r="UJJ1478" s="32"/>
      <c r="UJK1478" s="6"/>
      <c r="UJL1478" s="13"/>
      <c r="UJM1478" s="6"/>
      <c r="UJN1478" s="10"/>
      <c r="UJO1478" s="10"/>
      <c r="UJP1478" s="6"/>
      <c r="UJQ1478" s="5"/>
      <c r="UJR1478" s="7"/>
      <c r="UJS1478" s="6"/>
      <c r="UJT1478" s="32"/>
      <c r="UJU1478" s="32"/>
      <c r="UJV1478" s="32"/>
      <c r="UJW1478" s="32"/>
      <c r="UJX1478" s="6"/>
      <c r="UJY1478" s="13"/>
      <c r="UJZ1478" s="6"/>
      <c r="UKA1478" s="10"/>
      <c r="UKB1478" s="10"/>
      <c r="UKC1478" s="6"/>
      <c r="UKD1478" s="5"/>
      <c r="UKE1478" s="7"/>
      <c r="UKF1478" s="6"/>
      <c r="UKG1478" s="32"/>
      <c r="UKH1478" s="32"/>
      <c r="UKI1478" s="32"/>
      <c r="UKJ1478" s="32"/>
      <c r="UKK1478" s="6"/>
      <c r="UKL1478" s="13"/>
      <c r="UKM1478" s="6"/>
      <c r="UKN1478" s="10"/>
      <c r="UKO1478" s="10"/>
      <c r="UKP1478" s="6"/>
      <c r="UKQ1478" s="5"/>
      <c r="UKR1478" s="7"/>
      <c r="UKS1478" s="6"/>
      <c r="UKT1478" s="32"/>
      <c r="UKU1478" s="32"/>
      <c r="UKV1478" s="32"/>
      <c r="UKW1478" s="32"/>
      <c r="UKX1478" s="6"/>
      <c r="UKY1478" s="13"/>
      <c r="UKZ1478" s="6"/>
      <c r="ULA1478" s="10"/>
      <c r="ULB1478" s="10"/>
      <c r="ULC1478" s="6"/>
      <c r="ULD1478" s="5"/>
      <c r="ULE1478" s="7"/>
      <c r="ULF1478" s="6"/>
      <c r="ULG1478" s="32"/>
      <c r="ULH1478" s="32"/>
      <c r="ULI1478" s="32"/>
      <c r="ULJ1478" s="32"/>
      <c r="ULK1478" s="6"/>
      <c r="ULL1478" s="13"/>
      <c r="ULM1478" s="6"/>
      <c r="ULN1478" s="10"/>
      <c r="ULO1478" s="10"/>
      <c r="ULP1478" s="6"/>
      <c r="ULQ1478" s="5"/>
      <c r="ULR1478" s="7"/>
      <c r="ULS1478" s="6"/>
      <c r="ULT1478" s="32"/>
      <c r="ULU1478" s="32"/>
      <c r="ULV1478" s="32"/>
      <c r="ULW1478" s="32"/>
      <c r="ULX1478" s="6"/>
      <c r="ULY1478" s="13"/>
      <c r="ULZ1478" s="6"/>
      <c r="UMA1478" s="10"/>
      <c r="UMB1478" s="10"/>
      <c r="UMC1478" s="6"/>
      <c r="UMD1478" s="5"/>
      <c r="UME1478" s="7"/>
      <c r="UMF1478" s="6"/>
      <c r="UMG1478" s="32"/>
      <c r="UMH1478" s="32"/>
      <c r="UMI1478" s="32"/>
      <c r="UMJ1478" s="32"/>
      <c r="UMK1478" s="6"/>
      <c r="UML1478" s="13"/>
      <c r="UMM1478" s="6"/>
      <c r="UMN1478" s="10"/>
      <c r="UMO1478" s="10"/>
      <c r="UMP1478" s="6"/>
      <c r="UMQ1478" s="5"/>
      <c r="UMR1478" s="7"/>
      <c r="UMS1478" s="6"/>
      <c r="UMT1478" s="32"/>
      <c r="UMU1478" s="32"/>
      <c r="UMV1478" s="32"/>
      <c r="UMW1478" s="32"/>
      <c r="UMX1478" s="6"/>
      <c r="UMY1478" s="13"/>
      <c r="UMZ1478" s="6"/>
      <c r="UNA1478" s="10"/>
      <c r="UNB1478" s="10"/>
      <c r="UNC1478" s="6"/>
      <c r="UND1478" s="5"/>
      <c r="UNE1478" s="7"/>
      <c r="UNF1478" s="6"/>
      <c r="UNG1478" s="32"/>
      <c r="UNH1478" s="32"/>
      <c r="UNI1478" s="32"/>
      <c r="UNJ1478" s="32"/>
      <c r="UNK1478" s="6"/>
      <c r="UNL1478" s="13"/>
      <c r="UNM1478" s="6"/>
      <c r="UNN1478" s="10"/>
      <c r="UNO1478" s="10"/>
      <c r="UNP1478" s="6"/>
      <c r="UNQ1478" s="5"/>
      <c r="UNR1478" s="7"/>
      <c r="UNS1478" s="6"/>
      <c r="UNT1478" s="32"/>
      <c r="UNU1478" s="32"/>
      <c r="UNV1478" s="32"/>
      <c r="UNW1478" s="32"/>
      <c r="UNX1478" s="6"/>
      <c r="UNY1478" s="13"/>
      <c r="UNZ1478" s="6"/>
      <c r="UOA1478" s="10"/>
      <c r="UOB1478" s="10"/>
      <c r="UOC1478" s="6"/>
      <c r="UOD1478" s="5"/>
      <c r="UOE1478" s="7"/>
      <c r="UOF1478" s="6"/>
      <c r="UOG1478" s="32"/>
      <c r="UOH1478" s="32"/>
      <c r="UOI1478" s="32"/>
      <c r="UOJ1478" s="32"/>
      <c r="UOK1478" s="6"/>
      <c r="UOL1478" s="13"/>
      <c r="UOM1478" s="6"/>
      <c r="UON1478" s="10"/>
      <c r="UOO1478" s="10"/>
      <c r="UOP1478" s="6"/>
      <c r="UOQ1478" s="5"/>
      <c r="UOR1478" s="7"/>
      <c r="UOS1478" s="6"/>
      <c r="UOT1478" s="32"/>
      <c r="UOU1478" s="32"/>
      <c r="UOV1478" s="32"/>
      <c r="UOW1478" s="32"/>
      <c r="UOX1478" s="6"/>
      <c r="UOY1478" s="13"/>
      <c r="UOZ1478" s="6"/>
      <c r="UPA1478" s="10"/>
      <c r="UPB1478" s="10"/>
      <c r="UPC1478" s="6"/>
      <c r="UPD1478" s="5"/>
      <c r="UPE1478" s="7"/>
      <c r="UPF1478" s="6"/>
      <c r="UPG1478" s="32"/>
      <c r="UPH1478" s="32"/>
      <c r="UPI1478" s="32"/>
      <c r="UPJ1478" s="32"/>
      <c r="UPK1478" s="6"/>
      <c r="UPL1478" s="13"/>
      <c r="UPM1478" s="6"/>
      <c r="UPN1478" s="10"/>
      <c r="UPO1478" s="10"/>
      <c r="UPP1478" s="6"/>
      <c r="UPQ1478" s="5"/>
      <c r="UPR1478" s="7"/>
      <c r="UPS1478" s="6"/>
      <c r="UPT1478" s="32"/>
      <c r="UPU1478" s="32"/>
      <c r="UPV1478" s="32"/>
      <c r="UPW1478" s="32"/>
      <c r="UPX1478" s="6"/>
      <c r="UPY1478" s="13"/>
      <c r="UPZ1478" s="6"/>
      <c r="UQA1478" s="10"/>
      <c r="UQB1478" s="10"/>
      <c r="UQC1478" s="6"/>
      <c r="UQD1478" s="5"/>
      <c r="UQE1478" s="7"/>
      <c r="UQF1478" s="6"/>
      <c r="UQG1478" s="32"/>
      <c r="UQH1478" s="32"/>
      <c r="UQI1478" s="32"/>
      <c r="UQJ1478" s="32"/>
      <c r="UQK1478" s="6"/>
      <c r="UQL1478" s="13"/>
      <c r="UQM1478" s="6"/>
      <c r="UQN1478" s="10"/>
      <c r="UQO1478" s="10"/>
      <c r="UQP1478" s="6"/>
      <c r="UQQ1478" s="5"/>
      <c r="UQR1478" s="7"/>
      <c r="UQS1478" s="6"/>
      <c r="UQT1478" s="32"/>
      <c r="UQU1478" s="32"/>
      <c r="UQV1478" s="32"/>
      <c r="UQW1478" s="32"/>
      <c r="UQX1478" s="6"/>
      <c r="UQY1478" s="13"/>
      <c r="UQZ1478" s="6"/>
      <c r="URA1478" s="10"/>
      <c r="URB1478" s="10"/>
      <c r="URC1478" s="6"/>
      <c r="URD1478" s="5"/>
      <c r="URE1478" s="7"/>
      <c r="URF1478" s="6"/>
      <c r="URG1478" s="32"/>
      <c r="URH1478" s="32"/>
      <c r="URI1478" s="32"/>
      <c r="URJ1478" s="32"/>
      <c r="URK1478" s="6"/>
      <c r="URL1478" s="13"/>
      <c r="URM1478" s="6"/>
      <c r="URN1478" s="10"/>
      <c r="URO1478" s="10"/>
      <c r="URP1478" s="6"/>
      <c r="URQ1478" s="5"/>
      <c r="URR1478" s="7"/>
      <c r="URS1478" s="6"/>
      <c r="URT1478" s="32"/>
      <c r="URU1478" s="32"/>
      <c r="URV1478" s="32"/>
      <c r="URW1478" s="32"/>
      <c r="URX1478" s="6"/>
      <c r="URY1478" s="13"/>
      <c r="URZ1478" s="6"/>
      <c r="USA1478" s="10"/>
      <c r="USB1478" s="10"/>
      <c r="USC1478" s="6"/>
      <c r="USD1478" s="5"/>
      <c r="USE1478" s="7"/>
      <c r="USF1478" s="6"/>
      <c r="USG1478" s="32"/>
      <c r="USH1478" s="32"/>
      <c r="USI1478" s="32"/>
      <c r="USJ1478" s="32"/>
      <c r="USK1478" s="6"/>
      <c r="USL1478" s="13"/>
      <c r="USM1478" s="6"/>
      <c r="USN1478" s="10"/>
      <c r="USO1478" s="10"/>
      <c r="USP1478" s="6"/>
      <c r="USQ1478" s="5"/>
      <c r="USR1478" s="7"/>
      <c r="USS1478" s="6"/>
      <c r="UST1478" s="32"/>
      <c r="USU1478" s="32"/>
      <c r="USV1478" s="32"/>
      <c r="USW1478" s="32"/>
      <c r="USX1478" s="6"/>
      <c r="USY1478" s="13"/>
      <c r="USZ1478" s="6"/>
      <c r="UTA1478" s="10"/>
      <c r="UTB1478" s="10"/>
      <c r="UTC1478" s="6"/>
      <c r="UTD1478" s="5"/>
      <c r="UTE1478" s="7"/>
      <c r="UTF1478" s="6"/>
      <c r="UTG1478" s="32"/>
      <c r="UTH1478" s="32"/>
      <c r="UTI1478" s="32"/>
      <c r="UTJ1478" s="32"/>
      <c r="UTK1478" s="6"/>
      <c r="UTL1478" s="13"/>
      <c r="UTM1478" s="6"/>
      <c r="UTN1478" s="10"/>
      <c r="UTO1478" s="10"/>
      <c r="UTP1478" s="6"/>
      <c r="UTQ1478" s="5"/>
      <c r="UTR1478" s="7"/>
      <c r="UTS1478" s="6"/>
      <c r="UTT1478" s="32"/>
      <c r="UTU1478" s="32"/>
      <c r="UTV1478" s="32"/>
      <c r="UTW1478" s="32"/>
      <c r="UTX1478" s="6"/>
      <c r="UTY1478" s="13"/>
      <c r="UTZ1478" s="6"/>
      <c r="UUA1478" s="10"/>
      <c r="UUB1478" s="10"/>
      <c r="UUC1478" s="6"/>
      <c r="UUD1478" s="5"/>
      <c r="UUE1478" s="7"/>
      <c r="UUF1478" s="6"/>
      <c r="UUG1478" s="32"/>
      <c r="UUH1478" s="32"/>
      <c r="UUI1478" s="32"/>
      <c r="UUJ1478" s="32"/>
      <c r="UUK1478" s="6"/>
      <c r="UUL1478" s="13"/>
      <c r="UUM1478" s="6"/>
      <c r="UUN1478" s="10"/>
      <c r="UUO1478" s="10"/>
      <c r="UUP1478" s="6"/>
      <c r="UUQ1478" s="5"/>
      <c r="UUR1478" s="7"/>
      <c r="UUS1478" s="6"/>
      <c r="UUT1478" s="32"/>
      <c r="UUU1478" s="32"/>
      <c r="UUV1478" s="32"/>
      <c r="UUW1478" s="32"/>
      <c r="UUX1478" s="6"/>
      <c r="UUY1478" s="13"/>
      <c r="UUZ1478" s="6"/>
      <c r="UVA1478" s="10"/>
      <c r="UVB1478" s="10"/>
      <c r="UVC1478" s="6"/>
      <c r="UVD1478" s="5"/>
      <c r="UVE1478" s="7"/>
      <c r="UVF1478" s="6"/>
      <c r="UVG1478" s="32"/>
      <c r="UVH1478" s="32"/>
      <c r="UVI1478" s="32"/>
      <c r="UVJ1478" s="32"/>
      <c r="UVK1478" s="6"/>
      <c r="UVL1478" s="13"/>
      <c r="UVM1478" s="6"/>
      <c r="UVN1478" s="10"/>
      <c r="UVO1478" s="10"/>
      <c r="UVP1478" s="6"/>
      <c r="UVQ1478" s="5"/>
      <c r="UVR1478" s="7"/>
      <c r="UVS1478" s="6"/>
      <c r="UVT1478" s="32"/>
      <c r="UVU1478" s="32"/>
      <c r="UVV1478" s="32"/>
      <c r="UVW1478" s="32"/>
      <c r="UVX1478" s="6"/>
      <c r="UVY1478" s="13"/>
      <c r="UVZ1478" s="6"/>
      <c r="UWA1478" s="10"/>
      <c r="UWB1478" s="10"/>
      <c r="UWC1478" s="6"/>
      <c r="UWD1478" s="5"/>
      <c r="UWE1478" s="7"/>
      <c r="UWF1478" s="6"/>
      <c r="UWG1478" s="32"/>
      <c r="UWH1478" s="32"/>
      <c r="UWI1478" s="32"/>
      <c r="UWJ1478" s="32"/>
      <c r="UWK1478" s="6"/>
      <c r="UWL1478" s="13"/>
      <c r="UWM1478" s="6"/>
      <c r="UWN1478" s="10"/>
      <c r="UWO1478" s="10"/>
      <c r="UWP1478" s="6"/>
      <c r="UWQ1478" s="5"/>
      <c r="UWR1478" s="7"/>
      <c r="UWS1478" s="6"/>
      <c r="UWT1478" s="32"/>
      <c r="UWU1478" s="32"/>
      <c r="UWV1478" s="32"/>
      <c r="UWW1478" s="32"/>
      <c r="UWX1478" s="6"/>
      <c r="UWY1478" s="13"/>
      <c r="UWZ1478" s="6"/>
      <c r="UXA1478" s="10"/>
      <c r="UXB1478" s="10"/>
      <c r="UXC1478" s="6"/>
      <c r="UXD1478" s="5"/>
      <c r="UXE1478" s="7"/>
      <c r="UXF1478" s="6"/>
      <c r="UXG1478" s="32"/>
      <c r="UXH1478" s="32"/>
      <c r="UXI1478" s="32"/>
      <c r="UXJ1478" s="32"/>
      <c r="UXK1478" s="6"/>
      <c r="UXL1478" s="13"/>
      <c r="UXM1478" s="6"/>
      <c r="UXN1478" s="10"/>
      <c r="UXO1478" s="10"/>
      <c r="UXP1478" s="6"/>
      <c r="UXQ1478" s="5"/>
      <c r="UXR1478" s="7"/>
      <c r="UXS1478" s="6"/>
      <c r="UXT1478" s="32"/>
      <c r="UXU1478" s="32"/>
      <c r="UXV1478" s="32"/>
      <c r="UXW1478" s="32"/>
      <c r="UXX1478" s="6"/>
      <c r="UXY1478" s="13"/>
      <c r="UXZ1478" s="6"/>
      <c r="UYA1478" s="10"/>
      <c r="UYB1478" s="10"/>
      <c r="UYC1478" s="6"/>
      <c r="UYD1478" s="5"/>
      <c r="UYE1478" s="7"/>
      <c r="UYF1478" s="6"/>
      <c r="UYG1478" s="32"/>
      <c r="UYH1478" s="32"/>
      <c r="UYI1478" s="32"/>
      <c r="UYJ1478" s="32"/>
      <c r="UYK1478" s="6"/>
      <c r="UYL1478" s="13"/>
      <c r="UYM1478" s="6"/>
      <c r="UYN1478" s="10"/>
      <c r="UYO1478" s="10"/>
      <c r="UYP1478" s="6"/>
      <c r="UYQ1478" s="5"/>
      <c r="UYR1478" s="7"/>
      <c r="UYS1478" s="6"/>
      <c r="UYT1478" s="32"/>
      <c r="UYU1478" s="32"/>
      <c r="UYV1478" s="32"/>
      <c r="UYW1478" s="32"/>
      <c r="UYX1478" s="6"/>
      <c r="UYY1478" s="13"/>
      <c r="UYZ1478" s="6"/>
      <c r="UZA1478" s="10"/>
      <c r="UZB1478" s="10"/>
      <c r="UZC1478" s="6"/>
      <c r="UZD1478" s="5"/>
      <c r="UZE1478" s="7"/>
      <c r="UZF1478" s="6"/>
      <c r="UZG1478" s="32"/>
      <c r="UZH1478" s="32"/>
      <c r="UZI1478" s="32"/>
      <c r="UZJ1478" s="32"/>
      <c r="UZK1478" s="6"/>
      <c r="UZL1478" s="13"/>
      <c r="UZM1478" s="6"/>
      <c r="UZN1478" s="10"/>
      <c r="UZO1478" s="10"/>
      <c r="UZP1478" s="6"/>
      <c r="UZQ1478" s="5"/>
      <c r="UZR1478" s="7"/>
      <c r="UZS1478" s="6"/>
      <c r="UZT1478" s="32"/>
      <c r="UZU1478" s="32"/>
      <c r="UZV1478" s="32"/>
      <c r="UZW1478" s="32"/>
      <c r="UZX1478" s="6"/>
      <c r="UZY1478" s="13"/>
      <c r="UZZ1478" s="6"/>
      <c r="VAA1478" s="10"/>
      <c r="VAB1478" s="10"/>
      <c r="VAC1478" s="6"/>
      <c r="VAD1478" s="5"/>
      <c r="VAE1478" s="7"/>
      <c r="VAF1478" s="6"/>
      <c r="VAG1478" s="32"/>
      <c r="VAH1478" s="32"/>
      <c r="VAI1478" s="32"/>
      <c r="VAJ1478" s="32"/>
      <c r="VAK1478" s="6"/>
      <c r="VAL1478" s="13"/>
      <c r="VAM1478" s="6"/>
      <c r="VAN1478" s="10"/>
      <c r="VAO1478" s="10"/>
      <c r="VAP1478" s="6"/>
      <c r="VAQ1478" s="5"/>
      <c r="VAR1478" s="7"/>
      <c r="VAS1478" s="6"/>
      <c r="VAT1478" s="32"/>
      <c r="VAU1478" s="32"/>
      <c r="VAV1478" s="32"/>
      <c r="VAW1478" s="32"/>
      <c r="VAX1478" s="6"/>
      <c r="VAY1478" s="13"/>
      <c r="VAZ1478" s="6"/>
      <c r="VBA1478" s="10"/>
      <c r="VBB1478" s="10"/>
      <c r="VBC1478" s="6"/>
      <c r="VBD1478" s="5"/>
      <c r="VBE1478" s="7"/>
      <c r="VBF1478" s="6"/>
      <c r="VBG1478" s="32"/>
      <c r="VBH1478" s="32"/>
      <c r="VBI1478" s="32"/>
      <c r="VBJ1478" s="32"/>
      <c r="VBK1478" s="6"/>
      <c r="VBL1478" s="13"/>
      <c r="VBM1478" s="6"/>
      <c r="VBN1478" s="10"/>
      <c r="VBO1478" s="10"/>
      <c r="VBP1478" s="6"/>
      <c r="VBQ1478" s="5"/>
      <c r="VBR1478" s="7"/>
      <c r="VBS1478" s="6"/>
      <c r="VBT1478" s="32"/>
      <c r="VBU1478" s="32"/>
      <c r="VBV1478" s="32"/>
      <c r="VBW1478" s="32"/>
      <c r="VBX1478" s="6"/>
      <c r="VBY1478" s="13"/>
      <c r="VBZ1478" s="6"/>
      <c r="VCA1478" s="10"/>
      <c r="VCB1478" s="10"/>
      <c r="VCC1478" s="6"/>
      <c r="VCD1478" s="5"/>
      <c r="VCE1478" s="7"/>
      <c r="VCF1478" s="6"/>
      <c r="VCG1478" s="32"/>
      <c r="VCH1478" s="32"/>
      <c r="VCI1478" s="32"/>
      <c r="VCJ1478" s="32"/>
      <c r="VCK1478" s="6"/>
      <c r="VCL1478" s="13"/>
      <c r="VCM1478" s="6"/>
      <c r="VCN1478" s="10"/>
      <c r="VCO1478" s="10"/>
      <c r="VCP1478" s="6"/>
      <c r="VCQ1478" s="5"/>
      <c r="VCR1478" s="7"/>
      <c r="VCS1478" s="6"/>
      <c r="VCT1478" s="32"/>
      <c r="VCU1478" s="32"/>
      <c r="VCV1478" s="32"/>
      <c r="VCW1478" s="32"/>
      <c r="VCX1478" s="6"/>
      <c r="VCY1478" s="13"/>
      <c r="VCZ1478" s="6"/>
      <c r="VDA1478" s="10"/>
      <c r="VDB1478" s="10"/>
      <c r="VDC1478" s="6"/>
      <c r="VDD1478" s="5"/>
      <c r="VDE1478" s="7"/>
      <c r="VDF1478" s="6"/>
      <c r="VDG1478" s="32"/>
      <c r="VDH1478" s="32"/>
      <c r="VDI1478" s="32"/>
      <c r="VDJ1478" s="32"/>
      <c r="VDK1478" s="6"/>
      <c r="VDL1478" s="13"/>
      <c r="VDM1478" s="6"/>
      <c r="VDN1478" s="10"/>
      <c r="VDO1478" s="10"/>
      <c r="VDP1478" s="6"/>
      <c r="VDQ1478" s="5"/>
      <c r="VDR1478" s="7"/>
      <c r="VDS1478" s="6"/>
      <c r="VDT1478" s="32"/>
      <c r="VDU1478" s="32"/>
      <c r="VDV1478" s="32"/>
      <c r="VDW1478" s="32"/>
      <c r="VDX1478" s="6"/>
      <c r="VDY1478" s="13"/>
      <c r="VDZ1478" s="6"/>
      <c r="VEA1478" s="10"/>
      <c r="VEB1478" s="10"/>
      <c r="VEC1478" s="6"/>
      <c r="VED1478" s="5"/>
      <c r="VEE1478" s="7"/>
      <c r="VEF1478" s="6"/>
      <c r="VEG1478" s="32"/>
      <c r="VEH1478" s="32"/>
      <c r="VEI1478" s="32"/>
      <c r="VEJ1478" s="32"/>
      <c r="VEK1478" s="6"/>
      <c r="VEL1478" s="13"/>
      <c r="VEM1478" s="6"/>
      <c r="VEN1478" s="10"/>
      <c r="VEO1478" s="10"/>
      <c r="VEP1478" s="6"/>
      <c r="VEQ1478" s="5"/>
      <c r="VER1478" s="7"/>
      <c r="VES1478" s="6"/>
      <c r="VET1478" s="32"/>
      <c r="VEU1478" s="32"/>
      <c r="VEV1478" s="32"/>
      <c r="VEW1478" s="32"/>
      <c r="VEX1478" s="6"/>
      <c r="VEY1478" s="13"/>
      <c r="VEZ1478" s="6"/>
      <c r="VFA1478" s="10"/>
      <c r="VFB1478" s="10"/>
      <c r="VFC1478" s="6"/>
      <c r="VFD1478" s="5"/>
      <c r="VFE1478" s="7"/>
      <c r="VFF1478" s="6"/>
      <c r="VFG1478" s="32"/>
      <c r="VFH1478" s="32"/>
      <c r="VFI1478" s="32"/>
      <c r="VFJ1478" s="32"/>
      <c r="VFK1478" s="6"/>
      <c r="VFL1478" s="13"/>
      <c r="VFM1478" s="6"/>
      <c r="VFN1478" s="10"/>
      <c r="VFO1478" s="10"/>
      <c r="VFP1478" s="6"/>
      <c r="VFQ1478" s="5"/>
      <c r="VFR1478" s="7"/>
      <c r="VFS1478" s="6"/>
      <c r="VFT1478" s="32"/>
      <c r="VFU1478" s="32"/>
      <c r="VFV1478" s="32"/>
      <c r="VFW1478" s="32"/>
      <c r="VFX1478" s="6"/>
      <c r="VFY1478" s="13"/>
      <c r="VFZ1478" s="6"/>
      <c r="VGA1478" s="10"/>
      <c r="VGB1478" s="10"/>
      <c r="VGC1478" s="6"/>
      <c r="VGD1478" s="5"/>
      <c r="VGE1478" s="7"/>
      <c r="VGF1478" s="6"/>
      <c r="VGG1478" s="32"/>
      <c r="VGH1478" s="32"/>
      <c r="VGI1478" s="32"/>
      <c r="VGJ1478" s="32"/>
      <c r="VGK1478" s="6"/>
      <c r="VGL1478" s="13"/>
      <c r="VGM1478" s="6"/>
      <c r="VGN1478" s="10"/>
      <c r="VGO1478" s="10"/>
      <c r="VGP1478" s="6"/>
      <c r="VGQ1478" s="5"/>
      <c r="VGR1478" s="7"/>
      <c r="VGS1478" s="6"/>
      <c r="VGT1478" s="32"/>
      <c r="VGU1478" s="32"/>
      <c r="VGV1478" s="32"/>
      <c r="VGW1478" s="32"/>
      <c r="VGX1478" s="6"/>
      <c r="VGY1478" s="13"/>
      <c r="VGZ1478" s="6"/>
      <c r="VHA1478" s="10"/>
      <c r="VHB1478" s="10"/>
      <c r="VHC1478" s="6"/>
      <c r="VHD1478" s="5"/>
      <c r="VHE1478" s="7"/>
      <c r="VHF1478" s="6"/>
      <c r="VHG1478" s="32"/>
      <c r="VHH1478" s="32"/>
      <c r="VHI1478" s="32"/>
      <c r="VHJ1478" s="32"/>
      <c r="VHK1478" s="6"/>
      <c r="VHL1478" s="13"/>
      <c r="VHM1478" s="6"/>
      <c r="VHN1478" s="10"/>
      <c r="VHO1478" s="10"/>
      <c r="VHP1478" s="6"/>
      <c r="VHQ1478" s="5"/>
      <c r="VHR1478" s="7"/>
      <c r="VHS1478" s="6"/>
      <c r="VHT1478" s="32"/>
      <c r="VHU1478" s="32"/>
      <c r="VHV1478" s="32"/>
      <c r="VHW1478" s="32"/>
      <c r="VHX1478" s="6"/>
      <c r="VHY1478" s="13"/>
      <c r="VHZ1478" s="6"/>
      <c r="VIA1478" s="10"/>
      <c r="VIB1478" s="10"/>
      <c r="VIC1478" s="6"/>
      <c r="VID1478" s="5"/>
      <c r="VIE1478" s="7"/>
      <c r="VIF1478" s="6"/>
      <c r="VIG1478" s="32"/>
      <c r="VIH1478" s="32"/>
      <c r="VII1478" s="32"/>
      <c r="VIJ1478" s="32"/>
      <c r="VIK1478" s="6"/>
      <c r="VIL1478" s="13"/>
      <c r="VIM1478" s="6"/>
      <c r="VIN1478" s="10"/>
      <c r="VIO1478" s="10"/>
      <c r="VIP1478" s="6"/>
      <c r="VIQ1478" s="5"/>
      <c r="VIR1478" s="7"/>
      <c r="VIS1478" s="6"/>
      <c r="VIT1478" s="32"/>
      <c r="VIU1478" s="32"/>
      <c r="VIV1478" s="32"/>
      <c r="VIW1478" s="32"/>
      <c r="VIX1478" s="6"/>
      <c r="VIY1478" s="13"/>
      <c r="VIZ1478" s="6"/>
      <c r="VJA1478" s="10"/>
      <c r="VJB1478" s="10"/>
      <c r="VJC1478" s="6"/>
      <c r="VJD1478" s="5"/>
      <c r="VJE1478" s="7"/>
      <c r="VJF1478" s="6"/>
      <c r="VJG1478" s="32"/>
      <c r="VJH1478" s="32"/>
      <c r="VJI1478" s="32"/>
      <c r="VJJ1478" s="32"/>
      <c r="VJK1478" s="6"/>
      <c r="VJL1478" s="13"/>
      <c r="VJM1478" s="6"/>
      <c r="VJN1478" s="10"/>
      <c r="VJO1478" s="10"/>
      <c r="VJP1478" s="6"/>
      <c r="VJQ1478" s="5"/>
      <c r="VJR1478" s="7"/>
      <c r="VJS1478" s="6"/>
      <c r="VJT1478" s="32"/>
      <c r="VJU1478" s="32"/>
      <c r="VJV1478" s="32"/>
      <c r="VJW1478" s="32"/>
      <c r="VJX1478" s="6"/>
      <c r="VJY1478" s="13"/>
      <c r="VJZ1478" s="6"/>
      <c r="VKA1478" s="10"/>
      <c r="VKB1478" s="10"/>
      <c r="VKC1478" s="6"/>
      <c r="VKD1478" s="5"/>
      <c r="VKE1478" s="7"/>
      <c r="VKF1478" s="6"/>
      <c r="VKG1478" s="32"/>
      <c r="VKH1478" s="32"/>
      <c r="VKI1478" s="32"/>
      <c r="VKJ1478" s="32"/>
      <c r="VKK1478" s="6"/>
      <c r="VKL1478" s="13"/>
      <c r="VKM1478" s="6"/>
      <c r="VKN1478" s="10"/>
      <c r="VKO1478" s="10"/>
      <c r="VKP1478" s="6"/>
      <c r="VKQ1478" s="5"/>
      <c r="VKR1478" s="7"/>
      <c r="VKS1478" s="6"/>
      <c r="VKT1478" s="32"/>
      <c r="VKU1478" s="32"/>
      <c r="VKV1478" s="32"/>
      <c r="VKW1478" s="32"/>
      <c r="VKX1478" s="6"/>
      <c r="VKY1478" s="13"/>
      <c r="VKZ1478" s="6"/>
      <c r="VLA1478" s="10"/>
      <c r="VLB1478" s="10"/>
      <c r="VLC1478" s="6"/>
      <c r="VLD1478" s="5"/>
      <c r="VLE1478" s="7"/>
      <c r="VLF1478" s="6"/>
      <c r="VLG1478" s="32"/>
      <c r="VLH1478" s="32"/>
      <c r="VLI1478" s="32"/>
      <c r="VLJ1478" s="32"/>
      <c r="VLK1478" s="6"/>
      <c r="VLL1478" s="13"/>
      <c r="VLM1478" s="6"/>
      <c r="VLN1478" s="10"/>
      <c r="VLO1478" s="10"/>
      <c r="VLP1478" s="6"/>
      <c r="VLQ1478" s="5"/>
      <c r="VLR1478" s="7"/>
      <c r="VLS1478" s="6"/>
      <c r="VLT1478" s="32"/>
      <c r="VLU1478" s="32"/>
      <c r="VLV1478" s="32"/>
      <c r="VLW1478" s="32"/>
      <c r="VLX1478" s="6"/>
      <c r="VLY1478" s="13"/>
      <c r="VLZ1478" s="6"/>
      <c r="VMA1478" s="10"/>
      <c r="VMB1478" s="10"/>
      <c r="VMC1478" s="6"/>
      <c r="VMD1478" s="5"/>
      <c r="VME1478" s="7"/>
      <c r="VMF1478" s="6"/>
      <c r="VMG1478" s="32"/>
      <c r="VMH1478" s="32"/>
      <c r="VMI1478" s="32"/>
      <c r="VMJ1478" s="32"/>
      <c r="VMK1478" s="6"/>
      <c r="VML1478" s="13"/>
      <c r="VMM1478" s="6"/>
      <c r="VMN1478" s="10"/>
      <c r="VMO1478" s="10"/>
      <c r="VMP1478" s="6"/>
      <c r="VMQ1478" s="5"/>
      <c r="VMR1478" s="7"/>
      <c r="VMS1478" s="6"/>
      <c r="VMT1478" s="32"/>
      <c r="VMU1478" s="32"/>
      <c r="VMV1478" s="32"/>
      <c r="VMW1478" s="32"/>
      <c r="VMX1478" s="6"/>
      <c r="VMY1478" s="13"/>
      <c r="VMZ1478" s="6"/>
      <c r="VNA1478" s="10"/>
      <c r="VNB1478" s="10"/>
      <c r="VNC1478" s="6"/>
      <c r="VND1478" s="5"/>
      <c r="VNE1478" s="7"/>
      <c r="VNF1478" s="6"/>
      <c r="VNG1478" s="32"/>
      <c r="VNH1478" s="32"/>
      <c r="VNI1478" s="32"/>
      <c r="VNJ1478" s="32"/>
      <c r="VNK1478" s="6"/>
      <c r="VNL1478" s="13"/>
      <c r="VNM1478" s="6"/>
      <c r="VNN1478" s="10"/>
      <c r="VNO1478" s="10"/>
      <c r="VNP1478" s="6"/>
      <c r="VNQ1478" s="5"/>
      <c r="VNR1478" s="7"/>
      <c r="VNS1478" s="6"/>
      <c r="VNT1478" s="32"/>
      <c r="VNU1478" s="32"/>
      <c r="VNV1478" s="32"/>
      <c r="VNW1478" s="32"/>
      <c r="VNX1478" s="6"/>
      <c r="VNY1478" s="13"/>
      <c r="VNZ1478" s="6"/>
      <c r="VOA1478" s="10"/>
      <c r="VOB1478" s="10"/>
      <c r="VOC1478" s="6"/>
      <c r="VOD1478" s="5"/>
      <c r="VOE1478" s="7"/>
      <c r="VOF1478" s="6"/>
      <c r="VOG1478" s="32"/>
      <c r="VOH1478" s="32"/>
      <c r="VOI1478" s="32"/>
      <c r="VOJ1478" s="32"/>
      <c r="VOK1478" s="6"/>
      <c r="VOL1478" s="13"/>
      <c r="VOM1478" s="6"/>
      <c r="VON1478" s="10"/>
      <c r="VOO1478" s="10"/>
      <c r="VOP1478" s="6"/>
      <c r="VOQ1478" s="5"/>
      <c r="VOR1478" s="7"/>
      <c r="VOS1478" s="6"/>
      <c r="VOT1478" s="32"/>
      <c r="VOU1478" s="32"/>
      <c r="VOV1478" s="32"/>
      <c r="VOW1478" s="32"/>
      <c r="VOX1478" s="6"/>
      <c r="VOY1478" s="13"/>
      <c r="VOZ1478" s="6"/>
      <c r="VPA1478" s="10"/>
      <c r="VPB1478" s="10"/>
      <c r="VPC1478" s="6"/>
      <c r="VPD1478" s="5"/>
      <c r="VPE1478" s="7"/>
      <c r="VPF1478" s="6"/>
      <c r="VPG1478" s="32"/>
      <c r="VPH1478" s="32"/>
      <c r="VPI1478" s="32"/>
      <c r="VPJ1478" s="32"/>
      <c r="VPK1478" s="6"/>
      <c r="VPL1478" s="13"/>
      <c r="VPM1478" s="6"/>
      <c r="VPN1478" s="10"/>
      <c r="VPO1478" s="10"/>
      <c r="VPP1478" s="6"/>
      <c r="VPQ1478" s="5"/>
      <c r="VPR1478" s="7"/>
      <c r="VPS1478" s="6"/>
      <c r="VPT1478" s="32"/>
      <c r="VPU1478" s="32"/>
      <c r="VPV1478" s="32"/>
      <c r="VPW1478" s="32"/>
      <c r="VPX1478" s="6"/>
      <c r="VPY1478" s="13"/>
      <c r="VPZ1478" s="6"/>
      <c r="VQA1478" s="10"/>
      <c r="VQB1478" s="10"/>
      <c r="VQC1478" s="6"/>
      <c r="VQD1478" s="5"/>
      <c r="VQE1478" s="7"/>
      <c r="VQF1478" s="6"/>
      <c r="VQG1478" s="32"/>
      <c r="VQH1478" s="32"/>
      <c r="VQI1478" s="32"/>
      <c r="VQJ1478" s="32"/>
      <c r="VQK1478" s="6"/>
      <c r="VQL1478" s="13"/>
      <c r="VQM1478" s="6"/>
      <c r="VQN1478" s="10"/>
      <c r="VQO1478" s="10"/>
      <c r="VQP1478" s="6"/>
      <c r="VQQ1478" s="5"/>
      <c r="VQR1478" s="7"/>
      <c r="VQS1478" s="6"/>
      <c r="VQT1478" s="32"/>
      <c r="VQU1478" s="32"/>
      <c r="VQV1478" s="32"/>
      <c r="VQW1478" s="32"/>
      <c r="VQX1478" s="6"/>
      <c r="VQY1478" s="13"/>
      <c r="VQZ1478" s="6"/>
      <c r="VRA1478" s="10"/>
      <c r="VRB1478" s="10"/>
      <c r="VRC1478" s="6"/>
      <c r="VRD1478" s="5"/>
      <c r="VRE1478" s="7"/>
      <c r="VRF1478" s="6"/>
      <c r="VRG1478" s="32"/>
      <c r="VRH1478" s="32"/>
      <c r="VRI1478" s="32"/>
      <c r="VRJ1478" s="32"/>
      <c r="VRK1478" s="6"/>
      <c r="VRL1478" s="13"/>
      <c r="VRM1478" s="6"/>
      <c r="VRN1478" s="10"/>
      <c r="VRO1478" s="10"/>
      <c r="VRP1478" s="6"/>
      <c r="VRQ1478" s="5"/>
      <c r="VRR1478" s="7"/>
      <c r="VRS1478" s="6"/>
      <c r="VRT1478" s="32"/>
      <c r="VRU1478" s="32"/>
      <c r="VRV1478" s="32"/>
      <c r="VRW1478" s="32"/>
      <c r="VRX1478" s="6"/>
      <c r="VRY1478" s="13"/>
      <c r="VRZ1478" s="6"/>
      <c r="VSA1478" s="10"/>
      <c r="VSB1478" s="10"/>
      <c r="VSC1478" s="6"/>
      <c r="VSD1478" s="5"/>
      <c r="VSE1478" s="7"/>
      <c r="VSF1478" s="6"/>
      <c r="VSG1478" s="32"/>
      <c r="VSH1478" s="32"/>
      <c r="VSI1478" s="32"/>
      <c r="VSJ1478" s="32"/>
      <c r="VSK1478" s="6"/>
      <c r="VSL1478" s="13"/>
      <c r="VSM1478" s="6"/>
      <c r="VSN1478" s="10"/>
      <c r="VSO1478" s="10"/>
      <c r="VSP1478" s="6"/>
      <c r="VSQ1478" s="5"/>
      <c r="VSR1478" s="7"/>
      <c r="VSS1478" s="6"/>
      <c r="VST1478" s="32"/>
      <c r="VSU1478" s="32"/>
      <c r="VSV1478" s="32"/>
      <c r="VSW1478" s="32"/>
      <c r="VSX1478" s="6"/>
      <c r="VSY1478" s="13"/>
      <c r="VSZ1478" s="6"/>
      <c r="VTA1478" s="10"/>
      <c r="VTB1478" s="10"/>
      <c r="VTC1478" s="6"/>
      <c r="VTD1478" s="5"/>
      <c r="VTE1478" s="7"/>
      <c r="VTF1478" s="6"/>
      <c r="VTG1478" s="32"/>
      <c r="VTH1478" s="32"/>
      <c r="VTI1478" s="32"/>
      <c r="VTJ1478" s="32"/>
      <c r="VTK1478" s="6"/>
      <c r="VTL1478" s="13"/>
      <c r="VTM1478" s="6"/>
      <c r="VTN1478" s="10"/>
      <c r="VTO1478" s="10"/>
      <c r="VTP1478" s="6"/>
      <c r="VTQ1478" s="5"/>
      <c r="VTR1478" s="7"/>
      <c r="VTS1478" s="6"/>
      <c r="VTT1478" s="32"/>
      <c r="VTU1478" s="32"/>
      <c r="VTV1478" s="32"/>
      <c r="VTW1478" s="32"/>
      <c r="VTX1478" s="6"/>
      <c r="VTY1478" s="13"/>
      <c r="VTZ1478" s="6"/>
      <c r="VUA1478" s="10"/>
      <c r="VUB1478" s="10"/>
      <c r="VUC1478" s="6"/>
      <c r="VUD1478" s="5"/>
      <c r="VUE1478" s="7"/>
      <c r="VUF1478" s="6"/>
      <c r="VUG1478" s="32"/>
      <c r="VUH1478" s="32"/>
      <c r="VUI1478" s="32"/>
      <c r="VUJ1478" s="32"/>
      <c r="VUK1478" s="6"/>
      <c r="VUL1478" s="13"/>
      <c r="VUM1478" s="6"/>
      <c r="VUN1478" s="10"/>
      <c r="VUO1478" s="10"/>
      <c r="VUP1478" s="6"/>
      <c r="VUQ1478" s="5"/>
      <c r="VUR1478" s="7"/>
      <c r="VUS1478" s="6"/>
      <c r="VUT1478" s="32"/>
      <c r="VUU1478" s="32"/>
      <c r="VUV1478" s="32"/>
      <c r="VUW1478" s="32"/>
      <c r="VUX1478" s="6"/>
      <c r="VUY1478" s="13"/>
      <c r="VUZ1478" s="6"/>
      <c r="VVA1478" s="10"/>
      <c r="VVB1478" s="10"/>
      <c r="VVC1478" s="6"/>
      <c r="VVD1478" s="5"/>
      <c r="VVE1478" s="7"/>
      <c r="VVF1478" s="6"/>
      <c r="VVG1478" s="32"/>
      <c r="VVH1478" s="32"/>
      <c r="VVI1478" s="32"/>
      <c r="VVJ1478" s="32"/>
      <c r="VVK1478" s="6"/>
      <c r="VVL1478" s="13"/>
      <c r="VVM1478" s="6"/>
      <c r="VVN1478" s="10"/>
      <c r="VVO1478" s="10"/>
      <c r="VVP1478" s="6"/>
      <c r="VVQ1478" s="5"/>
      <c r="VVR1478" s="7"/>
      <c r="VVS1478" s="6"/>
      <c r="VVT1478" s="32"/>
      <c r="VVU1478" s="32"/>
      <c r="VVV1478" s="32"/>
      <c r="VVW1478" s="32"/>
      <c r="VVX1478" s="6"/>
      <c r="VVY1478" s="13"/>
      <c r="VVZ1478" s="6"/>
      <c r="VWA1478" s="10"/>
      <c r="VWB1478" s="10"/>
      <c r="VWC1478" s="6"/>
      <c r="VWD1478" s="5"/>
      <c r="VWE1478" s="7"/>
      <c r="VWF1478" s="6"/>
      <c r="VWG1478" s="32"/>
      <c r="VWH1478" s="32"/>
      <c r="VWI1478" s="32"/>
      <c r="VWJ1478" s="32"/>
      <c r="VWK1478" s="6"/>
      <c r="VWL1478" s="13"/>
      <c r="VWM1478" s="6"/>
      <c r="VWN1478" s="10"/>
      <c r="VWO1478" s="10"/>
      <c r="VWP1478" s="6"/>
      <c r="VWQ1478" s="5"/>
      <c r="VWR1478" s="7"/>
      <c r="VWS1478" s="6"/>
      <c r="VWT1478" s="32"/>
      <c r="VWU1478" s="32"/>
      <c r="VWV1478" s="32"/>
      <c r="VWW1478" s="32"/>
      <c r="VWX1478" s="6"/>
      <c r="VWY1478" s="13"/>
      <c r="VWZ1478" s="6"/>
      <c r="VXA1478" s="10"/>
      <c r="VXB1478" s="10"/>
      <c r="VXC1478" s="6"/>
      <c r="VXD1478" s="5"/>
      <c r="VXE1478" s="7"/>
      <c r="VXF1478" s="6"/>
      <c r="VXG1478" s="32"/>
      <c r="VXH1478" s="32"/>
      <c r="VXI1478" s="32"/>
      <c r="VXJ1478" s="32"/>
      <c r="VXK1478" s="6"/>
      <c r="VXL1478" s="13"/>
      <c r="VXM1478" s="6"/>
      <c r="VXN1478" s="10"/>
      <c r="VXO1478" s="10"/>
      <c r="VXP1478" s="6"/>
      <c r="VXQ1478" s="5"/>
      <c r="VXR1478" s="7"/>
      <c r="VXS1478" s="6"/>
      <c r="VXT1478" s="32"/>
      <c r="VXU1478" s="32"/>
      <c r="VXV1478" s="32"/>
      <c r="VXW1478" s="32"/>
      <c r="VXX1478" s="6"/>
      <c r="VXY1478" s="13"/>
      <c r="VXZ1478" s="6"/>
      <c r="VYA1478" s="10"/>
      <c r="VYB1478" s="10"/>
      <c r="VYC1478" s="6"/>
      <c r="VYD1478" s="5"/>
      <c r="VYE1478" s="7"/>
      <c r="VYF1478" s="6"/>
      <c r="VYG1478" s="32"/>
      <c r="VYH1478" s="32"/>
      <c r="VYI1478" s="32"/>
      <c r="VYJ1478" s="32"/>
      <c r="VYK1478" s="6"/>
      <c r="VYL1478" s="13"/>
      <c r="VYM1478" s="6"/>
      <c r="VYN1478" s="10"/>
      <c r="VYO1478" s="10"/>
      <c r="VYP1478" s="6"/>
      <c r="VYQ1478" s="5"/>
      <c r="VYR1478" s="7"/>
      <c r="VYS1478" s="6"/>
      <c r="VYT1478" s="32"/>
      <c r="VYU1478" s="32"/>
      <c r="VYV1478" s="32"/>
      <c r="VYW1478" s="32"/>
      <c r="VYX1478" s="6"/>
      <c r="VYY1478" s="13"/>
      <c r="VYZ1478" s="6"/>
      <c r="VZA1478" s="10"/>
      <c r="VZB1478" s="10"/>
      <c r="VZC1478" s="6"/>
      <c r="VZD1478" s="5"/>
      <c r="VZE1478" s="7"/>
      <c r="VZF1478" s="6"/>
      <c r="VZG1478" s="32"/>
      <c r="VZH1478" s="32"/>
      <c r="VZI1478" s="32"/>
      <c r="VZJ1478" s="32"/>
      <c r="VZK1478" s="6"/>
      <c r="VZL1478" s="13"/>
      <c r="VZM1478" s="6"/>
      <c r="VZN1478" s="10"/>
      <c r="VZO1478" s="10"/>
      <c r="VZP1478" s="6"/>
      <c r="VZQ1478" s="5"/>
      <c r="VZR1478" s="7"/>
      <c r="VZS1478" s="6"/>
      <c r="VZT1478" s="32"/>
      <c r="VZU1478" s="32"/>
      <c r="VZV1478" s="32"/>
      <c r="VZW1478" s="32"/>
      <c r="VZX1478" s="6"/>
      <c r="VZY1478" s="13"/>
      <c r="VZZ1478" s="6"/>
      <c r="WAA1478" s="10"/>
      <c r="WAB1478" s="10"/>
      <c r="WAC1478" s="6"/>
      <c r="WAD1478" s="5"/>
      <c r="WAE1478" s="7"/>
      <c r="WAF1478" s="6"/>
      <c r="WAG1478" s="32"/>
      <c r="WAH1478" s="32"/>
      <c r="WAI1478" s="32"/>
      <c r="WAJ1478" s="32"/>
      <c r="WAK1478" s="6"/>
      <c r="WAL1478" s="13"/>
      <c r="WAM1478" s="6"/>
      <c r="WAN1478" s="10"/>
      <c r="WAO1478" s="10"/>
      <c r="WAP1478" s="6"/>
      <c r="WAQ1478" s="5"/>
      <c r="WAR1478" s="7"/>
      <c r="WAS1478" s="6"/>
      <c r="WAT1478" s="32"/>
      <c r="WAU1478" s="32"/>
      <c r="WAV1478" s="32"/>
      <c r="WAW1478" s="32"/>
      <c r="WAX1478" s="6"/>
      <c r="WAY1478" s="13"/>
      <c r="WAZ1478" s="6"/>
      <c r="WBA1478" s="10"/>
      <c r="WBB1478" s="10"/>
      <c r="WBC1478" s="6"/>
      <c r="WBD1478" s="5"/>
      <c r="WBE1478" s="7"/>
      <c r="WBF1478" s="6"/>
      <c r="WBG1478" s="32"/>
      <c r="WBH1478" s="32"/>
      <c r="WBI1478" s="32"/>
      <c r="WBJ1478" s="32"/>
      <c r="WBK1478" s="6"/>
      <c r="WBL1478" s="13"/>
      <c r="WBM1478" s="6"/>
      <c r="WBN1478" s="10"/>
      <c r="WBO1478" s="10"/>
      <c r="WBP1478" s="6"/>
      <c r="WBQ1478" s="5"/>
      <c r="WBR1478" s="7"/>
      <c r="WBS1478" s="6"/>
      <c r="WBT1478" s="32"/>
      <c r="WBU1478" s="32"/>
      <c r="WBV1478" s="32"/>
      <c r="WBW1478" s="32"/>
      <c r="WBX1478" s="6"/>
      <c r="WBY1478" s="13"/>
      <c r="WBZ1478" s="6"/>
      <c r="WCA1478" s="10"/>
      <c r="WCB1478" s="10"/>
      <c r="WCC1478" s="6"/>
      <c r="WCD1478" s="5"/>
      <c r="WCE1478" s="7"/>
      <c r="WCF1478" s="6"/>
      <c r="WCG1478" s="32"/>
      <c r="WCH1478" s="32"/>
      <c r="WCI1478" s="32"/>
      <c r="WCJ1478" s="32"/>
      <c r="WCK1478" s="6"/>
      <c r="WCL1478" s="13"/>
      <c r="WCM1478" s="6"/>
      <c r="WCN1478" s="10"/>
      <c r="WCO1478" s="10"/>
      <c r="WCP1478" s="6"/>
      <c r="WCQ1478" s="5"/>
      <c r="WCR1478" s="7"/>
      <c r="WCS1478" s="6"/>
      <c r="WCT1478" s="32"/>
      <c r="WCU1478" s="32"/>
      <c r="WCV1478" s="32"/>
      <c r="WCW1478" s="32"/>
      <c r="WCX1478" s="6"/>
      <c r="WCY1478" s="13"/>
      <c r="WCZ1478" s="6"/>
      <c r="WDA1478" s="10"/>
      <c r="WDB1478" s="10"/>
      <c r="WDC1478" s="6"/>
      <c r="WDD1478" s="5"/>
      <c r="WDE1478" s="7"/>
      <c r="WDF1478" s="6"/>
      <c r="WDG1478" s="32"/>
      <c r="WDH1478" s="32"/>
      <c r="WDI1478" s="32"/>
      <c r="WDJ1478" s="32"/>
      <c r="WDK1478" s="6"/>
      <c r="WDL1478" s="13"/>
      <c r="WDM1478" s="6"/>
      <c r="WDN1478" s="10"/>
      <c r="WDO1478" s="10"/>
      <c r="WDP1478" s="6"/>
      <c r="WDQ1478" s="5"/>
      <c r="WDR1478" s="7"/>
      <c r="WDS1478" s="6"/>
      <c r="WDT1478" s="32"/>
      <c r="WDU1478" s="32"/>
      <c r="WDV1478" s="32"/>
      <c r="WDW1478" s="32"/>
      <c r="WDX1478" s="6"/>
      <c r="WDY1478" s="13"/>
      <c r="WDZ1478" s="6"/>
      <c r="WEA1478" s="10"/>
      <c r="WEB1478" s="10"/>
      <c r="WEC1478" s="6"/>
      <c r="WED1478" s="5"/>
      <c r="WEE1478" s="7"/>
      <c r="WEF1478" s="6"/>
      <c r="WEG1478" s="32"/>
      <c r="WEH1478" s="32"/>
      <c r="WEI1478" s="32"/>
      <c r="WEJ1478" s="32"/>
      <c r="WEK1478" s="6"/>
      <c r="WEL1478" s="13"/>
      <c r="WEM1478" s="6"/>
      <c r="WEN1478" s="10"/>
      <c r="WEO1478" s="10"/>
      <c r="WEP1478" s="6"/>
      <c r="WEQ1478" s="5"/>
      <c r="WER1478" s="7"/>
      <c r="WES1478" s="6"/>
      <c r="WET1478" s="32"/>
      <c r="WEU1478" s="32"/>
      <c r="WEV1478" s="32"/>
      <c r="WEW1478" s="32"/>
      <c r="WEX1478" s="6"/>
      <c r="WEY1478" s="13"/>
      <c r="WEZ1478" s="6"/>
      <c r="WFA1478" s="10"/>
      <c r="WFB1478" s="10"/>
      <c r="WFC1478" s="6"/>
      <c r="WFD1478" s="5"/>
      <c r="WFE1478" s="7"/>
      <c r="WFF1478" s="6"/>
      <c r="WFG1478" s="32"/>
      <c r="WFH1478" s="32"/>
      <c r="WFI1478" s="32"/>
      <c r="WFJ1478" s="32"/>
      <c r="WFK1478" s="6"/>
      <c r="WFL1478" s="13"/>
      <c r="WFM1478" s="6"/>
      <c r="WFN1478" s="10"/>
      <c r="WFO1478" s="10"/>
      <c r="WFP1478" s="6"/>
      <c r="WFQ1478" s="5"/>
      <c r="WFR1478" s="7"/>
      <c r="WFS1478" s="6"/>
      <c r="WFT1478" s="32"/>
      <c r="WFU1478" s="32"/>
      <c r="WFV1478" s="32"/>
      <c r="WFW1478" s="32"/>
      <c r="WFX1478" s="6"/>
      <c r="WFY1478" s="13"/>
      <c r="WFZ1478" s="6"/>
      <c r="WGA1478" s="10"/>
      <c r="WGB1478" s="10"/>
      <c r="WGC1478" s="6"/>
      <c r="WGD1478" s="5"/>
      <c r="WGE1478" s="7"/>
      <c r="WGF1478" s="6"/>
      <c r="WGG1478" s="32"/>
      <c r="WGH1478" s="32"/>
      <c r="WGI1478" s="32"/>
      <c r="WGJ1478" s="32"/>
      <c r="WGK1478" s="6"/>
      <c r="WGL1478" s="13"/>
      <c r="WGM1478" s="6"/>
      <c r="WGN1478" s="10"/>
      <c r="WGO1478" s="10"/>
      <c r="WGP1478" s="6"/>
      <c r="WGQ1478" s="5"/>
      <c r="WGR1478" s="7"/>
      <c r="WGS1478" s="6"/>
      <c r="WGT1478" s="32"/>
      <c r="WGU1478" s="32"/>
      <c r="WGV1478" s="32"/>
      <c r="WGW1478" s="32"/>
      <c r="WGX1478" s="6"/>
      <c r="WGY1478" s="13"/>
      <c r="WGZ1478" s="6"/>
      <c r="WHA1478" s="10"/>
      <c r="WHB1478" s="10"/>
      <c r="WHC1478" s="6"/>
      <c r="WHD1478" s="5"/>
      <c r="WHE1478" s="7"/>
      <c r="WHF1478" s="6"/>
      <c r="WHG1478" s="32"/>
      <c r="WHH1478" s="32"/>
      <c r="WHI1478" s="32"/>
      <c r="WHJ1478" s="32"/>
      <c r="WHK1478" s="6"/>
      <c r="WHL1478" s="13"/>
      <c r="WHM1478" s="6"/>
      <c r="WHN1478" s="10"/>
      <c r="WHO1478" s="10"/>
      <c r="WHP1478" s="6"/>
      <c r="WHQ1478" s="5"/>
      <c r="WHR1478" s="7"/>
      <c r="WHS1478" s="6"/>
      <c r="WHT1478" s="32"/>
      <c r="WHU1478" s="32"/>
      <c r="WHV1478" s="32"/>
      <c r="WHW1478" s="32"/>
      <c r="WHX1478" s="6"/>
      <c r="WHY1478" s="13"/>
      <c r="WHZ1478" s="6"/>
      <c r="WIA1478" s="10"/>
      <c r="WIB1478" s="10"/>
      <c r="WIC1478" s="6"/>
      <c r="WID1478" s="5"/>
      <c r="WIE1478" s="7"/>
      <c r="WIF1478" s="6"/>
      <c r="WIG1478" s="32"/>
      <c r="WIH1478" s="32"/>
      <c r="WII1478" s="32"/>
      <c r="WIJ1478" s="32"/>
      <c r="WIK1478" s="6"/>
      <c r="WIL1478" s="13"/>
      <c r="WIM1478" s="6"/>
      <c r="WIN1478" s="10"/>
      <c r="WIO1478" s="10"/>
      <c r="WIP1478" s="6"/>
      <c r="WIQ1478" s="5"/>
      <c r="WIR1478" s="7"/>
      <c r="WIS1478" s="6"/>
      <c r="WIT1478" s="32"/>
      <c r="WIU1478" s="32"/>
      <c r="WIV1478" s="32"/>
      <c r="WIW1478" s="32"/>
      <c r="WIX1478" s="6"/>
      <c r="WIY1478" s="13"/>
      <c r="WIZ1478" s="6"/>
      <c r="WJA1478" s="10"/>
      <c r="WJB1478" s="10"/>
      <c r="WJC1478" s="6"/>
      <c r="WJD1478" s="5"/>
      <c r="WJE1478" s="7"/>
      <c r="WJF1478" s="6"/>
      <c r="WJG1478" s="32"/>
      <c r="WJH1478" s="32"/>
      <c r="WJI1478" s="32"/>
      <c r="WJJ1478" s="32"/>
      <c r="WJK1478" s="6"/>
      <c r="WJL1478" s="13"/>
      <c r="WJM1478" s="6"/>
      <c r="WJN1478" s="10"/>
      <c r="WJO1478" s="10"/>
      <c r="WJP1478" s="6"/>
      <c r="WJQ1478" s="5"/>
      <c r="WJR1478" s="7"/>
      <c r="WJS1478" s="6"/>
      <c r="WJT1478" s="32"/>
      <c r="WJU1478" s="32"/>
      <c r="WJV1478" s="32"/>
      <c r="WJW1478" s="32"/>
      <c r="WJX1478" s="6"/>
      <c r="WJY1478" s="13"/>
      <c r="WJZ1478" s="6"/>
      <c r="WKA1478" s="10"/>
      <c r="WKB1478" s="10"/>
      <c r="WKC1478" s="6"/>
      <c r="WKD1478" s="5"/>
      <c r="WKE1478" s="7"/>
      <c r="WKF1478" s="6"/>
      <c r="WKG1478" s="32"/>
      <c r="WKH1478" s="32"/>
      <c r="WKI1478" s="32"/>
      <c r="WKJ1478" s="32"/>
      <c r="WKK1478" s="6"/>
      <c r="WKL1478" s="13"/>
      <c r="WKM1478" s="6"/>
      <c r="WKN1478" s="10"/>
      <c r="WKO1478" s="10"/>
      <c r="WKP1478" s="6"/>
      <c r="WKQ1478" s="5"/>
      <c r="WKR1478" s="7"/>
      <c r="WKS1478" s="6"/>
      <c r="WKT1478" s="32"/>
      <c r="WKU1478" s="32"/>
      <c r="WKV1478" s="32"/>
      <c r="WKW1478" s="32"/>
      <c r="WKX1478" s="6"/>
      <c r="WKY1478" s="13"/>
      <c r="WKZ1478" s="6"/>
      <c r="WLA1478" s="10"/>
      <c r="WLB1478" s="10"/>
      <c r="WLC1478" s="6"/>
      <c r="WLD1478" s="5"/>
      <c r="WLE1478" s="7"/>
      <c r="WLF1478" s="6"/>
      <c r="WLG1478" s="32"/>
      <c r="WLH1478" s="32"/>
      <c r="WLI1478" s="32"/>
      <c r="WLJ1478" s="32"/>
      <c r="WLK1478" s="6"/>
      <c r="WLL1478" s="13"/>
      <c r="WLM1478" s="6"/>
      <c r="WLN1478" s="10"/>
      <c r="WLO1478" s="10"/>
      <c r="WLP1478" s="6"/>
      <c r="WLQ1478" s="5"/>
      <c r="WLR1478" s="7"/>
      <c r="WLS1478" s="6"/>
      <c r="WLT1478" s="32"/>
      <c r="WLU1478" s="32"/>
      <c r="WLV1478" s="32"/>
      <c r="WLW1478" s="32"/>
      <c r="WLX1478" s="6"/>
      <c r="WLY1478" s="13"/>
      <c r="WLZ1478" s="6"/>
      <c r="WMA1478" s="10"/>
      <c r="WMB1478" s="10"/>
      <c r="WMC1478" s="6"/>
      <c r="WMD1478" s="5"/>
      <c r="WME1478" s="7"/>
      <c r="WMF1478" s="6"/>
      <c r="WMG1478" s="32"/>
      <c r="WMH1478" s="32"/>
      <c r="WMI1478" s="32"/>
      <c r="WMJ1478" s="32"/>
      <c r="WMK1478" s="6"/>
      <c r="WML1478" s="13"/>
      <c r="WMM1478" s="6"/>
      <c r="WMN1478" s="10"/>
      <c r="WMO1478" s="10"/>
      <c r="WMP1478" s="6"/>
      <c r="WMQ1478" s="5"/>
      <c r="WMR1478" s="7"/>
      <c r="WMS1478" s="6"/>
      <c r="WMT1478" s="32"/>
      <c r="WMU1478" s="32"/>
      <c r="WMV1478" s="32"/>
      <c r="WMW1478" s="32"/>
      <c r="WMX1478" s="6"/>
      <c r="WMY1478" s="13"/>
      <c r="WMZ1478" s="6"/>
      <c r="WNA1478" s="10"/>
      <c r="WNB1478" s="10"/>
      <c r="WNC1478" s="6"/>
      <c r="WND1478" s="5"/>
      <c r="WNE1478" s="7"/>
      <c r="WNF1478" s="6"/>
      <c r="WNG1478" s="32"/>
      <c r="WNH1478" s="32"/>
      <c r="WNI1478" s="32"/>
      <c r="WNJ1478" s="32"/>
      <c r="WNK1478" s="6"/>
      <c r="WNL1478" s="13"/>
      <c r="WNM1478" s="6"/>
      <c r="WNN1478" s="10"/>
      <c r="WNO1478" s="10"/>
      <c r="WNP1478" s="6"/>
      <c r="WNQ1478" s="5"/>
      <c r="WNR1478" s="7"/>
      <c r="WNS1478" s="6"/>
      <c r="WNT1478" s="32"/>
      <c r="WNU1478" s="32"/>
      <c r="WNV1478" s="32"/>
      <c r="WNW1478" s="32"/>
      <c r="WNX1478" s="6"/>
      <c r="WNY1478" s="13"/>
      <c r="WNZ1478" s="6"/>
      <c r="WOA1478" s="10"/>
      <c r="WOB1478" s="10"/>
      <c r="WOC1478" s="6"/>
      <c r="WOD1478" s="5"/>
      <c r="WOE1478" s="7"/>
      <c r="WOF1478" s="6"/>
      <c r="WOG1478" s="32"/>
      <c r="WOH1478" s="32"/>
      <c r="WOI1478" s="32"/>
      <c r="WOJ1478" s="32"/>
      <c r="WOK1478" s="6"/>
      <c r="WOL1478" s="13"/>
      <c r="WOM1478" s="6"/>
      <c r="WON1478" s="10"/>
      <c r="WOO1478" s="10"/>
      <c r="WOP1478" s="6"/>
      <c r="WOQ1478" s="5"/>
      <c r="WOR1478" s="7"/>
      <c r="WOS1478" s="6"/>
      <c r="WOT1478" s="32"/>
      <c r="WOU1478" s="32"/>
      <c r="WOV1478" s="32"/>
      <c r="WOW1478" s="32"/>
      <c r="WOX1478" s="6"/>
      <c r="WOY1478" s="13"/>
      <c r="WOZ1478" s="6"/>
      <c r="WPA1478" s="10"/>
      <c r="WPB1478" s="10"/>
      <c r="WPC1478" s="6"/>
      <c r="WPD1478" s="5"/>
      <c r="WPE1478" s="7"/>
      <c r="WPF1478" s="6"/>
      <c r="WPG1478" s="32"/>
      <c r="WPH1478" s="32"/>
      <c r="WPI1478" s="32"/>
      <c r="WPJ1478" s="32"/>
      <c r="WPK1478" s="6"/>
      <c r="WPL1478" s="13"/>
      <c r="WPM1478" s="6"/>
      <c r="WPN1478" s="10"/>
      <c r="WPO1478" s="10"/>
      <c r="WPP1478" s="6"/>
      <c r="WPQ1478" s="5"/>
      <c r="WPR1478" s="7"/>
      <c r="WPS1478" s="6"/>
      <c r="WPT1478" s="32"/>
      <c r="WPU1478" s="32"/>
      <c r="WPV1478" s="32"/>
      <c r="WPW1478" s="32"/>
      <c r="WPX1478" s="6"/>
      <c r="WPY1478" s="13"/>
      <c r="WPZ1478" s="6"/>
      <c r="WQA1478" s="10"/>
      <c r="WQB1478" s="10"/>
      <c r="WQC1478" s="6"/>
      <c r="WQD1478" s="5"/>
      <c r="WQE1478" s="7"/>
      <c r="WQF1478" s="6"/>
      <c r="WQG1478" s="32"/>
      <c r="WQH1478" s="32"/>
      <c r="WQI1478" s="32"/>
      <c r="WQJ1478" s="32"/>
      <c r="WQK1478" s="6"/>
      <c r="WQL1478" s="13"/>
      <c r="WQM1478" s="6"/>
      <c r="WQN1478" s="10"/>
      <c r="WQO1478" s="10"/>
      <c r="WQP1478" s="6"/>
      <c r="WQQ1478" s="5"/>
      <c r="WQR1478" s="7"/>
      <c r="WQS1478" s="6"/>
      <c r="WQT1478" s="32"/>
      <c r="WQU1478" s="32"/>
      <c r="WQV1478" s="32"/>
      <c r="WQW1478" s="32"/>
      <c r="WQX1478" s="6"/>
      <c r="WQY1478" s="13"/>
      <c r="WQZ1478" s="6"/>
      <c r="WRA1478" s="10"/>
      <c r="WRB1478" s="10"/>
      <c r="WRC1478" s="6"/>
      <c r="WRD1478" s="5"/>
      <c r="WRE1478" s="7"/>
      <c r="WRF1478" s="6"/>
      <c r="WRG1478" s="32"/>
      <c r="WRH1478" s="32"/>
      <c r="WRI1478" s="32"/>
      <c r="WRJ1478" s="32"/>
      <c r="WRK1478" s="6"/>
      <c r="WRL1478" s="13"/>
      <c r="WRM1478" s="6"/>
      <c r="WRN1478" s="10"/>
      <c r="WRO1478" s="10"/>
      <c r="WRP1478" s="6"/>
      <c r="WRQ1478" s="5"/>
      <c r="WRR1478" s="7"/>
      <c r="WRS1478" s="6"/>
      <c r="WRT1478" s="32"/>
      <c r="WRU1478" s="32"/>
      <c r="WRV1478" s="32"/>
      <c r="WRW1478" s="32"/>
      <c r="WRX1478" s="6"/>
      <c r="WRY1478" s="13"/>
      <c r="WRZ1478" s="6"/>
      <c r="WSA1478" s="10"/>
      <c r="WSB1478" s="10"/>
      <c r="WSC1478" s="6"/>
      <c r="WSD1478" s="5"/>
      <c r="WSE1478" s="7"/>
      <c r="WSF1478" s="6"/>
      <c r="WSG1478" s="32"/>
      <c r="WSH1478" s="32"/>
      <c r="WSI1478" s="32"/>
      <c r="WSJ1478" s="32"/>
      <c r="WSK1478" s="6"/>
      <c r="WSL1478" s="13"/>
      <c r="WSM1478" s="6"/>
      <c r="WSN1478" s="10"/>
      <c r="WSO1478" s="10"/>
      <c r="WSP1478" s="6"/>
      <c r="WSQ1478" s="5"/>
      <c r="WSR1478" s="7"/>
      <c r="WSS1478" s="6"/>
      <c r="WST1478" s="32"/>
      <c r="WSU1478" s="32"/>
      <c r="WSV1478" s="32"/>
      <c r="WSW1478" s="32"/>
      <c r="WSX1478" s="6"/>
      <c r="WSY1478" s="13"/>
      <c r="WSZ1478" s="6"/>
      <c r="WTA1478" s="10"/>
      <c r="WTB1478" s="10"/>
      <c r="WTC1478" s="6"/>
      <c r="WTD1478" s="5"/>
      <c r="WTE1478" s="7"/>
      <c r="WTF1478" s="6"/>
      <c r="WTG1478" s="32"/>
      <c r="WTH1478" s="32"/>
      <c r="WTI1478" s="32"/>
      <c r="WTJ1478" s="32"/>
      <c r="WTK1478" s="6"/>
      <c r="WTL1478" s="13"/>
      <c r="WTM1478" s="6"/>
      <c r="WTN1478" s="10"/>
      <c r="WTO1478" s="10"/>
      <c r="WTP1478" s="6"/>
      <c r="WTQ1478" s="5"/>
      <c r="WTR1478" s="7"/>
      <c r="WTS1478" s="6"/>
      <c r="WTT1478" s="32"/>
      <c r="WTU1478" s="32"/>
      <c r="WTV1478" s="32"/>
      <c r="WTW1478" s="32"/>
      <c r="WTX1478" s="6"/>
      <c r="WTY1478" s="13"/>
      <c r="WTZ1478" s="6"/>
      <c r="WUA1478" s="10"/>
      <c r="WUB1478" s="10"/>
      <c r="WUC1478" s="6"/>
      <c r="WUD1478" s="5"/>
      <c r="WUE1478" s="7"/>
      <c r="WUF1478" s="6"/>
      <c r="WUG1478" s="32"/>
      <c r="WUH1478" s="32"/>
      <c r="WUI1478" s="32"/>
      <c r="WUJ1478" s="32"/>
      <c r="WUK1478" s="6"/>
      <c r="WUL1478" s="13"/>
      <c r="WUM1478" s="6"/>
      <c r="WUN1478" s="10"/>
      <c r="WUO1478" s="10"/>
      <c r="WUP1478" s="6"/>
      <c r="WUQ1478" s="5"/>
      <c r="WUR1478" s="7"/>
      <c r="WUS1478" s="6"/>
      <c r="WUT1478" s="32"/>
      <c r="WUU1478" s="32"/>
      <c r="WUV1478" s="32"/>
      <c r="WUW1478" s="32"/>
      <c r="WUX1478" s="6"/>
      <c r="WUY1478" s="13"/>
      <c r="WUZ1478" s="6"/>
      <c r="WVA1478" s="10"/>
      <c r="WVB1478" s="10"/>
      <c r="WVC1478" s="6"/>
      <c r="WVD1478" s="5"/>
      <c r="WVE1478" s="7"/>
      <c r="WVF1478" s="6"/>
      <c r="WVG1478" s="32"/>
      <c r="WVH1478" s="32"/>
      <c r="WVI1478" s="32"/>
      <c r="WVJ1478" s="32"/>
      <c r="WVK1478" s="6"/>
      <c r="WVL1478" s="13"/>
      <c r="WVM1478" s="6"/>
      <c r="WVN1478" s="10"/>
      <c r="WVO1478" s="10"/>
      <c r="WVP1478" s="6"/>
      <c r="WVQ1478" s="5"/>
      <c r="WVR1478" s="7"/>
      <c r="WVS1478" s="6"/>
      <c r="WVT1478" s="32"/>
      <c r="WVU1478" s="32"/>
      <c r="WVV1478" s="32"/>
      <c r="WVW1478" s="32"/>
      <c r="WVX1478" s="6"/>
      <c r="WVY1478" s="13"/>
      <c r="WVZ1478" s="6"/>
      <c r="WWA1478" s="10"/>
      <c r="WWB1478" s="10"/>
      <c r="WWC1478" s="6"/>
      <c r="WWD1478" s="5"/>
      <c r="WWE1478" s="7"/>
      <c r="WWF1478" s="6"/>
      <c r="WWG1478" s="32"/>
      <c r="WWH1478" s="32"/>
      <c r="WWI1478" s="32"/>
      <c r="WWJ1478" s="32"/>
      <c r="WWK1478" s="6"/>
      <c r="WWL1478" s="13"/>
      <c r="WWM1478" s="6"/>
      <c r="WWN1478" s="10"/>
      <c r="WWO1478" s="10"/>
      <c r="WWP1478" s="6"/>
      <c r="WWQ1478" s="5"/>
      <c r="WWR1478" s="7"/>
      <c r="WWS1478" s="6"/>
      <c r="WWT1478" s="32"/>
      <c r="WWU1478" s="32"/>
      <c r="WWV1478" s="32"/>
      <c r="WWW1478" s="32"/>
      <c r="WWX1478" s="6"/>
      <c r="WWY1478" s="13"/>
      <c r="WWZ1478" s="6"/>
      <c r="WXA1478" s="10"/>
      <c r="WXB1478" s="10"/>
      <c r="WXC1478" s="6"/>
      <c r="WXD1478" s="5"/>
      <c r="WXE1478" s="7"/>
      <c r="WXF1478" s="6"/>
      <c r="WXG1478" s="32"/>
      <c r="WXH1478" s="32"/>
      <c r="WXI1478" s="32"/>
      <c r="WXJ1478" s="32"/>
      <c r="WXK1478" s="6"/>
      <c r="WXL1478" s="13"/>
      <c r="WXM1478" s="6"/>
      <c r="WXN1478" s="10"/>
      <c r="WXO1478" s="10"/>
      <c r="WXP1478" s="6"/>
      <c r="WXQ1478" s="5"/>
      <c r="WXR1478" s="7"/>
      <c r="WXS1478" s="6"/>
      <c r="WXT1478" s="32"/>
      <c r="WXU1478" s="32"/>
      <c r="WXV1478" s="32"/>
      <c r="WXW1478" s="32"/>
      <c r="WXX1478" s="6"/>
      <c r="WXY1478" s="13"/>
      <c r="WXZ1478" s="6"/>
      <c r="WYA1478" s="10"/>
      <c r="WYB1478" s="10"/>
      <c r="WYC1478" s="6"/>
      <c r="WYD1478" s="5"/>
      <c r="WYE1478" s="7"/>
      <c r="WYF1478" s="6"/>
      <c r="WYG1478" s="32"/>
      <c r="WYH1478" s="32"/>
      <c r="WYI1478" s="32"/>
      <c r="WYJ1478" s="32"/>
      <c r="WYK1478" s="6"/>
      <c r="WYL1478" s="13"/>
      <c r="WYM1478" s="6"/>
      <c r="WYN1478" s="10"/>
      <c r="WYO1478" s="10"/>
      <c r="WYP1478" s="6"/>
      <c r="WYQ1478" s="5"/>
      <c r="WYR1478" s="7"/>
      <c r="WYS1478" s="6"/>
      <c r="WYT1478" s="32"/>
      <c r="WYU1478" s="32"/>
      <c r="WYV1478" s="32"/>
      <c r="WYW1478" s="32"/>
      <c r="WYX1478" s="6"/>
      <c r="WYY1478" s="13"/>
      <c r="WYZ1478" s="6"/>
      <c r="WZA1478" s="10"/>
      <c r="WZB1478" s="10"/>
      <c r="WZC1478" s="6"/>
      <c r="WZD1478" s="5"/>
      <c r="WZE1478" s="7"/>
      <c r="WZF1478" s="6"/>
      <c r="WZG1478" s="32"/>
      <c r="WZH1478" s="32"/>
      <c r="WZI1478" s="32"/>
      <c r="WZJ1478" s="32"/>
      <c r="WZK1478" s="6"/>
      <c r="WZL1478" s="13"/>
      <c r="WZM1478" s="6"/>
      <c r="WZN1478" s="10"/>
      <c r="WZO1478" s="10"/>
      <c r="WZP1478" s="6"/>
      <c r="WZQ1478" s="5"/>
      <c r="WZR1478" s="7"/>
      <c r="WZS1478" s="6"/>
      <c r="WZT1478" s="32"/>
      <c r="WZU1478" s="32"/>
      <c r="WZV1478" s="32"/>
      <c r="WZW1478" s="32"/>
      <c r="WZX1478" s="6"/>
      <c r="WZY1478" s="13"/>
      <c r="WZZ1478" s="6"/>
      <c r="XAA1478" s="10"/>
      <c r="XAB1478" s="10"/>
      <c r="XAC1478" s="6"/>
      <c r="XAD1478" s="5"/>
      <c r="XAE1478" s="7"/>
      <c r="XAF1478" s="6"/>
      <c r="XAG1478" s="32"/>
      <c r="XAH1478" s="32"/>
      <c r="XAI1478" s="32"/>
      <c r="XAJ1478" s="32"/>
      <c r="XAK1478" s="6"/>
      <c r="XAL1478" s="13"/>
      <c r="XAM1478" s="6"/>
      <c r="XAN1478" s="10"/>
      <c r="XAO1478" s="10"/>
      <c r="XAP1478" s="6"/>
      <c r="XAQ1478" s="5"/>
      <c r="XAR1478" s="7"/>
      <c r="XAS1478" s="6"/>
      <c r="XAT1478" s="32"/>
      <c r="XAU1478" s="32"/>
      <c r="XAV1478" s="32"/>
      <c r="XAW1478" s="32"/>
      <c r="XAX1478" s="6"/>
      <c r="XAY1478" s="13"/>
      <c r="XAZ1478" s="6"/>
      <c r="XBA1478" s="10"/>
      <c r="XBB1478" s="10"/>
      <c r="XBC1478" s="6"/>
      <c r="XBD1478" s="5"/>
      <c r="XBE1478" s="7"/>
      <c r="XBF1478" s="6"/>
      <c r="XBG1478" s="32"/>
      <c r="XBH1478" s="32"/>
      <c r="XBI1478" s="32"/>
      <c r="XBJ1478" s="32"/>
      <c r="XBK1478" s="6"/>
      <c r="XBL1478" s="13"/>
      <c r="XBM1478" s="6"/>
      <c r="XBN1478" s="10"/>
      <c r="XBO1478" s="10"/>
      <c r="XBP1478" s="6"/>
      <c r="XBQ1478" s="5"/>
      <c r="XBR1478" s="7"/>
      <c r="XBS1478" s="6"/>
      <c r="XBT1478" s="32"/>
      <c r="XBU1478" s="32"/>
      <c r="XBV1478" s="32"/>
      <c r="XBW1478" s="32"/>
      <c r="XBX1478" s="6"/>
      <c r="XBY1478" s="13"/>
      <c r="XBZ1478" s="6"/>
      <c r="XCA1478" s="10"/>
      <c r="XCB1478" s="10"/>
      <c r="XCC1478" s="6"/>
      <c r="XCD1478" s="5"/>
      <c r="XCE1478" s="7"/>
      <c r="XCF1478" s="6"/>
      <c r="XCG1478" s="32"/>
      <c r="XCH1478" s="32"/>
      <c r="XCI1478" s="32"/>
      <c r="XCJ1478" s="32"/>
      <c r="XCK1478" s="6"/>
      <c r="XCL1478" s="13"/>
      <c r="XCM1478" s="6"/>
      <c r="XCN1478" s="10"/>
      <c r="XCO1478" s="10"/>
      <c r="XCP1478" s="6"/>
      <c r="XCQ1478" s="5"/>
      <c r="XCR1478" s="7"/>
      <c r="XCS1478" s="6"/>
      <c r="XCT1478" s="32"/>
      <c r="XCU1478" s="32"/>
      <c r="XCV1478" s="32"/>
      <c r="XCW1478" s="32"/>
      <c r="XCX1478" s="6"/>
      <c r="XCY1478" s="13"/>
      <c r="XCZ1478" s="6"/>
      <c r="XDA1478" s="10"/>
      <c r="XDB1478" s="10"/>
      <c r="XDC1478" s="6"/>
      <c r="XDD1478" s="5"/>
      <c r="XDE1478" s="7"/>
      <c r="XDF1478" s="6"/>
      <c r="XDG1478" s="32"/>
      <c r="XDH1478" s="32"/>
      <c r="XDI1478" s="32"/>
      <c r="XDJ1478" s="32"/>
      <c r="XDK1478" s="6"/>
      <c r="XDL1478" s="13"/>
      <c r="XDM1478" s="6"/>
      <c r="XDN1478" s="10"/>
      <c r="XDO1478" s="10"/>
      <c r="XDP1478" s="6"/>
      <c r="XDQ1478" s="5"/>
      <c r="XDR1478" s="7"/>
      <c r="XDS1478" s="6"/>
      <c r="XDT1478" s="32"/>
      <c r="XDU1478" s="32"/>
      <c r="XDV1478" s="32"/>
      <c r="XDW1478" s="32"/>
      <c r="XDX1478" s="6"/>
      <c r="XDY1478" s="13"/>
      <c r="XDZ1478" s="6"/>
      <c r="XEA1478" s="10"/>
      <c r="XEB1478" s="10"/>
      <c r="XEC1478" s="6"/>
      <c r="XED1478" s="5"/>
      <c r="XEE1478" s="7"/>
      <c r="XEF1478" s="6"/>
      <c r="XEG1478" s="32"/>
      <c r="XEH1478" s="32"/>
      <c r="XEI1478" s="32"/>
      <c r="XEJ1478" s="32"/>
      <c r="XEK1478" s="6"/>
      <c r="XEL1478" s="13"/>
      <c r="XEM1478" s="6"/>
      <c r="XEN1478" s="10"/>
      <c r="XEO1478" s="10"/>
      <c r="XEP1478" s="6"/>
      <c r="XEQ1478" s="5"/>
      <c r="XER1478" s="7"/>
      <c r="XES1478" s="6"/>
      <c r="XET1478" s="32"/>
      <c r="XEU1478" s="32"/>
      <c r="XEV1478" s="32"/>
      <c r="XEW1478" s="32"/>
      <c r="XEX1478" s="6"/>
      <c r="XEY1478" s="13"/>
      <c r="XEZ1478" s="6"/>
      <c r="XFA1478" s="10"/>
      <c r="XFB1478" s="10"/>
      <c r="XFC1478" s="6"/>
      <c r="XFD1478" s="5"/>
    </row>
    <row r="1479" spans="1:16384" ht="26.25" customHeight="1">
      <c r="A1479" s="10" t="s">
        <v>5470</v>
      </c>
      <c r="B1479" s="10" t="s">
        <v>811</v>
      </c>
      <c r="C1479" s="6" t="s">
        <v>300</v>
      </c>
      <c r="D1479" s="5" t="s">
        <v>5660</v>
      </c>
      <c r="E1479" s="7" t="s">
        <v>133</v>
      </c>
      <c r="F1479" s="6" t="s">
        <v>18</v>
      </c>
      <c r="G1479" s="206">
        <v>440000000</v>
      </c>
      <c r="H1479" s="206">
        <v>2900000000</v>
      </c>
      <c r="I1479" s="206">
        <v>0</v>
      </c>
      <c r="J1479" s="206">
        <f t="shared" si="52"/>
        <v>3340000000</v>
      </c>
      <c r="K1479" s="6" t="s">
        <v>5658</v>
      </c>
      <c r="L1479" s="6" t="s">
        <v>5659</v>
      </c>
      <c r="M1479" s="6" t="s">
        <v>85</v>
      </c>
      <c r="N1479" s="10"/>
      <c r="O1479" s="10"/>
      <c r="P1479" s="6"/>
      <c r="Q1479" s="5"/>
      <c r="R1479" s="7"/>
      <c r="S1479" s="6"/>
      <c r="T1479" s="32"/>
      <c r="U1479" s="32"/>
      <c r="V1479" s="32"/>
      <c r="W1479" s="32"/>
      <c r="X1479" s="6"/>
      <c r="Y1479" s="13"/>
      <c r="Z1479" s="6"/>
      <c r="AA1479" s="10"/>
      <c r="AB1479" s="10"/>
      <c r="AC1479" s="6"/>
      <c r="AD1479" s="5"/>
      <c r="AE1479" s="7"/>
      <c r="AF1479" s="6"/>
      <c r="AG1479" s="32"/>
      <c r="AH1479" s="32"/>
      <c r="AI1479" s="32"/>
      <c r="AJ1479" s="32"/>
      <c r="AK1479" s="6"/>
      <c r="AL1479" s="13"/>
      <c r="AM1479" s="6"/>
      <c r="AN1479" s="10"/>
      <c r="AO1479" s="10"/>
      <c r="AP1479" s="6"/>
      <c r="AQ1479" s="5"/>
      <c r="AR1479" s="7"/>
      <c r="AS1479" s="6"/>
      <c r="AT1479" s="32"/>
      <c r="AU1479" s="32"/>
      <c r="AV1479" s="32"/>
      <c r="AW1479" s="32"/>
      <c r="AX1479" s="6"/>
      <c r="AY1479" s="13"/>
      <c r="AZ1479" s="6"/>
      <c r="BA1479" s="10"/>
      <c r="BB1479" s="10"/>
      <c r="BC1479" s="6"/>
      <c r="BD1479" s="5"/>
      <c r="BE1479" s="7"/>
      <c r="BF1479" s="6"/>
      <c r="BG1479" s="32"/>
      <c r="BH1479" s="32"/>
      <c r="BI1479" s="32"/>
      <c r="BJ1479" s="32"/>
      <c r="BK1479" s="6"/>
      <c r="BL1479" s="13"/>
      <c r="BM1479" s="6"/>
      <c r="BN1479" s="10"/>
      <c r="BO1479" s="10"/>
      <c r="BP1479" s="6"/>
      <c r="BQ1479" s="5"/>
      <c r="BR1479" s="7"/>
      <c r="BS1479" s="6"/>
      <c r="BT1479" s="32"/>
      <c r="BU1479" s="32"/>
      <c r="BV1479" s="32"/>
      <c r="BW1479" s="32"/>
      <c r="BX1479" s="6"/>
      <c r="BY1479" s="13"/>
      <c r="BZ1479" s="6"/>
      <c r="CA1479" s="10"/>
      <c r="CB1479" s="10"/>
      <c r="CC1479" s="6"/>
      <c r="CD1479" s="5"/>
      <c r="CE1479" s="7"/>
      <c r="CF1479" s="6"/>
      <c r="CG1479" s="32"/>
      <c r="CH1479" s="32"/>
      <c r="CI1479" s="32"/>
      <c r="CJ1479" s="32"/>
      <c r="CK1479" s="6"/>
      <c r="CL1479" s="13"/>
      <c r="CM1479" s="6"/>
      <c r="CN1479" s="10"/>
      <c r="CO1479" s="10"/>
      <c r="CP1479" s="6"/>
      <c r="CQ1479" s="5"/>
      <c r="CR1479" s="7"/>
      <c r="CS1479" s="6"/>
      <c r="CT1479" s="32"/>
      <c r="CU1479" s="32"/>
      <c r="CV1479" s="32"/>
      <c r="CW1479" s="32"/>
      <c r="CX1479" s="6"/>
      <c r="CY1479" s="13"/>
      <c r="CZ1479" s="6"/>
      <c r="DA1479" s="10"/>
      <c r="DB1479" s="10"/>
      <c r="DC1479" s="6"/>
      <c r="DD1479" s="5"/>
      <c r="DE1479" s="7"/>
      <c r="DF1479" s="6"/>
      <c r="DG1479" s="32"/>
      <c r="DH1479" s="32"/>
      <c r="DI1479" s="32"/>
      <c r="DJ1479" s="32"/>
      <c r="DK1479" s="6"/>
      <c r="DL1479" s="13"/>
      <c r="DM1479" s="6"/>
      <c r="DN1479" s="10"/>
      <c r="DO1479" s="10"/>
      <c r="DP1479" s="6"/>
      <c r="DQ1479" s="5"/>
      <c r="DR1479" s="7"/>
      <c r="DS1479" s="6"/>
      <c r="DT1479" s="32"/>
      <c r="DU1479" s="32"/>
      <c r="DV1479" s="32"/>
      <c r="DW1479" s="32"/>
      <c r="DX1479" s="6"/>
      <c r="DY1479" s="13"/>
      <c r="DZ1479" s="6"/>
      <c r="EA1479" s="10"/>
      <c r="EB1479" s="10"/>
      <c r="EC1479" s="6"/>
      <c r="ED1479" s="5"/>
      <c r="EE1479" s="7"/>
      <c r="EF1479" s="6"/>
      <c r="EG1479" s="32"/>
      <c r="EH1479" s="32"/>
      <c r="EI1479" s="32"/>
      <c r="EJ1479" s="32"/>
      <c r="EK1479" s="6"/>
      <c r="EL1479" s="13"/>
      <c r="EM1479" s="6"/>
      <c r="EN1479" s="10"/>
      <c r="EO1479" s="10"/>
      <c r="EP1479" s="6"/>
      <c r="EQ1479" s="5"/>
      <c r="ER1479" s="7"/>
      <c r="ES1479" s="6"/>
      <c r="ET1479" s="32"/>
      <c r="EU1479" s="32"/>
      <c r="EV1479" s="32"/>
      <c r="EW1479" s="32"/>
      <c r="EX1479" s="6"/>
      <c r="EY1479" s="13"/>
      <c r="EZ1479" s="6"/>
      <c r="FA1479" s="10"/>
      <c r="FB1479" s="10"/>
      <c r="FC1479" s="6"/>
      <c r="FD1479" s="5"/>
      <c r="FE1479" s="7"/>
      <c r="FF1479" s="6"/>
      <c r="FG1479" s="32"/>
      <c r="FH1479" s="32"/>
      <c r="FI1479" s="32"/>
      <c r="FJ1479" s="32"/>
      <c r="FK1479" s="6"/>
      <c r="FL1479" s="13"/>
      <c r="FM1479" s="6"/>
      <c r="FN1479" s="10"/>
      <c r="FO1479" s="10"/>
      <c r="FP1479" s="6"/>
      <c r="FQ1479" s="5"/>
      <c r="FR1479" s="7"/>
      <c r="FS1479" s="6"/>
      <c r="FT1479" s="32"/>
      <c r="FU1479" s="32"/>
      <c r="FV1479" s="32"/>
      <c r="FW1479" s="32"/>
      <c r="FX1479" s="6"/>
      <c r="FY1479" s="13"/>
      <c r="FZ1479" s="6"/>
      <c r="GA1479" s="10"/>
      <c r="GB1479" s="10"/>
      <c r="GC1479" s="6"/>
      <c r="GD1479" s="5"/>
      <c r="GE1479" s="7"/>
      <c r="GF1479" s="6"/>
      <c r="GG1479" s="32"/>
      <c r="GH1479" s="32"/>
      <c r="GI1479" s="32"/>
      <c r="GJ1479" s="32"/>
      <c r="GK1479" s="6"/>
      <c r="GL1479" s="13"/>
      <c r="GM1479" s="6"/>
      <c r="GN1479" s="10"/>
      <c r="GO1479" s="10"/>
      <c r="GP1479" s="6"/>
      <c r="GQ1479" s="5"/>
      <c r="GR1479" s="7"/>
      <c r="GS1479" s="6"/>
      <c r="GT1479" s="32"/>
      <c r="GU1479" s="32"/>
      <c r="GV1479" s="32"/>
      <c r="GW1479" s="32"/>
      <c r="GX1479" s="6"/>
      <c r="GY1479" s="13"/>
      <c r="GZ1479" s="6"/>
      <c r="HA1479" s="10"/>
      <c r="HB1479" s="10"/>
      <c r="HC1479" s="6"/>
      <c r="HD1479" s="5"/>
      <c r="HE1479" s="7"/>
      <c r="HF1479" s="6"/>
      <c r="HG1479" s="32"/>
      <c r="HH1479" s="32"/>
      <c r="HI1479" s="32"/>
      <c r="HJ1479" s="32"/>
      <c r="HK1479" s="6"/>
      <c r="HL1479" s="13"/>
      <c r="HM1479" s="6"/>
      <c r="HN1479" s="10"/>
      <c r="HO1479" s="10"/>
      <c r="HP1479" s="6"/>
      <c r="HQ1479" s="5"/>
      <c r="HR1479" s="7"/>
      <c r="HS1479" s="6"/>
      <c r="HT1479" s="32"/>
      <c r="HU1479" s="32"/>
      <c r="HV1479" s="32"/>
      <c r="HW1479" s="32"/>
      <c r="HX1479" s="6"/>
      <c r="HY1479" s="13"/>
      <c r="HZ1479" s="6"/>
      <c r="IA1479" s="10"/>
      <c r="IB1479" s="10"/>
      <c r="IC1479" s="6"/>
      <c r="ID1479" s="5"/>
      <c r="IE1479" s="7"/>
      <c r="IF1479" s="6"/>
      <c r="IG1479" s="32"/>
      <c r="IH1479" s="32"/>
      <c r="II1479" s="32"/>
      <c r="IJ1479" s="32"/>
      <c r="IK1479" s="6"/>
      <c r="IL1479" s="13"/>
      <c r="IM1479" s="6"/>
      <c r="IN1479" s="10"/>
      <c r="IO1479" s="10"/>
      <c r="IP1479" s="6"/>
      <c r="IQ1479" s="5"/>
      <c r="IR1479" s="7"/>
      <c r="IS1479" s="6"/>
      <c r="IT1479" s="32"/>
      <c r="IU1479" s="32"/>
      <c r="IV1479" s="32"/>
      <c r="IW1479" s="32"/>
      <c r="IX1479" s="6"/>
      <c r="IY1479" s="13"/>
      <c r="IZ1479" s="6"/>
      <c r="JA1479" s="10"/>
      <c r="JB1479" s="10"/>
      <c r="JC1479" s="6"/>
      <c r="JD1479" s="5"/>
      <c r="JE1479" s="7"/>
      <c r="JF1479" s="6"/>
      <c r="JG1479" s="32"/>
      <c r="JH1479" s="32"/>
      <c r="JI1479" s="32"/>
      <c r="JJ1479" s="32"/>
      <c r="JK1479" s="6"/>
      <c r="JL1479" s="13"/>
      <c r="JM1479" s="6"/>
      <c r="JN1479" s="10"/>
      <c r="JO1479" s="10"/>
      <c r="JP1479" s="6"/>
      <c r="JQ1479" s="5"/>
      <c r="JR1479" s="7"/>
      <c r="JS1479" s="6"/>
      <c r="JT1479" s="32"/>
      <c r="JU1479" s="32"/>
      <c r="JV1479" s="32"/>
      <c r="JW1479" s="32"/>
      <c r="JX1479" s="6"/>
      <c r="JY1479" s="13"/>
      <c r="JZ1479" s="6"/>
      <c r="KA1479" s="10"/>
      <c r="KB1479" s="10"/>
      <c r="KC1479" s="6"/>
      <c r="KD1479" s="5"/>
      <c r="KE1479" s="7"/>
      <c r="KF1479" s="6"/>
      <c r="KG1479" s="32"/>
      <c r="KH1479" s="32"/>
      <c r="KI1479" s="32"/>
      <c r="KJ1479" s="32"/>
      <c r="KK1479" s="6"/>
      <c r="KL1479" s="13"/>
      <c r="KM1479" s="6"/>
      <c r="KN1479" s="10"/>
      <c r="KO1479" s="10"/>
      <c r="KP1479" s="6"/>
      <c r="KQ1479" s="5"/>
      <c r="KR1479" s="7"/>
      <c r="KS1479" s="6"/>
      <c r="KT1479" s="32"/>
      <c r="KU1479" s="32"/>
      <c r="KV1479" s="32"/>
      <c r="KW1479" s="32"/>
      <c r="KX1479" s="6"/>
      <c r="KY1479" s="13"/>
      <c r="KZ1479" s="6"/>
      <c r="LA1479" s="10"/>
      <c r="LB1479" s="10"/>
      <c r="LC1479" s="6"/>
      <c r="LD1479" s="5"/>
      <c r="LE1479" s="7"/>
      <c r="LF1479" s="6"/>
      <c r="LG1479" s="32"/>
      <c r="LH1479" s="32"/>
      <c r="LI1479" s="32"/>
      <c r="LJ1479" s="32"/>
      <c r="LK1479" s="6"/>
      <c r="LL1479" s="13"/>
      <c r="LM1479" s="6"/>
      <c r="LN1479" s="10"/>
      <c r="LO1479" s="10"/>
      <c r="LP1479" s="6"/>
      <c r="LQ1479" s="5"/>
      <c r="LR1479" s="7"/>
      <c r="LS1479" s="6"/>
      <c r="LT1479" s="32"/>
      <c r="LU1479" s="32"/>
      <c r="LV1479" s="32"/>
      <c r="LW1479" s="32"/>
      <c r="LX1479" s="6"/>
      <c r="LY1479" s="13"/>
      <c r="LZ1479" s="6"/>
      <c r="MA1479" s="10"/>
      <c r="MB1479" s="10"/>
      <c r="MC1479" s="6"/>
      <c r="MD1479" s="5"/>
      <c r="ME1479" s="7"/>
      <c r="MF1479" s="6"/>
      <c r="MG1479" s="32"/>
      <c r="MH1479" s="32"/>
      <c r="MI1479" s="32"/>
      <c r="MJ1479" s="32"/>
      <c r="MK1479" s="6"/>
      <c r="ML1479" s="13"/>
      <c r="MM1479" s="6"/>
      <c r="MN1479" s="10"/>
      <c r="MO1479" s="10"/>
      <c r="MP1479" s="6"/>
      <c r="MQ1479" s="5"/>
      <c r="MR1479" s="7"/>
      <c r="MS1479" s="6"/>
      <c r="MT1479" s="32"/>
      <c r="MU1479" s="32"/>
      <c r="MV1479" s="32"/>
      <c r="MW1479" s="32"/>
      <c r="MX1479" s="6"/>
      <c r="MY1479" s="13"/>
      <c r="MZ1479" s="6"/>
      <c r="NA1479" s="10"/>
      <c r="NB1479" s="10"/>
      <c r="NC1479" s="6"/>
      <c r="ND1479" s="5"/>
      <c r="NE1479" s="7"/>
      <c r="NF1479" s="6"/>
      <c r="NG1479" s="32"/>
      <c r="NH1479" s="32"/>
      <c r="NI1479" s="32"/>
      <c r="NJ1479" s="32"/>
      <c r="NK1479" s="6"/>
      <c r="NL1479" s="13"/>
      <c r="NM1479" s="6"/>
      <c r="NN1479" s="10"/>
      <c r="NO1479" s="10"/>
      <c r="NP1479" s="6"/>
      <c r="NQ1479" s="5"/>
      <c r="NR1479" s="7"/>
      <c r="NS1479" s="6"/>
      <c r="NT1479" s="32"/>
      <c r="NU1479" s="32"/>
      <c r="NV1479" s="32"/>
      <c r="NW1479" s="32"/>
      <c r="NX1479" s="6"/>
      <c r="NY1479" s="13"/>
      <c r="NZ1479" s="6"/>
      <c r="OA1479" s="10"/>
      <c r="OB1479" s="10"/>
      <c r="OC1479" s="6"/>
      <c r="OD1479" s="5"/>
      <c r="OE1479" s="7"/>
      <c r="OF1479" s="6"/>
      <c r="OG1479" s="32"/>
      <c r="OH1479" s="32"/>
      <c r="OI1479" s="32"/>
      <c r="OJ1479" s="32"/>
      <c r="OK1479" s="6"/>
      <c r="OL1479" s="13"/>
      <c r="OM1479" s="6"/>
      <c r="ON1479" s="10"/>
      <c r="OO1479" s="10"/>
      <c r="OP1479" s="6"/>
      <c r="OQ1479" s="5"/>
      <c r="OR1479" s="7"/>
      <c r="OS1479" s="6"/>
      <c r="OT1479" s="32"/>
      <c r="OU1479" s="32"/>
      <c r="OV1479" s="32"/>
      <c r="OW1479" s="32"/>
      <c r="OX1479" s="6"/>
      <c r="OY1479" s="13"/>
      <c r="OZ1479" s="6"/>
      <c r="PA1479" s="10"/>
      <c r="PB1479" s="10"/>
      <c r="PC1479" s="6"/>
      <c r="PD1479" s="5"/>
      <c r="PE1479" s="7"/>
      <c r="PF1479" s="6"/>
      <c r="PG1479" s="32"/>
      <c r="PH1479" s="32"/>
      <c r="PI1479" s="32"/>
      <c r="PJ1479" s="32"/>
      <c r="PK1479" s="6"/>
      <c r="PL1479" s="13"/>
      <c r="PM1479" s="6"/>
      <c r="PN1479" s="10"/>
      <c r="PO1479" s="10"/>
      <c r="PP1479" s="6"/>
      <c r="PQ1479" s="5"/>
      <c r="PR1479" s="7"/>
      <c r="PS1479" s="6"/>
      <c r="PT1479" s="32"/>
      <c r="PU1479" s="32"/>
      <c r="PV1479" s="32"/>
      <c r="PW1479" s="32"/>
      <c r="PX1479" s="6"/>
      <c r="PY1479" s="13"/>
      <c r="PZ1479" s="6"/>
      <c r="QA1479" s="10"/>
      <c r="QB1479" s="10"/>
      <c r="QC1479" s="6"/>
      <c r="QD1479" s="5"/>
      <c r="QE1479" s="7"/>
      <c r="QF1479" s="6"/>
      <c r="QG1479" s="32"/>
      <c r="QH1479" s="32"/>
      <c r="QI1479" s="32"/>
      <c r="QJ1479" s="32"/>
      <c r="QK1479" s="6"/>
      <c r="QL1479" s="13"/>
      <c r="QM1479" s="6"/>
      <c r="QN1479" s="10"/>
      <c r="QO1479" s="10"/>
      <c r="QP1479" s="6"/>
      <c r="QQ1479" s="5"/>
      <c r="QR1479" s="7"/>
      <c r="QS1479" s="6"/>
      <c r="QT1479" s="32"/>
      <c r="QU1479" s="32"/>
      <c r="QV1479" s="32"/>
      <c r="QW1479" s="32"/>
      <c r="QX1479" s="6"/>
      <c r="QY1479" s="13"/>
      <c r="QZ1479" s="6"/>
      <c r="RA1479" s="10"/>
      <c r="RB1479" s="10"/>
      <c r="RC1479" s="6"/>
      <c r="RD1479" s="5"/>
      <c r="RE1479" s="7"/>
      <c r="RF1479" s="6"/>
      <c r="RG1479" s="32"/>
      <c r="RH1479" s="32"/>
      <c r="RI1479" s="32"/>
      <c r="RJ1479" s="32"/>
      <c r="RK1479" s="6"/>
      <c r="RL1479" s="13"/>
      <c r="RM1479" s="6"/>
      <c r="RN1479" s="10"/>
      <c r="RO1479" s="10"/>
      <c r="RP1479" s="6"/>
      <c r="RQ1479" s="5"/>
      <c r="RR1479" s="7"/>
      <c r="RS1479" s="6"/>
      <c r="RT1479" s="32"/>
      <c r="RU1479" s="32"/>
      <c r="RV1479" s="32"/>
      <c r="RW1479" s="32"/>
      <c r="RX1479" s="6"/>
      <c r="RY1479" s="13"/>
      <c r="RZ1479" s="6"/>
      <c r="SA1479" s="10"/>
      <c r="SB1479" s="10"/>
      <c r="SC1479" s="6"/>
      <c r="SD1479" s="5"/>
      <c r="SE1479" s="7"/>
      <c r="SF1479" s="6"/>
      <c r="SG1479" s="32"/>
      <c r="SH1479" s="32"/>
      <c r="SI1479" s="32"/>
      <c r="SJ1479" s="32"/>
      <c r="SK1479" s="6"/>
      <c r="SL1479" s="13"/>
      <c r="SM1479" s="6"/>
      <c r="SN1479" s="10"/>
      <c r="SO1479" s="10"/>
      <c r="SP1479" s="6"/>
      <c r="SQ1479" s="5"/>
      <c r="SR1479" s="7"/>
      <c r="SS1479" s="6"/>
      <c r="ST1479" s="32"/>
      <c r="SU1479" s="32"/>
      <c r="SV1479" s="32"/>
      <c r="SW1479" s="32"/>
      <c r="SX1479" s="6"/>
      <c r="SY1479" s="13"/>
      <c r="SZ1479" s="6"/>
      <c r="TA1479" s="10"/>
      <c r="TB1479" s="10"/>
      <c r="TC1479" s="6"/>
      <c r="TD1479" s="5"/>
      <c r="TE1479" s="7"/>
      <c r="TF1479" s="6"/>
      <c r="TG1479" s="32"/>
      <c r="TH1479" s="32"/>
      <c r="TI1479" s="32"/>
      <c r="TJ1479" s="32"/>
      <c r="TK1479" s="6"/>
      <c r="TL1479" s="13"/>
      <c r="TM1479" s="6"/>
      <c r="TN1479" s="10"/>
      <c r="TO1479" s="10"/>
      <c r="TP1479" s="6"/>
      <c r="TQ1479" s="5"/>
      <c r="TR1479" s="7"/>
      <c r="TS1479" s="6"/>
      <c r="TT1479" s="32"/>
      <c r="TU1479" s="32"/>
      <c r="TV1479" s="32"/>
      <c r="TW1479" s="32"/>
      <c r="TX1479" s="6"/>
      <c r="TY1479" s="13"/>
      <c r="TZ1479" s="6"/>
      <c r="UA1479" s="10"/>
      <c r="UB1479" s="10"/>
      <c r="UC1479" s="6"/>
      <c r="UD1479" s="5"/>
      <c r="UE1479" s="7"/>
      <c r="UF1479" s="6"/>
      <c r="UG1479" s="32"/>
      <c r="UH1479" s="32"/>
      <c r="UI1479" s="32"/>
      <c r="UJ1479" s="32"/>
      <c r="UK1479" s="6"/>
      <c r="UL1479" s="13"/>
      <c r="UM1479" s="6"/>
      <c r="UN1479" s="10"/>
      <c r="UO1479" s="10"/>
      <c r="UP1479" s="6"/>
      <c r="UQ1479" s="5"/>
      <c r="UR1479" s="7"/>
      <c r="US1479" s="6"/>
      <c r="UT1479" s="32"/>
      <c r="UU1479" s="32"/>
      <c r="UV1479" s="32"/>
      <c r="UW1479" s="32"/>
      <c r="UX1479" s="6"/>
      <c r="UY1479" s="13"/>
      <c r="UZ1479" s="6"/>
      <c r="VA1479" s="10"/>
      <c r="VB1479" s="10"/>
      <c r="VC1479" s="6"/>
      <c r="VD1479" s="5"/>
      <c r="VE1479" s="7"/>
      <c r="VF1479" s="6"/>
      <c r="VG1479" s="32"/>
      <c r="VH1479" s="32"/>
      <c r="VI1479" s="32"/>
      <c r="VJ1479" s="32"/>
      <c r="VK1479" s="6"/>
      <c r="VL1479" s="13"/>
      <c r="VM1479" s="6"/>
      <c r="VN1479" s="10"/>
      <c r="VO1479" s="10"/>
      <c r="VP1479" s="6"/>
      <c r="VQ1479" s="5"/>
      <c r="VR1479" s="7"/>
      <c r="VS1479" s="6"/>
      <c r="VT1479" s="32"/>
      <c r="VU1479" s="32"/>
      <c r="VV1479" s="32"/>
      <c r="VW1479" s="32"/>
      <c r="VX1479" s="6"/>
      <c r="VY1479" s="13"/>
      <c r="VZ1479" s="6"/>
      <c r="WA1479" s="10"/>
      <c r="WB1479" s="10"/>
      <c r="WC1479" s="6"/>
      <c r="WD1479" s="5"/>
      <c r="WE1479" s="7"/>
      <c r="WF1479" s="6"/>
      <c r="WG1479" s="32"/>
      <c r="WH1479" s="32"/>
      <c r="WI1479" s="32"/>
      <c r="WJ1479" s="32"/>
      <c r="WK1479" s="6"/>
      <c r="WL1479" s="13"/>
      <c r="WM1479" s="6"/>
      <c r="WN1479" s="10"/>
      <c r="WO1479" s="10"/>
      <c r="WP1479" s="6"/>
      <c r="WQ1479" s="5"/>
      <c r="WR1479" s="7"/>
      <c r="WS1479" s="6"/>
      <c r="WT1479" s="32"/>
      <c r="WU1479" s="32"/>
      <c r="WV1479" s="32"/>
      <c r="WW1479" s="32"/>
      <c r="WX1479" s="6"/>
      <c r="WY1479" s="13"/>
      <c r="WZ1479" s="6"/>
      <c r="XA1479" s="10"/>
      <c r="XB1479" s="10"/>
      <c r="XC1479" s="6"/>
      <c r="XD1479" s="5"/>
      <c r="XE1479" s="7"/>
      <c r="XF1479" s="6"/>
      <c r="XG1479" s="32"/>
      <c r="XH1479" s="32"/>
      <c r="XI1479" s="32"/>
      <c r="XJ1479" s="32"/>
      <c r="XK1479" s="6"/>
      <c r="XL1479" s="13"/>
      <c r="XM1479" s="6"/>
      <c r="XN1479" s="10"/>
      <c r="XO1479" s="10"/>
      <c r="XP1479" s="6"/>
      <c r="XQ1479" s="5"/>
      <c r="XR1479" s="7"/>
      <c r="XS1479" s="6"/>
      <c r="XT1479" s="32"/>
      <c r="XU1479" s="32"/>
      <c r="XV1479" s="32"/>
      <c r="XW1479" s="32"/>
      <c r="XX1479" s="6"/>
      <c r="XY1479" s="13"/>
      <c r="XZ1479" s="6"/>
      <c r="YA1479" s="10"/>
      <c r="YB1479" s="10"/>
      <c r="YC1479" s="6"/>
      <c r="YD1479" s="5"/>
      <c r="YE1479" s="7"/>
      <c r="YF1479" s="6"/>
      <c r="YG1479" s="32"/>
      <c r="YH1479" s="32"/>
      <c r="YI1479" s="32"/>
      <c r="YJ1479" s="32"/>
      <c r="YK1479" s="6"/>
      <c r="YL1479" s="13"/>
      <c r="YM1479" s="6"/>
      <c r="YN1479" s="10"/>
      <c r="YO1479" s="10"/>
      <c r="YP1479" s="6"/>
      <c r="YQ1479" s="5"/>
      <c r="YR1479" s="7"/>
      <c r="YS1479" s="6"/>
      <c r="YT1479" s="32"/>
      <c r="YU1479" s="32"/>
      <c r="YV1479" s="32"/>
      <c r="YW1479" s="32"/>
      <c r="YX1479" s="6"/>
      <c r="YY1479" s="13"/>
      <c r="YZ1479" s="6"/>
      <c r="ZA1479" s="10"/>
      <c r="ZB1479" s="10"/>
      <c r="ZC1479" s="6"/>
      <c r="ZD1479" s="5"/>
      <c r="ZE1479" s="7"/>
      <c r="ZF1479" s="6"/>
      <c r="ZG1479" s="32"/>
      <c r="ZH1479" s="32"/>
      <c r="ZI1479" s="32"/>
      <c r="ZJ1479" s="32"/>
      <c r="ZK1479" s="6"/>
      <c r="ZL1479" s="13"/>
      <c r="ZM1479" s="6"/>
      <c r="ZN1479" s="10"/>
      <c r="ZO1479" s="10"/>
      <c r="ZP1479" s="6"/>
      <c r="ZQ1479" s="5"/>
      <c r="ZR1479" s="7"/>
      <c r="ZS1479" s="6"/>
      <c r="ZT1479" s="32"/>
      <c r="ZU1479" s="32"/>
      <c r="ZV1479" s="32"/>
      <c r="ZW1479" s="32"/>
      <c r="ZX1479" s="6"/>
      <c r="ZY1479" s="13"/>
      <c r="ZZ1479" s="6"/>
      <c r="AAA1479" s="10"/>
      <c r="AAB1479" s="10"/>
      <c r="AAC1479" s="6"/>
      <c r="AAD1479" s="5"/>
      <c r="AAE1479" s="7"/>
      <c r="AAF1479" s="6"/>
      <c r="AAG1479" s="32"/>
      <c r="AAH1479" s="32"/>
      <c r="AAI1479" s="32"/>
      <c r="AAJ1479" s="32"/>
      <c r="AAK1479" s="6"/>
      <c r="AAL1479" s="13"/>
      <c r="AAM1479" s="6"/>
      <c r="AAN1479" s="10"/>
      <c r="AAO1479" s="10"/>
      <c r="AAP1479" s="6"/>
      <c r="AAQ1479" s="5"/>
      <c r="AAR1479" s="7"/>
      <c r="AAS1479" s="6"/>
      <c r="AAT1479" s="32"/>
      <c r="AAU1479" s="32"/>
      <c r="AAV1479" s="32"/>
      <c r="AAW1479" s="32"/>
      <c r="AAX1479" s="6"/>
      <c r="AAY1479" s="13"/>
      <c r="AAZ1479" s="6"/>
      <c r="ABA1479" s="10"/>
      <c r="ABB1479" s="10"/>
      <c r="ABC1479" s="6"/>
      <c r="ABD1479" s="5"/>
      <c r="ABE1479" s="7"/>
      <c r="ABF1479" s="6"/>
      <c r="ABG1479" s="32"/>
      <c r="ABH1479" s="32"/>
      <c r="ABI1479" s="32"/>
      <c r="ABJ1479" s="32"/>
      <c r="ABK1479" s="6"/>
      <c r="ABL1479" s="13"/>
      <c r="ABM1479" s="6"/>
      <c r="ABN1479" s="10"/>
      <c r="ABO1479" s="10"/>
      <c r="ABP1479" s="6"/>
      <c r="ABQ1479" s="5"/>
      <c r="ABR1479" s="7"/>
      <c r="ABS1479" s="6"/>
      <c r="ABT1479" s="32"/>
      <c r="ABU1479" s="32"/>
      <c r="ABV1479" s="32"/>
      <c r="ABW1479" s="32"/>
      <c r="ABX1479" s="6"/>
      <c r="ABY1479" s="13"/>
      <c r="ABZ1479" s="6"/>
      <c r="ACA1479" s="10"/>
      <c r="ACB1479" s="10"/>
      <c r="ACC1479" s="6"/>
      <c r="ACD1479" s="5"/>
      <c r="ACE1479" s="7"/>
      <c r="ACF1479" s="6"/>
      <c r="ACG1479" s="32"/>
      <c r="ACH1479" s="32"/>
      <c r="ACI1479" s="32"/>
      <c r="ACJ1479" s="32"/>
      <c r="ACK1479" s="6"/>
      <c r="ACL1479" s="13"/>
      <c r="ACM1479" s="6"/>
      <c r="ACN1479" s="10"/>
      <c r="ACO1479" s="10"/>
      <c r="ACP1479" s="6"/>
      <c r="ACQ1479" s="5"/>
      <c r="ACR1479" s="7"/>
      <c r="ACS1479" s="6"/>
      <c r="ACT1479" s="32"/>
      <c r="ACU1479" s="32"/>
      <c r="ACV1479" s="32"/>
      <c r="ACW1479" s="32"/>
      <c r="ACX1479" s="6"/>
      <c r="ACY1479" s="13"/>
      <c r="ACZ1479" s="6"/>
      <c r="ADA1479" s="10"/>
      <c r="ADB1479" s="10"/>
      <c r="ADC1479" s="6"/>
      <c r="ADD1479" s="5"/>
      <c r="ADE1479" s="7"/>
      <c r="ADF1479" s="6"/>
      <c r="ADG1479" s="32"/>
      <c r="ADH1479" s="32"/>
      <c r="ADI1479" s="32"/>
      <c r="ADJ1479" s="32"/>
      <c r="ADK1479" s="6"/>
      <c r="ADL1479" s="13"/>
      <c r="ADM1479" s="6"/>
      <c r="ADN1479" s="10"/>
      <c r="ADO1479" s="10"/>
      <c r="ADP1479" s="6"/>
      <c r="ADQ1479" s="5"/>
      <c r="ADR1479" s="7"/>
      <c r="ADS1479" s="6"/>
      <c r="ADT1479" s="32"/>
      <c r="ADU1479" s="32"/>
      <c r="ADV1479" s="32"/>
      <c r="ADW1479" s="32"/>
      <c r="ADX1479" s="6"/>
      <c r="ADY1479" s="13"/>
      <c r="ADZ1479" s="6"/>
      <c r="AEA1479" s="10"/>
      <c r="AEB1479" s="10"/>
      <c r="AEC1479" s="6"/>
      <c r="AED1479" s="5"/>
      <c r="AEE1479" s="7"/>
      <c r="AEF1479" s="6"/>
      <c r="AEG1479" s="32"/>
      <c r="AEH1479" s="32"/>
      <c r="AEI1479" s="32"/>
      <c r="AEJ1479" s="32"/>
      <c r="AEK1479" s="6"/>
      <c r="AEL1479" s="13"/>
      <c r="AEM1479" s="6"/>
      <c r="AEN1479" s="10"/>
      <c r="AEO1479" s="10"/>
      <c r="AEP1479" s="6"/>
      <c r="AEQ1479" s="5"/>
      <c r="AER1479" s="7"/>
      <c r="AES1479" s="6"/>
      <c r="AET1479" s="32"/>
      <c r="AEU1479" s="32"/>
      <c r="AEV1479" s="32"/>
      <c r="AEW1479" s="32"/>
      <c r="AEX1479" s="6"/>
      <c r="AEY1479" s="13"/>
      <c r="AEZ1479" s="6"/>
      <c r="AFA1479" s="10"/>
      <c r="AFB1479" s="10"/>
      <c r="AFC1479" s="6"/>
      <c r="AFD1479" s="5"/>
      <c r="AFE1479" s="7"/>
      <c r="AFF1479" s="6"/>
      <c r="AFG1479" s="32"/>
      <c r="AFH1479" s="32"/>
      <c r="AFI1479" s="32"/>
      <c r="AFJ1479" s="32"/>
      <c r="AFK1479" s="6"/>
      <c r="AFL1479" s="13"/>
      <c r="AFM1479" s="6"/>
      <c r="AFN1479" s="10"/>
      <c r="AFO1479" s="10"/>
      <c r="AFP1479" s="6"/>
      <c r="AFQ1479" s="5"/>
      <c r="AFR1479" s="7"/>
      <c r="AFS1479" s="6"/>
      <c r="AFT1479" s="32"/>
      <c r="AFU1479" s="32"/>
      <c r="AFV1479" s="32"/>
      <c r="AFW1479" s="32"/>
      <c r="AFX1479" s="6"/>
      <c r="AFY1479" s="13"/>
      <c r="AFZ1479" s="6"/>
      <c r="AGA1479" s="10"/>
      <c r="AGB1479" s="10"/>
      <c r="AGC1479" s="6"/>
      <c r="AGD1479" s="5"/>
      <c r="AGE1479" s="7"/>
      <c r="AGF1479" s="6"/>
      <c r="AGG1479" s="32"/>
      <c r="AGH1479" s="32"/>
      <c r="AGI1479" s="32"/>
      <c r="AGJ1479" s="32"/>
      <c r="AGK1479" s="6"/>
      <c r="AGL1479" s="13"/>
      <c r="AGM1479" s="6"/>
      <c r="AGN1479" s="10"/>
      <c r="AGO1479" s="10"/>
      <c r="AGP1479" s="6"/>
      <c r="AGQ1479" s="5"/>
      <c r="AGR1479" s="7"/>
      <c r="AGS1479" s="6"/>
      <c r="AGT1479" s="32"/>
      <c r="AGU1479" s="32"/>
      <c r="AGV1479" s="32"/>
      <c r="AGW1479" s="32"/>
      <c r="AGX1479" s="6"/>
      <c r="AGY1479" s="13"/>
      <c r="AGZ1479" s="6"/>
      <c r="AHA1479" s="10"/>
      <c r="AHB1479" s="10"/>
      <c r="AHC1479" s="6"/>
      <c r="AHD1479" s="5"/>
      <c r="AHE1479" s="7"/>
      <c r="AHF1479" s="6"/>
      <c r="AHG1479" s="32"/>
      <c r="AHH1479" s="32"/>
      <c r="AHI1479" s="32"/>
      <c r="AHJ1479" s="32"/>
      <c r="AHK1479" s="6"/>
      <c r="AHL1479" s="13"/>
      <c r="AHM1479" s="6"/>
      <c r="AHN1479" s="10"/>
      <c r="AHO1479" s="10"/>
      <c r="AHP1479" s="6"/>
      <c r="AHQ1479" s="5"/>
      <c r="AHR1479" s="7"/>
      <c r="AHS1479" s="6"/>
      <c r="AHT1479" s="32"/>
      <c r="AHU1479" s="32"/>
      <c r="AHV1479" s="32"/>
      <c r="AHW1479" s="32"/>
      <c r="AHX1479" s="6"/>
      <c r="AHY1479" s="13"/>
      <c r="AHZ1479" s="6"/>
      <c r="AIA1479" s="10"/>
      <c r="AIB1479" s="10"/>
      <c r="AIC1479" s="6"/>
      <c r="AID1479" s="5"/>
      <c r="AIE1479" s="7"/>
      <c r="AIF1479" s="6"/>
      <c r="AIG1479" s="32"/>
      <c r="AIH1479" s="32"/>
      <c r="AII1479" s="32"/>
      <c r="AIJ1479" s="32"/>
      <c r="AIK1479" s="6"/>
      <c r="AIL1479" s="13"/>
      <c r="AIM1479" s="6"/>
      <c r="AIN1479" s="10"/>
      <c r="AIO1479" s="10"/>
      <c r="AIP1479" s="6"/>
      <c r="AIQ1479" s="5"/>
      <c r="AIR1479" s="7"/>
      <c r="AIS1479" s="6"/>
      <c r="AIT1479" s="32"/>
      <c r="AIU1479" s="32"/>
      <c r="AIV1479" s="32"/>
      <c r="AIW1479" s="32"/>
      <c r="AIX1479" s="6"/>
      <c r="AIY1479" s="13"/>
      <c r="AIZ1479" s="6"/>
      <c r="AJA1479" s="10"/>
      <c r="AJB1479" s="10"/>
      <c r="AJC1479" s="6"/>
      <c r="AJD1479" s="5"/>
      <c r="AJE1479" s="7"/>
      <c r="AJF1479" s="6"/>
      <c r="AJG1479" s="32"/>
      <c r="AJH1479" s="32"/>
      <c r="AJI1479" s="32"/>
      <c r="AJJ1479" s="32"/>
      <c r="AJK1479" s="6"/>
      <c r="AJL1479" s="13"/>
      <c r="AJM1479" s="6"/>
      <c r="AJN1479" s="10"/>
      <c r="AJO1479" s="10"/>
      <c r="AJP1479" s="6"/>
      <c r="AJQ1479" s="5"/>
      <c r="AJR1479" s="7"/>
      <c r="AJS1479" s="6"/>
      <c r="AJT1479" s="32"/>
      <c r="AJU1479" s="32"/>
      <c r="AJV1479" s="32"/>
      <c r="AJW1479" s="32"/>
      <c r="AJX1479" s="6"/>
      <c r="AJY1479" s="13"/>
      <c r="AJZ1479" s="6"/>
      <c r="AKA1479" s="10"/>
      <c r="AKB1479" s="10"/>
      <c r="AKC1479" s="6"/>
      <c r="AKD1479" s="5"/>
      <c r="AKE1479" s="7"/>
      <c r="AKF1479" s="6"/>
      <c r="AKG1479" s="32"/>
      <c r="AKH1479" s="32"/>
      <c r="AKI1479" s="32"/>
      <c r="AKJ1479" s="32"/>
      <c r="AKK1479" s="6"/>
      <c r="AKL1479" s="13"/>
      <c r="AKM1479" s="6"/>
      <c r="AKN1479" s="10"/>
      <c r="AKO1479" s="10"/>
      <c r="AKP1479" s="6"/>
      <c r="AKQ1479" s="5"/>
      <c r="AKR1479" s="7"/>
      <c r="AKS1479" s="6"/>
      <c r="AKT1479" s="32"/>
      <c r="AKU1479" s="32"/>
      <c r="AKV1479" s="32"/>
      <c r="AKW1479" s="32"/>
      <c r="AKX1479" s="6"/>
      <c r="AKY1479" s="13"/>
      <c r="AKZ1479" s="6"/>
      <c r="ALA1479" s="10"/>
      <c r="ALB1479" s="10"/>
      <c r="ALC1479" s="6"/>
      <c r="ALD1479" s="5"/>
      <c r="ALE1479" s="7"/>
      <c r="ALF1479" s="6"/>
      <c r="ALG1479" s="32"/>
      <c r="ALH1479" s="32"/>
      <c r="ALI1479" s="32"/>
      <c r="ALJ1479" s="32"/>
      <c r="ALK1479" s="6"/>
      <c r="ALL1479" s="13"/>
      <c r="ALM1479" s="6"/>
      <c r="ALN1479" s="10"/>
      <c r="ALO1479" s="10"/>
      <c r="ALP1479" s="6"/>
      <c r="ALQ1479" s="5"/>
      <c r="ALR1479" s="7"/>
      <c r="ALS1479" s="6"/>
      <c r="ALT1479" s="32"/>
      <c r="ALU1479" s="32"/>
      <c r="ALV1479" s="32"/>
      <c r="ALW1479" s="32"/>
      <c r="ALX1479" s="6"/>
      <c r="ALY1479" s="13"/>
      <c r="ALZ1479" s="6"/>
      <c r="AMA1479" s="10"/>
      <c r="AMB1479" s="10"/>
      <c r="AMC1479" s="6"/>
      <c r="AMD1479" s="5"/>
      <c r="AME1479" s="7"/>
      <c r="AMF1479" s="6"/>
      <c r="AMG1479" s="32"/>
      <c r="AMH1479" s="32"/>
      <c r="AMI1479" s="32"/>
      <c r="AMJ1479" s="32"/>
      <c r="AMK1479" s="6"/>
      <c r="AML1479" s="13"/>
      <c r="AMM1479" s="6"/>
      <c r="AMN1479" s="10"/>
      <c r="AMO1479" s="10"/>
      <c r="AMP1479" s="6"/>
      <c r="AMQ1479" s="5"/>
      <c r="AMR1479" s="7"/>
      <c r="AMS1479" s="6"/>
      <c r="AMT1479" s="32"/>
      <c r="AMU1479" s="32"/>
      <c r="AMV1479" s="32"/>
      <c r="AMW1479" s="32"/>
      <c r="AMX1479" s="6"/>
      <c r="AMY1479" s="13"/>
      <c r="AMZ1479" s="6"/>
      <c r="ANA1479" s="10"/>
      <c r="ANB1479" s="10"/>
      <c r="ANC1479" s="6"/>
      <c r="AND1479" s="5"/>
      <c r="ANE1479" s="7"/>
      <c r="ANF1479" s="6"/>
      <c r="ANG1479" s="32"/>
      <c r="ANH1479" s="32"/>
      <c r="ANI1479" s="32"/>
      <c r="ANJ1479" s="32"/>
      <c r="ANK1479" s="6"/>
      <c r="ANL1479" s="13"/>
      <c r="ANM1479" s="6"/>
      <c r="ANN1479" s="10"/>
      <c r="ANO1479" s="10"/>
      <c r="ANP1479" s="6"/>
      <c r="ANQ1479" s="5"/>
      <c r="ANR1479" s="7"/>
      <c r="ANS1479" s="6"/>
      <c r="ANT1479" s="32"/>
      <c r="ANU1479" s="32"/>
      <c r="ANV1479" s="32"/>
      <c r="ANW1479" s="32"/>
      <c r="ANX1479" s="6"/>
      <c r="ANY1479" s="13"/>
      <c r="ANZ1479" s="6"/>
      <c r="AOA1479" s="10"/>
      <c r="AOB1479" s="10"/>
      <c r="AOC1479" s="6"/>
      <c r="AOD1479" s="5"/>
      <c r="AOE1479" s="7"/>
      <c r="AOF1479" s="6"/>
      <c r="AOG1479" s="32"/>
      <c r="AOH1479" s="32"/>
      <c r="AOI1479" s="32"/>
      <c r="AOJ1479" s="32"/>
      <c r="AOK1479" s="6"/>
      <c r="AOL1479" s="13"/>
      <c r="AOM1479" s="6"/>
      <c r="AON1479" s="10"/>
      <c r="AOO1479" s="10"/>
      <c r="AOP1479" s="6"/>
      <c r="AOQ1479" s="5"/>
      <c r="AOR1479" s="7"/>
      <c r="AOS1479" s="6"/>
      <c r="AOT1479" s="32"/>
      <c r="AOU1479" s="32"/>
      <c r="AOV1479" s="32"/>
      <c r="AOW1479" s="32"/>
      <c r="AOX1479" s="6"/>
      <c r="AOY1479" s="13"/>
      <c r="AOZ1479" s="6"/>
      <c r="APA1479" s="10"/>
      <c r="APB1479" s="10"/>
      <c r="APC1479" s="6"/>
      <c r="APD1479" s="5"/>
      <c r="APE1479" s="7"/>
      <c r="APF1479" s="6"/>
      <c r="APG1479" s="32"/>
      <c r="APH1479" s="32"/>
      <c r="API1479" s="32"/>
      <c r="APJ1479" s="32"/>
      <c r="APK1479" s="6"/>
      <c r="APL1479" s="13"/>
      <c r="APM1479" s="6"/>
      <c r="APN1479" s="10"/>
      <c r="APO1479" s="10"/>
      <c r="APP1479" s="6"/>
      <c r="APQ1479" s="5"/>
      <c r="APR1479" s="7"/>
      <c r="APS1479" s="6"/>
      <c r="APT1479" s="32"/>
      <c r="APU1479" s="32"/>
      <c r="APV1479" s="32"/>
      <c r="APW1479" s="32"/>
      <c r="APX1479" s="6"/>
      <c r="APY1479" s="13"/>
      <c r="APZ1479" s="6"/>
      <c r="AQA1479" s="10"/>
      <c r="AQB1479" s="10"/>
      <c r="AQC1479" s="6"/>
      <c r="AQD1479" s="5"/>
      <c r="AQE1479" s="7"/>
      <c r="AQF1479" s="6"/>
      <c r="AQG1479" s="32"/>
      <c r="AQH1479" s="32"/>
      <c r="AQI1479" s="32"/>
      <c r="AQJ1479" s="32"/>
      <c r="AQK1479" s="6"/>
      <c r="AQL1479" s="13"/>
      <c r="AQM1479" s="6"/>
      <c r="AQN1479" s="10"/>
      <c r="AQO1479" s="10"/>
      <c r="AQP1479" s="6"/>
      <c r="AQQ1479" s="5"/>
      <c r="AQR1479" s="7"/>
      <c r="AQS1479" s="6"/>
      <c r="AQT1479" s="32"/>
      <c r="AQU1479" s="32"/>
      <c r="AQV1479" s="32"/>
      <c r="AQW1479" s="32"/>
      <c r="AQX1479" s="6"/>
      <c r="AQY1479" s="13"/>
      <c r="AQZ1479" s="6"/>
      <c r="ARA1479" s="10"/>
      <c r="ARB1479" s="10"/>
      <c r="ARC1479" s="6"/>
      <c r="ARD1479" s="5"/>
      <c r="ARE1479" s="7"/>
      <c r="ARF1479" s="6"/>
      <c r="ARG1479" s="32"/>
      <c r="ARH1479" s="32"/>
      <c r="ARI1479" s="32"/>
      <c r="ARJ1479" s="32"/>
      <c r="ARK1479" s="6"/>
      <c r="ARL1479" s="13"/>
      <c r="ARM1479" s="6"/>
      <c r="ARN1479" s="10"/>
      <c r="ARO1479" s="10"/>
      <c r="ARP1479" s="6"/>
      <c r="ARQ1479" s="5"/>
      <c r="ARR1479" s="7"/>
      <c r="ARS1479" s="6"/>
      <c r="ART1479" s="32"/>
      <c r="ARU1479" s="32"/>
      <c r="ARV1479" s="32"/>
      <c r="ARW1479" s="32"/>
      <c r="ARX1479" s="6"/>
      <c r="ARY1479" s="13"/>
      <c r="ARZ1479" s="6"/>
      <c r="ASA1479" s="10"/>
      <c r="ASB1479" s="10"/>
      <c r="ASC1479" s="6"/>
      <c r="ASD1479" s="5"/>
      <c r="ASE1479" s="7"/>
      <c r="ASF1479" s="6"/>
      <c r="ASG1479" s="32"/>
      <c r="ASH1479" s="32"/>
      <c r="ASI1479" s="32"/>
      <c r="ASJ1479" s="32"/>
      <c r="ASK1479" s="6"/>
      <c r="ASL1479" s="13"/>
      <c r="ASM1479" s="6"/>
      <c r="ASN1479" s="10"/>
      <c r="ASO1479" s="10"/>
      <c r="ASP1479" s="6"/>
      <c r="ASQ1479" s="5"/>
      <c r="ASR1479" s="7"/>
      <c r="ASS1479" s="6"/>
      <c r="AST1479" s="32"/>
      <c r="ASU1479" s="32"/>
      <c r="ASV1479" s="32"/>
      <c r="ASW1479" s="32"/>
      <c r="ASX1479" s="6"/>
      <c r="ASY1479" s="13"/>
      <c r="ASZ1479" s="6"/>
      <c r="ATA1479" s="10"/>
      <c r="ATB1479" s="10"/>
      <c r="ATC1479" s="6"/>
      <c r="ATD1479" s="5"/>
      <c r="ATE1479" s="7"/>
      <c r="ATF1479" s="6"/>
      <c r="ATG1479" s="32"/>
      <c r="ATH1479" s="32"/>
      <c r="ATI1479" s="32"/>
      <c r="ATJ1479" s="32"/>
      <c r="ATK1479" s="6"/>
      <c r="ATL1479" s="13"/>
      <c r="ATM1479" s="6"/>
      <c r="ATN1479" s="10"/>
      <c r="ATO1479" s="10"/>
      <c r="ATP1479" s="6"/>
      <c r="ATQ1479" s="5"/>
      <c r="ATR1479" s="7"/>
      <c r="ATS1479" s="6"/>
      <c r="ATT1479" s="32"/>
      <c r="ATU1479" s="32"/>
      <c r="ATV1479" s="32"/>
      <c r="ATW1479" s="32"/>
      <c r="ATX1479" s="6"/>
      <c r="ATY1479" s="13"/>
      <c r="ATZ1479" s="6"/>
      <c r="AUA1479" s="10"/>
      <c r="AUB1479" s="10"/>
      <c r="AUC1479" s="6"/>
      <c r="AUD1479" s="5"/>
      <c r="AUE1479" s="7"/>
      <c r="AUF1479" s="6"/>
      <c r="AUG1479" s="32"/>
      <c r="AUH1479" s="32"/>
      <c r="AUI1479" s="32"/>
      <c r="AUJ1479" s="32"/>
      <c r="AUK1479" s="6"/>
      <c r="AUL1479" s="13"/>
      <c r="AUM1479" s="6"/>
      <c r="AUN1479" s="10"/>
      <c r="AUO1479" s="10"/>
      <c r="AUP1479" s="6"/>
      <c r="AUQ1479" s="5"/>
      <c r="AUR1479" s="7"/>
      <c r="AUS1479" s="6"/>
      <c r="AUT1479" s="32"/>
      <c r="AUU1479" s="32"/>
      <c r="AUV1479" s="32"/>
      <c r="AUW1479" s="32"/>
      <c r="AUX1479" s="6"/>
      <c r="AUY1479" s="13"/>
      <c r="AUZ1479" s="6"/>
      <c r="AVA1479" s="10"/>
      <c r="AVB1479" s="10"/>
      <c r="AVC1479" s="6"/>
      <c r="AVD1479" s="5"/>
      <c r="AVE1479" s="7"/>
      <c r="AVF1479" s="6"/>
      <c r="AVG1479" s="32"/>
      <c r="AVH1479" s="32"/>
      <c r="AVI1479" s="32"/>
      <c r="AVJ1479" s="32"/>
      <c r="AVK1479" s="6"/>
      <c r="AVL1479" s="13"/>
      <c r="AVM1479" s="6"/>
      <c r="AVN1479" s="10"/>
      <c r="AVO1479" s="10"/>
      <c r="AVP1479" s="6"/>
      <c r="AVQ1479" s="5"/>
      <c r="AVR1479" s="7"/>
      <c r="AVS1479" s="6"/>
      <c r="AVT1479" s="32"/>
      <c r="AVU1479" s="32"/>
      <c r="AVV1479" s="32"/>
      <c r="AVW1479" s="32"/>
      <c r="AVX1479" s="6"/>
      <c r="AVY1479" s="13"/>
      <c r="AVZ1479" s="6"/>
      <c r="AWA1479" s="10"/>
      <c r="AWB1479" s="10"/>
      <c r="AWC1479" s="6"/>
      <c r="AWD1479" s="5"/>
      <c r="AWE1479" s="7"/>
      <c r="AWF1479" s="6"/>
      <c r="AWG1479" s="32"/>
      <c r="AWH1479" s="32"/>
      <c r="AWI1479" s="32"/>
      <c r="AWJ1479" s="32"/>
      <c r="AWK1479" s="6"/>
      <c r="AWL1479" s="13"/>
      <c r="AWM1479" s="6"/>
      <c r="AWN1479" s="10"/>
      <c r="AWO1479" s="10"/>
      <c r="AWP1479" s="6"/>
      <c r="AWQ1479" s="5"/>
      <c r="AWR1479" s="7"/>
      <c r="AWS1479" s="6"/>
      <c r="AWT1479" s="32"/>
      <c r="AWU1479" s="32"/>
      <c r="AWV1479" s="32"/>
      <c r="AWW1479" s="32"/>
      <c r="AWX1479" s="6"/>
      <c r="AWY1479" s="13"/>
      <c r="AWZ1479" s="6"/>
      <c r="AXA1479" s="10"/>
      <c r="AXB1479" s="10"/>
      <c r="AXC1479" s="6"/>
      <c r="AXD1479" s="5"/>
      <c r="AXE1479" s="7"/>
      <c r="AXF1479" s="6"/>
      <c r="AXG1479" s="32"/>
      <c r="AXH1479" s="32"/>
      <c r="AXI1479" s="32"/>
      <c r="AXJ1479" s="32"/>
      <c r="AXK1479" s="6"/>
      <c r="AXL1479" s="13"/>
      <c r="AXM1479" s="6"/>
      <c r="AXN1479" s="10"/>
      <c r="AXO1479" s="10"/>
      <c r="AXP1479" s="6"/>
      <c r="AXQ1479" s="5"/>
      <c r="AXR1479" s="7"/>
      <c r="AXS1479" s="6"/>
      <c r="AXT1479" s="32"/>
      <c r="AXU1479" s="32"/>
      <c r="AXV1479" s="32"/>
      <c r="AXW1479" s="32"/>
      <c r="AXX1479" s="6"/>
      <c r="AXY1479" s="13"/>
      <c r="AXZ1479" s="6"/>
      <c r="AYA1479" s="10"/>
      <c r="AYB1479" s="10"/>
      <c r="AYC1479" s="6"/>
      <c r="AYD1479" s="5"/>
      <c r="AYE1479" s="7"/>
      <c r="AYF1479" s="6"/>
      <c r="AYG1479" s="32"/>
      <c r="AYH1479" s="32"/>
      <c r="AYI1479" s="32"/>
      <c r="AYJ1479" s="32"/>
      <c r="AYK1479" s="6"/>
      <c r="AYL1479" s="13"/>
      <c r="AYM1479" s="6"/>
      <c r="AYN1479" s="10"/>
      <c r="AYO1479" s="10"/>
      <c r="AYP1479" s="6"/>
      <c r="AYQ1479" s="5"/>
      <c r="AYR1479" s="7"/>
      <c r="AYS1479" s="6"/>
      <c r="AYT1479" s="32"/>
      <c r="AYU1479" s="32"/>
      <c r="AYV1479" s="32"/>
      <c r="AYW1479" s="32"/>
      <c r="AYX1479" s="6"/>
      <c r="AYY1479" s="13"/>
      <c r="AYZ1479" s="6"/>
      <c r="AZA1479" s="10"/>
      <c r="AZB1479" s="10"/>
      <c r="AZC1479" s="6"/>
      <c r="AZD1479" s="5"/>
      <c r="AZE1479" s="7"/>
      <c r="AZF1479" s="6"/>
      <c r="AZG1479" s="32"/>
      <c r="AZH1479" s="32"/>
      <c r="AZI1479" s="32"/>
      <c r="AZJ1479" s="32"/>
      <c r="AZK1479" s="6"/>
      <c r="AZL1479" s="13"/>
      <c r="AZM1479" s="6"/>
      <c r="AZN1479" s="10"/>
      <c r="AZO1479" s="10"/>
      <c r="AZP1479" s="6"/>
      <c r="AZQ1479" s="5"/>
      <c r="AZR1479" s="7"/>
      <c r="AZS1479" s="6"/>
      <c r="AZT1479" s="32"/>
      <c r="AZU1479" s="32"/>
      <c r="AZV1479" s="32"/>
      <c r="AZW1479" s="32"/>
      <c r="AZX1479" s="6"/>
      <c r="AZY1479" s="13"/>
      <c r="AZZ1479" s="6"/>
      <c r="BAA1479" s="10"/>
      <c r="BAB1479" s="10"/>
      <c r="BAC1479" s="6"/>
      <c r="BAD1479" s="5"/>
      <c r="BAE1479" s="7"/>
      <c r="BAF1479" s="6"/>
      <c r="BAG1479" s="32"/>
      <c r="BAH1479" s="32"/>
      <c r="BAI1479" s="32"/>
      <c r="BAJ1479" s="32"/>
      <c r="BAK1479" s="6"/>
      <c r="BAL1479" s="13"/>
      <c r="BAM1479" s="6"/>
      <c r="BAN1479" s="10"/>
      <c r="BAO1479" s="10"/>
      <c r="BAP1479" s="6"/>
      <c r="BAQ1479" s="5"/>
      <c r="BAR1479" s="7"/>
      <c r="BAS1479" s="6"/>
      <c r="BAT1479" s="32"/>
      <c r="BAU1479" s="32"/>
      <c r="BAV1479" s="32"/>
      <c r="BAW1479" s="32"/>
      <c r="BAX1479" s="6"/>
      <c r="BAY1479" s="13"/>
      <c r="BAZ1479" s="6"/>
      <c r="BBA1479" s="10"/>
      <c r="BBB1479" s="10"/>
      <c r="BBC1479" s="6"/>
      <c r="BBD1479" s="5"/>
      <c r="BBE1479" s="7"/>
      <c r="BBF1479" s="6"/>
      <c r="BBG1479" s="32"/>
      <c r="BBH1479" s="32"/>
      <c r="BBI1479" s="32"/>
      <c r="BBJ1479" s="32"/>
      <c r="BBK1479" s="6"/>
      <c r="BBL1479" s="13"/>
      <c r="BBM1479" s="6"/>
      <c r="BBN1479" s="10"/>
      <c r="BBO1479" s="10"/>
      <c r="BBP1479" s="6"/>
      <c r="BBQ1479" s="5"/>
      <c r="BBR1479" s="7"/>
      <c r="BBS1479" s="6"/>
      <c r="BBT1479" s="32"/>
      <c r="BBU1479" s="32"/>
      <c r="BBV1479" s="32"/>
      <c r="BBW1479" s="32"/>
      <c r="BBX1479" s="6"/>
      <c r="BBY1479" s="13"/>
      <c r="BBZ1479" s="6"/>
      <c r="BCA1479" s="10"/>
      <c r="BCB1479" s="10"/>
      <c r="BCC1479" s="6"/>
      <c r="BCD1479" s="5"/>
      <c r="BCE1479" s="7"/>
      <c r="BCF1479" s="6"/>
      <c r="BCG1479" s="32"/>
      <c r="BCH1479" s="32"/>
      <c r="BCI1479" s="32"/>
      <c r="BCJ1479" s="32"/>
      <c r="BCK1479" s="6"/>
      <c r="BCL1479" s="13"/>
      <c r="BCM1479" s="6"/>
      <c r="BCN1479" s="10"/>
      <c r="BCO1479" s="10"/>
      <c r="BCP1479" s="6"/>
      <c r="BCQ1479" s="5"/>
      <c r="BCR1479" s="7"/>
      <c r="BCS1479" s="6"/>
      <c r="BCT1479" s="32"/>
      <c r="BCU1479" s="32"/>
      <c r="BCV1479" s="32"/>
      <c r="BCW1479" s="32"/>
      <c r="BCX1479" s="6"/>
      <c r="BCY1479" s="13"/>
      <c r="BCZ1479" s="6"/>
      <c r="BDA1479" s="10"/>
      <c r="BDB1479" s="10"/>
      <c r="BDC1479" s="6"/>
      <c r="BDD1479" s="5"/>
      <c r="BDE1479" s="7"/>
      <c r="BDF1479" s="6"/>
      <c r="BDG1479" s="32"/>
      <c r="BDH1479" s="32"/>
      <c r="BDI1479" s="32"/>
      <c r="BDJ1479" s="32"/>
      <c r="BDK1479" s="6"/>
      <c r="BDL1479" s="13"/>
      <c r="BDM1479" s="6"/>
      <c r="BDN1479" s="10"/>
      <c r="BDO1479" s="10"/>
      <c r="BDP1479" s="6"/>
      <c r="BDQ1479" s="5"/>
      <c r="BDR1479" s="7"/>
      <c r="BDS1479" s="6"/>
      <c r="BDT1479" s="32"/>
      <c r="BDU1479" s="32"/>
      <c r="BDV1479" s="32"/>
      <c r="BDW1479" s="32"/>
      <c r="BDX1479" s="6"/>
      <c r="BDY1479" s="13"/>
      <c r="BDZ1479" s="6"/>
      <c r="BEA1479" s="10"/>
      <c r="BEB1479" s="10"/>
      <c r="BEC1479" s="6"/>
      <c r="BED1479" s="5"/>
      <c r="BEE1479" s="7"/>
      <c r="BEF1479" s="6"/>
      <c r="BEG1479" s="32"/>
      <c r="BEH1479" s="32"/>
      <c r="BEI1479" s="32"/>
      <c r="BEJ1479" s="32"/>
      <c r="BEK1479" s="6"/>
      <c r="BEL1479" s="13"/>
      <c r="BEM1479" s="6"/>
      <c r="BEN1479" s="10"/>
      <c r="BEO1479" s="10"/>
      <c r="BEP1479" s="6"/>
      <c r="BEQ1479" s="5"/>
      <c r="BER1479" s="7"/>
      <c r="BES1479" s="6"/>
      <c r="BET1479" s="32"/>
      <c r="BEU1479" s="32"/>
      <c r="BEV1479" s="32"/>
      <c r="BEW1479" s="32"/>
      <c r="BEX1479" s="6"/>
      <c r="BEY1479" s="13"/>
      <c r="BEZ1479" s="6"/>
      <c r="BFA1479" s="10"/>
      <c r="BFB1479" s="10"/>
      <c r="BFC1479" s="6"/>
      <c r="BFD1479" s="5"/>
      <c r="BFE1479" s="7"/>
      <c r="BFF1479" s="6"/>
      <c r="BFG1479" s="32"/>
      <c r="BFH1479" s="32"/>
      <c r="BFI1479" s="32"/>
      <c r="BFJ1479" s="32"/>
      <c r="BFK1479" s="6"/>
      <c r="BFL1479" s="13"/>
      <c r="BFM1479" s="6"/>
      <c r="BFN1479" s="10"/>
      <c r="BFO1479" s="10"/>
      <c r="BFP1479" s="6"/>
      <c r="BFQ1479" s="5"/>
      <c r="BFR1479" s="7"/>
      <c r="BFS1479" s="6"/>
      <c r="BFT1479" s="32"/>
      <c r="BFU1479" s="32"/>
      <c r="BFV1479" s="32"/>
      <c r="BFW1479" s="32"/>
      <c r="BFX1479" s="6"/>
      <c r="BFY1479" s="13"/>
      <c r="BFZ1479" s="6"/>
      <c r="BGA1479" s="10"/>
      <c r="BGB1479" s="10"/>
      <c r="BGC1479" s="6"/>
      <c r="BGD1479" s="5"/>
      <c r="BGE1479" s="7"/>
      <c r="BGF1479" s="6"/>
      <c r="BGG1479" s="32"/>
      <c r="BGH1479" s="32"/>
      <c r="BGI1479" s="32"/>
      <c r="BGJ1479" s="32"/>
      <c r="BGK1479" s="6"/>
      <c r="BGL1479" s="13"/>
      <c r="BGM1479" s="6"/>
      <c r="BGN1479" s="10"/>
      <c r="BGO1479" s="10"/>
      <c r="BGP1479" s="6"/>
      <c r="BGQ1479" s="5"/>
      <c r="BGR1479" s="7"/>
      <c r="BGS1479" s="6"/>
      <c r="BGT1479" s="32"/>
      <c r="BGU1479" s="32"/>
      <c r="BGV1479" s="32"/>
      <c r="BGW1479" s="32"/>
      <c r="BGX1479" s="6"/>
      <c r="BGY1479" s="13"/>
      <c r="BGZ1479" s="6"/>
      <c r="BHA1479" s="10"/>
      <c r="BHB1479" s="10"/>
      <c r="BHC1479" s="6"/>
      <c r="BHD1479" s="5"/>
      <c r="BHE1479" s="7"/>
      <c r="BHF1479" s="6"/>
      <c r="BHG1479" s="32"/>
      <c r="BHH1479" s="32"/>
      <c r="BHI1479" s="32"/>
      <c r="BHJ1479" s="32"/>
      <c r="BHK1479" s="6"/>
      <c r="BHL1479" s="13"/>
      <c r="BHM1479" s="6"/>
      <c r="BHN1479" s="10"/>
      <c r="BHO1479" s="10"/>
      <c r="BHP1479" s="6"/>
      <c r="BHQ1479" s="5"/>
      <c r="BHR1479" s="7"/>
      <c r="BHS1479" s="6"/>
      <c r="BHT1479" s="32"/>
      <c r="BHU1479" s="32"/>
      <c r="BHV1479" s="32"/>
      <c r="BHW1479" s="32"/>
      <c r="BHX1479" s="6"/>
      <c r="BHY1479" s="13"/>
      <c r="BHZ1479" s="6"/>
      <c r="BIA1479" s="10"/>
      <c r="BIB1479" s="10"/>
      <c r="BIC1479" s="6"/>
      <c r="BID1479" s="5"/>
      <c r="BIE1479" s="7"/>
      <c r="BIF1479" s="6"/>
      <c r="BIG1479" s="32"/>
      <c r="BIH1479" s="32"/>
      <c r="BII1479" s="32"/>
      <c r="BIJ1479" s="32"/>
      <c r="BIK1479" s="6"/>
      <c r="BIL1479" s="13"/>
      <c r="BIM1479" s="6"/>
      <c r="BIN1479" s="10"/>
      <c r="BIO1479" s="10"/>
      <c r="BIP1479" s="6"/>
      <c r="BIQ1479" s="5"/>
      <c r="BIR1479" s="7"/>
      <c r="BIS1479" s="6"/>
      <c r="BIT1479" s="32"/>
      <c r="BIU1479" s="32"/>
      <c r="BIV1479" s="32"/>
      <c r="BIW1479" s="32"/>
      <c r="BIX1479" s="6"/>
      <c r="BIY1479" s="13"/>
      <c r="BIZ1479" s="6"/>
      <c r="BJA1479" s="10"/>
      <c r="BJB1479" s="10"/>
      <c r="BJC1479" s="6"/>
      <c r="BJD1479" s="5"/>
      <c r="BJE1479" s="7"/>
      <c r="BJF1479" s="6"/>
      <c r="BJG1479" s="32"/>
      <c r="BJH1479" s="32"/>
      <c r="BJI1479" s="32"/>
      <c r="BJJ1479" s="32"/>
      <c r="BJK1479" s="6"/>
      <c r="BJL1479" s="13"/>
      <c r="BJM1479" s="6"/>
      <c r="BJN1479" s="10"/>
      <c r="BJO1479" s="10"/>
      <c r="BJP1479" s="6"/>
      <c r="BJQ1479" s="5"/>
      <c r="BJR1479" s="7"/>
      <c r="BJS1479" s="6"/>
      <c r="BJT1479" s="32"/>
      <c r="BJU1479" s="32"/>
      <c r="BJV1479" s="32"/>
      <c r="BJW1479" s="32"/>
      <c r="BJX1479" s="6"/>
      <c r="BJY1479" s="13"/>
      <c r="BJZ1479" s="6"/>
      <c r="BKA1479" s="10"/>
      <c r="BKB1479" s="10"/>
      <c r="BKC1479" s="6"/>
      <c r="BKD1479" s="5"/>
      <c r="BKE1479" s="7"/>
      <c r="BKF1479" s="6"/>
      <c r="BKG1479" s="32"/>
      <c r="BKH1479" s="32"/>
      <c r="BKI1479" s="32"/>
      <c r="BKJ1479" s="32"/>
      <c r="BKK1479" s="6"/>
      <c r="BKL1479" s="13"/>
      <c r="BKM1479" s="6"/>
      <c r="BKN1479" s="10"/>
      <c r="BKO1479" s="10"/>
      <c r="BKP1479" s="6"/>
      <c r="BKQ1479" s="5"/>
      <c r="BKR1479" s="7"/>
      <c r="BKS1479" s="6"/>
      <c r="BKT1479" s="32"/>
      <c r="BKU1479" s="32"/>
      <c r="BKV1479" s="32"/>
      <c r="BKW1479" s="32"/>
      <c r="BKX1479" s="6"/>
      <c r="BKY1479" s="13"/>
      <c r="BKZ1479" s="6"/>
      <c r="BLA1479" s="10"/>
      <c r="BLB1479" s="10"/>
      <c r="BLC1479" s="6"/>
      <c r="BLD1479" s="5"/>
      <c r="BLE1479" s="7"/>
      <c r="BLF1479" s="6"/>
      <c r="BLG1479" s="32"/>
      <c r="BLH1479" s="32"/>
      <c r="BLI1479" s="32"/>
      <c r="BLJ1479" s="32"/>
      <c r="BLK1479" s="6"/>
      <c r="BLL1479" s="13"/>
      <c r="BLM1479" s="6"/>
      <c r="BLN1479" s="10"/>
      <c r="BLO1479" s="10"/>
      <c r="BLP1479" s="6"/>
      <c r="BLQ1479" s="5"/>
      <c r="BLR1479" s="7"/>
      <c r="BLS1479" s="6"/>
      <c r="BLT1479" s="32"/>
      <c r="BLU1479" s="32"/>
      <c r="BLV1479" s="32"/>
      <c r="BLW1479" s="32"/>
      <c r="BLX1479" s="6"/>
      <c r="BLY1479" s="13"/>
      <c r="BLZ1479" s="6"/>
      <c r="BMA1479" s="10"/>
      <c r="BMB1479" s="10"/>
      <c r="BMC1479" s="6"/>
      <c r="BMD1479" s="5"/>
      <c r="BME1479" s="7"/>
      <c r="BMF1479" s="6"/>
      <c r="BMG1479" s="32"/>
      <c r="BMH1479" s="32"/>
      <c r="BMI1479" s="32"/>
      <c r="BMJ1479" s="32"/>
      <c r="BMK1479" s="6"/>
      <c r="BML1479" s="13"/>
      <c r="BMM1479" s="6"/>
      <c r="BMN1479" s="10"/>
      <c r="BMO1479" s="10"/>
      <c r="BMP1479" s="6"/>
      <c r="BMQ1479" s="5"/>
      <c r="BMR1479" s="7"/>
      <c r="BMS1479" s="6"/>
      <c r="BMT1479" s="32"/>
      <c r="BMU1479" s="32"/>
      <c r="BMV1479" s="32"/>
      <c r="BMW1479" s="32"/>
      <c r="BMX1479" s="6"/>
      <c r="BMY1479" s="13"/>
      <c r="BMZ1479" s="6"/>
      <c r="BNA1479" s="10"/>
      <c r="BNB1479" s="10"/>
      <c r="BNC1479" s="6"/>
      <c r="BND1479" s="5"/>
      <c r="BNE1479" s="7"/>
      <c r="BNF1479" s="6"/>
      <c r="BNG1479" s="32"/>
      <c r="BNH1479" s="32"/>
      <c r="BNI1479" s="32"/>
      <c r="BNJ1479" s="32"/>
      <c r="BNK1479" s="6"/>
      <c r="BNL1479" s="13"/>
      <c r="BNM1479" s="6"/>
      <c r="BNN1479" s="10"/>
      <c r="BNO1479" s="10"/>
      <c r="BNP1479" s="6"/>
      <c r="BNQ1479" s="5"/>
      <c r="BNR1479" s="7"/>
      <c r="BNS1479" s="6"/>
      <c r="BNT1479" s="32"/>
      <c r="BNU1479" s="32"/>
      <c r="BNV1479" s="32"/>
      <c r="BNW1479" s="32"/>
      <c r="BNX1479" s="6"/>
      <c r="BNY1479" s="13"/>
      <c r="BNZ1479" s="6"/>
      <c r="BOA1479" s="10"/>
      <c r="BOB1479" s="10"/>
      <c r="BOC1479" s="6"/>
      <c r="BOD1479" s="5"/>
      <c r="BOE1479" s="7"/>
      <c r="BOF1479" s="6"/>
      <c r="BOG1479" s="32"/>
      <c r="BOH1479" s="32"/>
      <c r="BOI1479" s="32"/>
      <c r="BOJ1479" s="32"/>
      <c r="BOK1479" s="6"/>
      <c r="BOL1479" s="13"/>
      <c r="BOM1479" s="6"/>
      <c r="BON1479" s="10"/>
      <c r="BOO1479" s="10"/>
      <c r="BOP1479" s="6"/>
      <c r="BOQ1479" s="5"/>
      <c r="BOR1479" s="7"/>
      <c r="BOS1479" s="6"/>
      <c r="BOT1479" s="32"/>
      <c r="BOU1479" s="32"/>
      <c r="BOV1479" s="32"/>
      <c r="BOW1479" s="32"/>
      <c r="BOX1479" s="6"/>
      <c r="BOY1479" s="13"/>
      <c r="BOZ1479" s="6"/>
      <c r="BPA1479" s="10"/>
      <c r="BPB1479" s="10"/>
      <c r="BPC1479" s="6"/>
      <c r="BPD1479" s="5"/>
      <c r="BPE1479" s="7"/>
      <c r="BPF1479" s="6"/>
      <c r="BPG1479" s="32"/>
      <c r="BPH1479" s="32"/>
      <c r="BPI1479" s="32"/>
      <c r="BPJ1479" s="32"/>
      <c r="BPK1479" s="6"/>
      <c r="BPL1479" s="13"/>
      <c r="BPM1479" s="6"/>
      <c r="BPN1479" s="10"/>
      <c r="BPO1479" s="10"/>
      <c r="BPP1479" s="6"/>
      <c r="BPQ1479" s="5"/>
      <c r="BPR1479" s="7"/>
      <c r="BPS1479" s="6"/>
      <c r="BPT1479" s="32"/>
      <c r="BPU1479" s="32"/>
      <c r="BPV1479" s="32"/>
      <c r="BPW1479" s="32"/>
      <c r="BPX1479" s="6"/>
      <c r="BPY1479" s="13"/>
      <c r="BPZ1479" s="6"/>
      <c r="BQA1479" s="10"/>
      <c r="BQB1479" s="10"/>
      <c r="BQC1479" s="6"/>
      <c r="BQD1479" s="5"/>
      <c r="BQE1479" s="7"/>
      <c r="BQF1479" s="6"/>
      <c r="BQG1479" s="32"/>
      <c r="BQH1479" s="32"/>
      <c r="BQI1479" s="32"/>
      <c r="BQJ1479" s="32"/>
      <c r="BQK1479" s="6"/>
      <c r="BQL1479" s="13"/>
      <c r="BQM1479" s="6"/>
      <c r="BQN1479" s="10"/>
      <c r="BQO1479" s="10"/>
      <c r="BQP1479" s="6"/>
      <c r="BQQ1479" s="5"/>
      <c r="BQR1479" s="7"/>
      <c r="BQS1479" s="6"/>
      <c r="BQT1479" s="32"/>
      <c r="BQU1479" s="32"/>
      <c r="BQV1479" s="32"/>
      <c r="BQW1479" s="32"/>
      <c r="BQX1479" s="6"/>
      <c r="BQY1479" s="13"/>
      <c r="BQZ1479" s="6"/>
      <c r="BRA1479" s="10"/>
      <c r="BRB1479" s="10"/>
      <c r="BRC1479" s="6"/>
      <c r="BRD1479" s="5"/>
      <c r="BRE1479" s="7"/>
      <c r="BRF1479" s="6"/>
      <c r="BRG1479" s="32"/>
      <c r="BRH1479" s="32"/>
      <c r="BRI1479" s="32"/>
      <c r="BRJ1479" s="32"/>
      <c r="BRK1479" s="6"/>
      <c r="BRL1479" s="13"/>
      <c r="BRM1479" s="6"/>
      <c r="BRN1479" s="10"/>
      <c r="BRO1479" s="10"/>
      <c r="BRP1479" s="6"/>
      <c r="BRQ1479" s="5"/>
      <c r="BRR1479" s="7"/>
      <c r="BRS1479" s="6"/>
      <c r="BRT1479" s="32"/>
      <c r="BRU1479" s="32"/>
      <c r="BRV1479" s="32"/>
      <c r="BRW1479" s="32"/>
      <c r="BRX1479" s="6"/>
      <c r="BRY1479" s="13"/>
      <c r="BRZ1479" s="6"/>
      <c r="BSA1479" s="10"/>
      <c r="BSB1479" s="10"/>
      <c r="BSC1479" s="6"/>
      <c r="BSD1479" s="5"/>
      <c r="BSE1479" s="7"/>
      <c r="BSF1479" s="6"/>
      <c r="BSG1479" s="32"/>
      <c r="BSH1479" s="32"/>
      <c r="BSI1479" s="32"/>
      <c r="BSJ1479" s="32"/>
      <c r="BSK1479" s="6"/>
      <c r="BSL1479" s="13"/>
      <c r="BSM1479" s="6"/>
      <c r="BSN1479" s="10"/>
      <c r="BSO1479" s="10"/>
      <c r="BSP1479" s="6"/>
      <c r="BSQ1479" s="5"/>
      <c r="BSR1479" s="7"/>
      <c r="BSS1479" s="6"/>
      <c r="BST1479" s="32"/>
      <c r="BSU1479" s="32"/>
      <c r="BSV1479" s="32"/>
      <c r="BSW1479" s="32"/>
      <c r="BSX1479" s="6"/>
      <c r="BSY1479" s="13"/>
      <c r="BSZ1479" s="6"/>
      <c r="BTA1479" s="10"/>
      <c r="BTB1479" s="10"/>
      <c r="BTC1479" s="6"/>
      <c r="BTD1479" s="5"/>
      <c r="BTE1479" s="7"/>
      <c r="BTF1479" s="6"/>
      <c r="BTG1479" s="32"/>
      <c r="BTH1479" s="32"/>
      <c r="BTI1479" s="32"/>
      <c r="BTJ1479" s="32"/>
      <c r="BTK1479" s="6"/>
      <c r="BTL1479" s="13"/>
      <c r="BTM1479" s="6"/>
      <c r="BTN1479" s="10"/>
      <c r="BTO1479" s="10"/>
      <c r="BTP1479" s="6"/>
      <c r="BTQ1479" s="5"/>
      <c r="BTR1479" s="7"/>
      <c r="BTS1479" s="6"/>
      <c r="BTT1479" s="32"/>
      <c r="BTU1479" s="32"/>
      <c r="BTV1479" s="32"/>
      <c r="BTW1479" s="32"/>
      <c r="BTX1479" s="6"/>
      <c r="BTY1479" s="13"/>
      <c r="BTZ1479" s="6"/>
      <c r="BUA1479" s="10"/>
      <c r="BUB1479" s="10"/>
      <c r="BUC1479" s="6"/>
      <c r="BUD1479" s="5"/>
      <c r="BUE1479" s="7"/>
      <c r="BUF1479" s="6"/>
      <c r="BUG1479" s="32"/>
      <c r="BUH1479" s="32"/>
      <c r="BUI1479" s="32"/>
      <c r="BUJ1479" s="32"/>
      <c r="BUK1479" s="6"/>
      <c r="BUL1479" s="13"/>
      <c r="BUM1479" s="6"/>
      <c r="BUN1479" s="10"/>
      <c r="BUO1479" s="10"/>
      <c r="BUP1479" s="6"/>
      <c r="BUQ1479" s="5"/>
      <c r="BUR1479" s="7"/>
      <c r="BUS1479" s="6"/>
      <c r="BUT1479" s="32"/>
      <c r="BUU1479" s="32"/>
      <c r="BUV1479" s="32"/>
      <c r="BUW1479" s="32"/>
      <c r="BUX1479" s="6"/>
      <c r="BUY1479" s="13"/>
      <c r="BUZ1479" s="6"/>
      <c r="BVA1479" s="10"/>
      <c r="BVB1479" s="10"/>
      <c r="BVC1479" s="6"/>
      <c r="BVD1479" s="5"/>
      <c r="BVE1479" s="7"/>
      <c r="BVF1479" s="6"/>
      <c r="BVG1479" s="32"/>
      <c r="BVH1479" s="32"/>
      <c r="BVI1479" s="32"/>
      <c r="BVJ1479" s="32"/>
      <c r="BVK1479" s="6"/>
      <c r="BVL1479" s="13"/>
      <c r="BVM1479" s="6"/>
      <c r="BVN1479" s="10"/>
      <c r="BVO1479" s="10"/>
      <c r="BVP1479" s="6"/>
      <c r="BVQ1479" s="5"/>
      <c r="BVR1479" s="7"/>
      <c r="BVS1479" s="6"/>
      <c r="BVT1479" s="32"/>
      <c r="BVU1479" s="32"/>
      <c r="BVV1479" s="32"/>
      <c r="BVW1479" s="32"/>
      <c r="BVX1479" s="6"/>
      <c r="BVY1479" s="13"/>
      <c r="BVZ1479" s="6"/>
      <c r="BWA1479" s="10"/>
      <c r="BWB1479" s="10"/>
      <c r="BWC1479" s="6"/>
      <c r="BWD1479" s="5"/>
      <c r="BWE1479" s="7"/>
      <c r="BWF1479" s="6"/>
      <c r="BWG1479" s="32"/>
      <c r="BWH1479" s="32"/>
      <c r="BWI1479" s="32"/>
      <c r="BWJ1479" s="32"/>
      <c r="BWK1479" s="6"/>
      <c r="BWL1479" s="13"/>
      <c r="BWM1479" s="6"/>
      <c r="BWN1479" s="10"/>
      <c r="BWO1479" s="10"/>
      <c r="BWP1479" s="6"/>
      <c r="BWQ1479" s="5"/>
      <c r="BWR1479" s="7"/>
      <c r="BWS1479" s="6"/>
      <c r="BWT1479" s="32"/>
      <c r="BWU1479" s="32"/>
      <c r="BWV1479" s="32"/>
      <c r="BWW1479" s="32"/>
      <c r="BWX1479" s="6"/>
      <c r="BWY1479" s="13"/>
      <c r="BWZ1479" s="6"/>
      <c r="BXA1479" s="10"/>
      <c r="BXB1479" s="10"/>
      <c r="BXC1479" s="6"/>
      <c r="BXD1479" s="5"/>
      <c r="BXE1479" s="7"/>
      <c r="BXF1479" s="6"/>
      <c r="BXG1479" s="32"/>
      <c r="BXH1479" s="32"/>
      <c r="BXI1479" s="32"/>
      <c r="BXJ1479" s="32"/>
      <c r="BXK1479" s="6"/>
      <c r="BXL1479" s="13"/>
      <c r="BXM1479" s="6"/>
      <c r="BXN1479" s="10"/>
      <c r="BXO1479" s="10"/>
      <c r="BXP1479" s="6"/>
      <c r="BXQ1479" s="5"/>
      <c r="BXR1479" s="7"/>
      <c r="BXS1479" s="6"/>
      <c r="BXT1479" s="32"/>
      <c r="BXU1479" s="32"/>
      <c r="BXV1479" s="32"/>
      <c r="BXW1479" s="32"/>
      <c r="BXX1479" s="6"/>
      <c r="BXY1479" s="13"/>
      <c r="BXZ1479" s="6"/>
      <c r="BYA1479" s="10"/>
      <c r="BYB1479" s="10"/>
      <c r="BYC1479" s="6"/>
      <c r="BYD1479" s="5"/>
      <c r="BYE1479" s="7"/>
      <c r="BYF1479" s="6"/>
      <c r="BYG1479" s="32"/>
      <c r="BYH1479" s="32"/>
      <c r="BYI1479" s="32"/>
      <c r="BYJ1479" s="32"/>
      <c r="BYK1479" s="6"/>
      <c r="BYL1479" s="13"/>
      <c r="BYM1479" s="6"/>
      <c r="BYN1479" s="10"/>
      <c r="BYO1479" s="10"/>
      <c r="BYP1479" s="6"/>
      <c r="BYQ1479" s="5"/>
      <c r="BYR1479" s="7"/>
      <c r="BYS1479" s="6"/>
      <c r="BYT1479" s="32"/>
      <c r="BYU1479" s="32"/>
      <c r="BYV1479" s="32"/>
      <c r="BYW1479" s="32"/>
      <c r="BYX1479" s="6"/>
      <c r="BYY1479" s="13"/>
      <c r="BYZ1479" s="6"/>
      <c r="BZA1479" s="10"/>
      <c r="BZB1479" s="10"/>
      <c r="BZC1479" s="6"/>
      <c r="BZD1479" s="5"/>
      <c r="BZE1479" s="7"/>
      <c r="BZF1479" s="6"/>
      <c r="BZG1479" s="32"/>
      <c r="BZH1479" s="32"/>
      <c r="BZI1479" s="32"/>
      <c r="BZJ1479" s="32"/>
      <c r="BZK1479" s="6"/>
      <c r="BZL1479" s="13"/>
      <c r="BZM1479" s="6"/>
      <c r="BZN1479" s="10"/>
      <c r="BZO1479" s="10"/>
      <c r="BZP1479" s="6"/>
      <c r="BZQ1479" s="5"/>
      <c r="BZR1479" s="7"/>
      <c r="BZS1479" s="6"/>
      <c r="BZT1479" s="32"/>
      <c r="BZU1479" s="32"/>
      <c r="BZV1479" s="32"/>
      <c r="BZW1479" s="32"/>
      <c r="BZX1479" s="6"/>
      <c r="BZY1479" s="13"/>
      <c r="BZZ1479" s="6"/>
      <c r="CAA1479" s="10"/>
      <c r="CAB1479" s="10"/>
      <c r="CAC1479" s="6"/>
      <c r="CAD1479" s="5"/>
      <c r="CAE1479" s="7"/>
      <c r="CAF1479" s="6"/>
      <c r="CAG1479" s="32"/>
      <c r="CAH1479" s="32"/>
      <c r="CAI1479" s="32"/>
      <c r="CAJ1479" s="32"/>
      <c r="CAK1479" s="6"/>
      <c r="CAL1479" s="13"/>
      <c r="CAM1479" s="6"/>
      <c r="CAN1479" s="10"/>
      <c r="CAO1479" s="10"/>
      <c r="CAP1479" s="6"/>
      <c r="CAQ1479" s="5"/>
      <c r="CAR1479" s="7"/>
      <c r="CAS1479" s="6"/>
      <c r="CAT1479" s="32"/>
      <c r="CAU1479" s="32"/>
      <c r="CAV1479" s="32"/>
      <c r="CAW1479" s="32"/>
      <c r="CAX1479" s="6"/>
      <c r="CAY1479" s="13"/>
      <c r="CAZ1479" s="6"/>
      <c r="CBA1479" s="10"/>
      <c r="CBB1479" s="10"/>
      <c r="CBC1479" s="6"/>
      <c r="CBD1479" s="5"/>
      <c r="CBE1479" s="7"/>
      <c r="CBF1479" s="6"/>
      <c r="CBG1479" s="32"/>
      <c r="CBH1479" s="32"/>
      <c r="CBI1479" s="32"/>
      <c r="CBJ1479" s="32"/>
      <c r="CBK1479" s="6"/>
      <c r="CBL1479" s="13"/>
      <c r="CBM1479" s="6"/>
      <c r="CBN1479" s="10"/>
      <c r="CBO1479" s="10"/>
      <c r="CBP1479" s="6"/>
      <c r="CBQ1479" s="5"/>
      <c r="CBR1479" s="7"/>
      <c r="CBS1479" s="6"/>
      <c r="CBT1479" s="32"/>
      <c r="CBU1479" s="32"/>
      <c r="CBV1479" s="32"/>
      <c r="CBW1479" s="32"/>
      <c r="CBX1479" s="6"/>
      <c r="CBY1479" s="13"/>
      <c r="CBZ1479" s="6"/>
      <c r="CCA1479" s="10"/>
      <c r="CCB1479" s="10"/>
      <c r="CCC1479" s="6"/>
      <c r="CCD1479" s="5"/>
      <c r="CCE1479" s="7"/>
      <c r="CCF1479" s="6"/>
      <c r="CCG1479" s="32"/>
      <c r="CCH1479" s="32"/>
      <c r="CCI1479" s="32"/>
      <c r="CCJ1479" s="32"/>
      <c r="CCK1479" s="6"/>
      <c r="CCL1479" s="13"/>
      <c r="CCM1479" s="6"/>
      <c r="CCN1479" s="10"/>
      <c r="CCO1479" s="10"/>
      <c r="CCP1479" s="6"/>
      <c r="CCQ1479" s="5"/>
      <c r="CCR1479" s="7"/>
      <c r="CCS1479" s="6"/>
      <c r="CCT1479" s="32"/>
      <c r="CCU1479" s="32"/>
      <c r="CCV1479" s="32"/>
      <c r="CCW1479" s="32"/>
      <c r="CCX1479" s="6"/>
      <c r="CCY1479" s="13"/>
      <c r="CCZ1479" s="6"/>
      <c r="CDA1479" s="10"/>
      <c r="CDB1479" s="10"/>
      <c r="CDC1479" s="6"/>
      <c r="CDD1479" s="5"/>
      <c r="CDE1479" s="7"/>
      <c r="CDF1479" s="6"/>
      <c r="CDG1479" s="32"/>
      <c r="CDH1479" s="32"/>
      <c r="CDI1479" s="32"/>
      <c r="CDJ1479" s="32"/>
      <c r="CDK1479" s="6"/>
      <c r="CDL1479" s="13"/>
      <c r="CDM1479" s="6"/>
      <c r="CDN1479" s="10"/>
      <c r="CDO1479" s="10"/>
      <c r="CDP1479" s="6"/>
      <c r="CDQ1479" s="5"/>
      <c r="CDR1479" s="7"/>
      <c r="CDS1479" s="6"/>
      <c r="CDT1479" s="32"/>
      <c r="CDU1479" s="32"/>
      <c r="CDV1479" s="32"/>
      <c r="CDW1479" s="32"/>
      <c r="CDX1479" s="6"/>
      <c r="CDY1479" s="13"/>
      <c r="CDZ1479" s="6"/>
      <c r="CEA1479" s="10"/>
      <c r="CEB1479" s="10"/>
      <c r="CEC1479" s="6"/>
      <c r="CED1479" s="5"/>
      <c r="CEE1479" s="7"/>
      <c r="CEF1479" s="6"/>
      <c r="CEG1479" s="32"/>
      <c r="CEH1479" s="32"/>
      <c r="CEI1479" s="32"/>
      <c r="CEJ1479" s="32"/>
      <c r="CEK1479" s="6"/>
      <c r="CEL1479" s="13"/>
      <c r="CEM1479" s="6"/>
      <c r="CEN1479" s="10"/>
      <c r="CEO1479" s="10"/>
      <c r="CEP1479" s="6"/>
      <c r="CEQ1479" s="5"/>
      <c r="CER1479" s="7"/>
      <c r="CES1479" s="6"/>
      <c r="CET1479" s="32"/>
      <c r="CEU1479" s="32"/>
      <c r="CEV1479" s="32"/>
      <c r="CEW1479" s="32"/>
      <c r="CEX1479" s="6"/>
      <c r="CEY1479" s="13"/>
      <c r="CEZ1479" s="6"/>
      <c r="CFA1479" s="10"/>
      <c r="CFB1479" s="10"/>
      <c r="CFC1479" s="6"/>
      <c r="CFD1479" s="5"/>
      <c r="CFE1479" s="7"/>
      <c r="CFF1479" s="6"/>
      <c r="CFG1479" s="32"/>
      <c r="CFH1479" s="32"/>
      <c r="CFI1479" s="32"/>
      <c r="CFJ1479" s="32"/>
      <c r="CFK1479" s="6"/>
      <c r="CFL1479" s="13"/>
      <c r="CFM1479" s="6"/>
      <c r="CFN1479" s="10"/>
      <c r="CFO1479" s="10"/>
      <c r="CFP1479" s="6"/>
      <c r="CFQ1479" s="5"/>
      <c r="CFR1479" s="7"/>
      <c r="CFS1479" s="6"/>
      <c r="CFT1479" s="32"/>
      <c r="CFU1479" s="32"/>
      <c r="CFV1479" s="32"/>
      <c r="CFW1479" s="32"/>
      <c r="CFX1479" s="6"/>
      <c r="CFY1479" s="13"/>
      <c r="CFZ1479" s="6"/>
      <c r="CGA1479" s="10"/>
      <c r="CGB1479" s="10"/>
      <c r="CGC1479" s="6"/>
      <c r="CGD1479" s="5"/>
      <c r="CGE1479" s="7"/>
      <c r="CGF1479" s="6"/>
      <c r="CGG1479" s="32"/>
      <c r="CGH1479" s="32"/>
      <c r="CGI1479" s="32"/>
      <c r="CGJ1479" s="32"/>
      <c r="CGK1479" s="6"/>
      <c r="CGL1479" s="13"/>
      <c r="CGM1479" s="6"/>
      <c r="CGN1479" s="10"/>
      <c r="CGO1479" s="10"/>
      <c r="CGP1479" s="6"/>
      <c r="CGQ1479" s="5"/>
      <c r="CGR1479" s="7"/>
      <c r="CGS1479" s="6"/>
      <c r="CGT1479" s="32"/>
      <c r="CGU1479" s="32"/>
      <c r="CGV1479" s="32"/>
      <c r="CGW1479" s="32"/>
      <c r="CGX1479" s="6"/>
      <c r="CGY1479" s="13"/>
      <c r="CGZ1479" s="6"/>
      <c r="CHA1479" s="10"/>
      <c r="CHB1479" s="10"/>
      <c r="CHC1479" s="6"/>
      <c r="CHD1479" s="5"/>
      <c r="CHE1479" s="7"/>
      <c r="CHF1479" s="6"/>
      <c r="CHG1479" s="32"/>
      <c r="CHH1479" s="32"/>
      <c r="CHI1479" s="32"/>
      <c r="CHJ1479" s="32"/>
      <c r="CHK1479" s="6"/>
      <c r="CHL1479" s="13"/>
      <c r="CHM1479" s="6"/>
      <c r="CHN1479" s="10"/>
      <c r="CHO1479" s="10"/>
      <c r="CHP1479" s="6"/>
      <c r="CHQ1479" s="5"/>
      <c r="CHR1479" s="7"/>
      <c r="CHS1479" s="6"/>
      <c r="CHT1479" s="32"/>
      <c r="CHU1479" s="32"/>
      <c r="CHV1479" s="32"/>
      <c r="CHW1479" s="32"/>
      <c r="CHX1479" s="6"/>
      <c r="CHY1479" s="13"/>
      <c r="CHZ1479" s="6"/>
      <c r="CIA1479" s="10"/>
      <c r="CIB1479" s="10"/>
      <c r="CIC1479" s="6"/>
      <c r="CID1479" s="5"/>
      <c r="CIE1479" s="7"/>
      <c r="CIF1479" s="6"/>
      <c r="CIG1479" s="32"/>
      <c r="CIH1479" s="32"/>
      <c r="CII1479" s="32"/>
      <c r="CIJ1479" s="32"/>
      <c r="CIK1479" s="6"/>
      <c r="CIL1479" s="13"/>
      <c r="CIM1479" s="6"/>
      <c r="CIN1479" s="10"/>
      <c r="CIO1479" s="10"/>
      <c r="CIP1479" s="6"/>
      <c r="CIQ1479" s="5"/>
      <c r="CIR1479" s="7"/>
      <c r="CIS1479" s="6"/>
      <c r="CIT1479" s="32"/>
      <c r="CIU1479" s="32"/>
      <c r="CIV1479" s="32"/>
      <c r="CIW1479" s="32"/>
      <c r="CIX1479" s="6"/>
      <c r="CIY1479" s="13"/>
      <c r="CIZ1479" s="6"/>
      <c r="CJA1479" s="10"/>
      <c r="CJB1479" s="10"/>
      <c r="CJC1479" s="6"/>
      <c r="CJD1479" s="5"/>
      <c r="CJE1479" s="7"/>
      <c r="CJF1479" s="6"/>
      <c r="CJG1479" s="32"/>
      <c r="CJH1479" s="32"/>
      <c r="CJI1479" s="32"/>
      <c r="CJJ1479" s="32"/>
      <c r="CJK1479" s="6"/>
      <c r="CJL1479" s="13"/>
      <c r="CJM1479" s="6"/>
      <c r="CJN1479" s="10"/>
      <c r="CJO1479" s="10"/>
      <c r="CJP1479" s="6"/>
      <c r="CJQ1479" s="5"/>
      <c r="CJR1479" s="7"/>
      <c r="CJS1479" s="6"/>
      <c r="CJT1479" s="32"/>
      <c r="CJU1479" s="32"/>
      <c r="CJV1479" s="32"/>
      <c r="CJW1479" s="32"/>
      <c r="CJX1479" s="6"/>
      <c r="CJY1479" s="13"/>
      <c r="CJZ1479" s="6"/>
      <c r="CKA1479" s="10"/>
      <c r="CKB1479" s="10"/>
      <c r="CKC1479" s="6"/>
      <c r="CKD1479" s="5"/>
      <c r="CKE1479" s="7"/>
      <c r="CKF1479" s="6"/>
      <c r="CKG1479" s="32"/>
      <c r="CKH1479" s="32"/>
      <c r="CKI1479" s="32"/>
      <c r="CKJ1479" s="32"/>
      <c r="CKK1479" s="6"/>
      <c r="CKL1479" s="13"/>
      <c r="CKM1479" s="6"/>
      <c r="CKN1479" s="10"/>
      <c r="CKO1479" s="10"/>
      <c r="CKP1479" s="6"/>
      <c r="CKQ1479" s="5"/>
      <c r="CKR1479" s="7"/>
      <c r="CKS1479" s="6"/>
      <c r="CKT1479" s="32"/>
      <c r="CKU1479" s="32"/>
      <c r="CKV1479" s="32"/>
      <c r="CKW1479" s="32"/>
      <c r="CKX1479" s="6"/>
      <c r="CKY1479" s="13"/>
      <c r="CKZ1479" s="6"/>
      <c r="CLA1479" s="10"/>
      <c r="CLB1479" s="10"/>
      <c r="CLC1479" s="6"/>
      <c r="CLD1479" s="5"/>
      <c r="CLE1479" s="7"/>
      <c r="CLF1479" s="6"/>
      <c r="CLG1479" s="32"/>
      <c r="CLH1479" s="32"/>
      <c r="CLI1479" s="32"/>
      <c r="CLJ1479" s="32"/>
      <c r="CLK1479" s="6"/>
      <c r="CLL1479" s="13"/>
      <c r="CLM1479" s="6"/>
      <c r="CLN1479" s="10"/>
      <c r="CLO1479" s="10"/>
      <c r="CLP1479" s="6"/>
      <c r="CLQ1479" s="5"/>
      <c r="CLR1479" s="7"/>
      <c r="CLS1479" s="6"/>
      <c r="CLT1479" s="32"/>
      <c r="CLU1479" s="32"/>
      <c r="CLV1479" s="32"/>
      <c r="CLW1479" s="32"/>
      <c r="CLX1479" s="6"/>
      <c r="CLY1479" s="13"/>
      <c r="CLZ1479" s="6"/>
      <c r="CMA1479" s="10"/>
      <c r="CMB1479" s="10"/>
      <c r="CMC1479" s="6"/>
      <c r="CMD1479" s="5"/>
      <c r="CME1479" s="7"/>
      <c r="CMF1479" s="6"/>
      <c r="CMG1479" s="32"/>
      <c r="CMH1479" s="32"/>
      <c r="CMI1479" s="32"/>
      <c r="CMJ1479" s="32"/>
      <c r="CMK1479" s="6"/>
      <c r="CML1479" s="13"/>
      <c r="CMM1479" s="6"/>
      <c r="CMN1479" s="10"/>
      <c r="CMO1479" s="10"/>
      <c r="CMP1479" s="6"/>
      <c r="CMQ1479" s="5"/>
      <c r="CMR1479" s="7"/>
      <c r="CMS1479" s="6"/>
      <c r="CMT1479" s="32"/>
      <c r="CMU1479" s="32"/>
      <c r="CMV1479" s="32"/>
      <c r="CMW1479" s="32"/>
      <c r="CMX1479" s="6"/>
      <c r="CMY1479" s="13"/>
      <c r="CMZ1479" s="6"/>
      <c r="CNA1479" s="10"/>
      <c r="CNB1479" s="10"/>
      <c r="CNC1479" s="6"/>
      <c r="CND1479" s="5"/>
      <c r="CNE1479" s="7"/>
      <c r="CNF1479" s="6"/>
      <c r="CNG1479" s="32"/>
      <c r="CNH1479" s="32"/>
      <c r="CNI1479" s="32"/>
      <c r="CNJ1479" s="32"/>
      <c r="CNK1479" s="6"/>
      <c r="CNL1479" s="13"/>
      <c r="CNM1479" s="6"/>
      <c r="CNN1479" s="10"/>
      <c r="CNO1479" s="10"/>
      <c r="CNP1479" s="6"/>
      <c r="CNQ1479" s="5"/>
      <c r="CNR1479" s="7"/>
      <c r="CNS1479" s="6"/>
      <c r="CNT1479" s="32"/>
      <c r="CNU1479" s="32"/>
      <c r="CNV1479" s="32"/>
      <c r="CNW1479" s="32"/>
      <c r="CNX1479" s="6"/>
      <c r="CNY1479" s="13"/>
      <c r="CNZ1479" s="6"/>
      <c r="COA1479" s="10"/>
      <c r="COB1479" s="10"/>
      <c r="COC1479" s="6"/>
      <c r="COD1479" s="5"/>
      <c r="COE1479" s="7"/>
      <c r="COF1479" s="6"/>
      <c r="COG1479" s="32"/>
      <c r="COH1479" s="32"/>
      <c r="COI1479" s="32"/>
      <c r="COJ1479" s="32"/>
      <c r="COK1479" s="6"/>
      <c r="COL1479" s="13"/>
      <c r="COM1479" s="6"/>
      <c r="CON1479" s="10"/>
      <c r="COO1479" s="10"/>
      <c r="COP1479" s="6"/>
      <c r="COQ1479" s="5"/>
      <c r="COR1479" s="7"/>
      <c r="COS1479" s="6"/>
      <c r="COT1479" s="32"/>
      <c r="COU1479" s="32"/>
      <c r="COV1479" s="32"/>
      <c r="COW1479" s="32"/>
      <c r="COX1479" s="6"/>
      <c r="COY1479" s="13"/>
      <c r="COZ1479" s="6"/>
      <c r="CPA1479" s="10"/>
      <c r="CPB1479" s="10"/>
      <c r="CPC1479" s="6"/>
      <c r="CPD1479" s="5"/>
      <c r="CPE1479" s="7"/>
      <c r="CPF1479" s="6"/>
      <c r="CPG1479" s="32"/>
      <c r="CPH1479" s="32"/>
      <c r="CPI1479" s="32"/>
      <c r="CPJ1479" s="32"/>
      <c r="CPK1479" s="6"/>
      <c r="CPL1479" s="13"/>
      <c r="CPM1479" s="6"/>
      <c r="CPN1479" s="10"/>
      <c r="CPO1479" s="10"/>
      <c r="CPP1479" s="6"/>
      <c r="CPQ1479" s="5"/>
      <c r="CPR1479" s="7"/>
      <c r="CPS1479" s="6"/>
      <c r="CPT1479" s="32"/>
      <c r="CPU1479" s="32"/>
      <c r="CPV1479" s="32"/>
      <c r="CPW1479" s="32"/>
      <c r="CPX1479" s="6"/>
      <c r="CPY1479" s="13"/>
      <c r="CPZ1479" s="6"/>
      <c r="CQA1479" s="10"/>
      <c r="CQB1479" s="10"/>
      <c r="CQC1479" s="6"/>
      <c r="CQD1479" s="5"/>
      <c r="CQE1479" s="7"/>
      <c r="CQF1479" s="6"/>
      <c r="CQG1479" s="32"/>
      <c r="CQH1479" s="32"/>
      <c r="CQI1479" s="32"/>
      <c r="CQJ1479" s="32"/>
      <c r="CQK1479" s="6"/>
      <c r="CQL1479" s="13"/>
      <c r="CQM1479" s="6"/>
      <c r="CQN1479" s="10"/>
      <c r="CQO1479" s="10"/>
      <c r="CQP1479" s="6"/>
      <c r="CQQ1479" s="5"/>
      <c r="CQR1479" s="7"/>
      <c r="CQS1479" s="6"/>
      <c r="CQT1479" s="32"/>
      <c r="CQU1479" s="32"/>
      <c r="CQV1479" s="32"/>
      <c r="CQW1479" s="32"/>
      <c r="CQX1479" s="6"/>
      <c r="CQY1479" s="13"/>
      <c r="CQZ1479" s="6"/>
      <c r="CRA1479" s="10"/>
      <c r="CRB1479" s="10"/>
      <c r="CRC1479" s="6"/>
      <c r="CRD1479" s="5"/>
      <c r="CRE1479" s="7"/>
      <c r="CRF1479" s="6"/>
      <c r="CRG1479" s="32"/>
      <c r="CRH1479" s="32"/>
      <c r="CRI1479" s="32"/>
      <c r="CRJ1479" s="32"/>
      <c r="CRK1479" s="6"/>
      <c r="CRL1479" s="13"/>
      <c r="CRM1479" s="6"/>
      <c r="CRN1479" s="10"/>
      <c r="CRO1479" s="10"/>
      <c r="CRP1479" s="6"/>
      <c r="CRQ1479" s="5"/>
      <c r="CRR1479" s="7"/>
      <c r="CRS1479" s="6"/>
      <c r="CRT1479" s="32"/>
      <c r="CRU1479" s="32"/>
      <c r="CRV1479" s="32"/>
      <c r="CRW1479" s="32"/>
      <c r="CRX1479" s="6"/>
      <c r="CRY1479" s="13"/>
      <c r="CRZ1479" s="6"/>
      <c r="CSA1479" s="10"/>
      <c r="CSB1479" s="10"/>
      <c r="CSC1479" s="6"/>
      <c r="CSD1479" s="5"/>
      <c r="CSE1479" s="7"/>
      <c r="CSF1479" s="6"/>
      <c r="CSG1479" s="32"/>
      <c r="CSH1479" s="32"/>
      <c r="CSI1479" s="32"/>
      <c r="CSJ1479" s="32"/>
      <c r="CSK1479" s="6"/>
      <c r="CSL1479" s="13"/>
      <c r="CSM1479" s="6"/>
      <c r="CSN1479" s="10"/>
      <c r="CSO1479" s="10"/>
      <c r="CSP1479" s="6"/>
      <c r="CSQ1479" s="5"/>
      <c r="CSR1479" s="7"/>
      <c r="CSS1479" s="6"/>
      <c r="CST1479" s="32"/>
      <c r="CSU1479" s="32"/>
      <c r="CSV1479" s="32"/>
      <c r="CSW1479" s="32"/>
      <c r="CSX1479" s="6"/>
      <c r="CSY1479" s="13"/>
      <c r="CSZ1479" s="6"/>
      <c r="CTA1479" s="10"/>
      <c r="CTB1479" s="10"/>
      <c r="CTC1479" s="6"/>
      <c r="CTD1479" s="5"/>
      <c r="CTE1479" s="7"/>
      <c r="CTF1479" s="6"/>
      <c r="CTG1479" s="32"/>
      <c r="CTH1479" s="32"/>
      <c r="CTI1479" s="32"/>
      <c r="CTJ1479" s="32"/>
      <c r="CTK1479" s="6"/>
      <c r="CTL1479" s="13"/>
      <c r="CTM1479" s="6"/>
      <c r="CTN1479" s="10"/>
      <c r="CTO1479" s="10"/>
      <c r="CTP1479" s="6"/>
      <c r="CTQ1479" s="5"/>
      <c r="CTR1479" s="7"/>
      <c r="CTS1479" s="6"/>
      <c r="CTT1479" s="32"/>
      <c r="CTU1479" s="32"/>
      <c r="CTV1479" s="32"/>
      <c r="CTW1479" s="32"/>
      <c r="CTX1479" s="6"/>
      <c r="CTY1479" s="13"/>
      <c r="CTZ1479" s="6"/>
      <c r="CUA1479" s="10"/>
      <c r="CUB1479" s="10"/>
      <c r="CUC1479" s="6"/>
      <c r="CUD1479" s="5"/>
      <c r="CUE1479" s="7"/>
      <c r="CUF1479" s="6"/>
      <c r="CUG1479" s="32"/>
      <c r="CUH1479" s="32"/>
      <c r="CUI1479" s="32"/>
      <c r="CUJ1479" s="32"/>
      <c r="CUK1479" s="6"/>
      <c r="CUL1479" s="13"/>
      <c r="CUM1479" s="6"/>
      <c r="CUN1479" s="10"/>
      <c r="CUO1479" s="10"/>
      <c r="CUP1479" s="6"/>
      <c r="CUQ1479" s="5"/>
      <c r="CUR1479" s="7"/>
      <c r="CUS1479" s="6"/>
      <c r="CUT1479" s="32"/>
      <c r="CUU1479" s="32"/>
      <c r="CUV1479" s="32"/>
      <c r="CUW1479" s="32"/>
      <c r="CUX1479" s="6"/>
      <c r="CUY1479" s="13"/>
      <c r="CUZ1479" s="6"/>
      <c r="CVA1479" s="10"/>
      <c r="CVB1479" s="10"/>
      <c r="CVC1479" s="6"/>
      <c r="CVD1479" s="5"/>
      <c r="CVE1479" s="7"/>
      <c r="CVF1479" s="6"/>
      <c r="CVG1479" s="32"/>
      <c r="CVH1479" s="32"/>
      <c r="CVI1479" s="32"/>
      <c r="CVJ1479" s="32"/>
      <c r="CVK1479" s="6"/>
      <c r="CVL1479" s="13"/>
      <c r="CVM1479" s="6"/>
      <c r="CVN1479" s="10"/>
      <c r="CVO1479" s="10"/>
      <c r="CVP1479" s="6"/>
      <c r="CVQ1479" s="5"/>
      <c r="CVR1479" s="7"/>
      <c r="CVS1479" s="6"/>
      <c r="CVT1479" s="32"/>
      <c r="CVU1479" s="32"/>
      <c r="CVV1479" s="32"/>
      <c r="CVW1479" s="32"/>
      <c r="CVX1479" s="6"/>
      <c r="CVY1479" s="13"/>
      <c r="CVZ1479" s="6"/>
      <c r="CWA1479" s="10"/>
      <c r="CWB1479" s="10"/>
      <c r="CWC1479" s="6"/>
      <c r="CWD1479" s="5"/>
      <c r="CWE1479" s="7"/>
      <c r="CWF1479" s="6"/>
      <c r="CWG1479" s="32"/>
      <c r="CWH1479" s="32"/>
      <c r="CWI1479" s="32"/>
      <c r="CWJ1479" s="32"/>
      <c r="CWK1479" s="6"/>
      <c r="CWL1479" s="13"/>
      <c r="CWM1479" s="6"/>
      <c r="CWN1479" s="10"/>
      <c r="CWO1479" s="10"/>
      <c r="CWP1479" s="6"/>
      <c r="CWQ1479" s="5"/>
      <c r="CWR1479" s="7"/>
      <c r="CWS1479" s="6"/>
      <c r="CWT1479" s="32"/>
      <c r="CWU1479" s="32"/>
      <c r="CWV1479" s="32"/>
      <c r="CWW1479" s="32"/>
      <c r="CWX1479" s="6"/>
      <c r="CWY1479" s="13"/>
      <c r="CWZ1479" s="6"/>
      <c r="CXA1479" s="10"/>
      <c r="CXB1479" s="10"/>
      <c r="CXC1479" s="6"/>
      <c r="CXD1479" s="5"/>
      <c r="CXE1479" s="7"/>
      <c r="CXF1479" s="6"/>
      <c r="CXG1479" s="32"/>
      <c r="CXH1479" s="32"/>
      <c r="CXI1479" s="32"/>
      <c r="CXJ1479" s="32"/>
      <c r="CXK1479" s="6"/>
      <c r="CXL1479" s="13"/>
      <c r="CXM1479" s="6"/>
      <c r="CXN1479" s="10"/>
      <c r="CXO1479" s="10"/>
      <c r="CXP1479" s="6"/>
      <c r="CXQ1479" s="5"/>
      <c r="CXR1479" s="7"/>
      <c r="CXS1479" s="6"/>
      <c r="CXT1479" s="32"/>
      <c r="CXU1479" s="32"/>
      <c r="CXV1479" s="32"/>
      <c r="CXW1479" s="32"/>
      <c r="CXX1479" s="6"/>
      <c r="CXY1479" s="13"/>
      <c r="CXZ1479" s="6"/>
      <c r="CYA1479" s="10"/>
      <c r="CYB1479" s="10"/>
      <c r="CYC1479" s="6"/>
      <c r="CYD1479" s="5"/>
      <c r="CYE1479" s="7"/>
      <c r="CYF1479" s="6"/>
      <c r="CYG1479" s="32"/>
      <c r="CYH1479" s="32"/>
      <c r="CYI1479" s="32"/>
      <c r="CYJ1479" s="32"/>
      <c r="CYK1479" s="6"/>
      <c r="CYL1479" s="13"/>
      <c r="CYM1479" s="6"/>
      <c r="CYN1479" s="10"/>
      <c r="CYO1479" s="10"/>
      <c r="CYP1479" s="6"/>
      <c r="CYQ1479" s="5"/>
      <c r="CYR1479" s="7"/>
      <c r="CYS1479" s="6"/>
      <c r="CYT1479" s="32"/>
      <c r="CYU1479" s="32"/>
      <c r="CYV1479" s="32"/>
      <c r="CYW1479" s="32"/>
      <c r="CYX1479" s="6"/>
      <c r="CYY1479" s="13"/>
      <c r="CYZ1479" s="6"/>
      <c r="CZA1479" s="10"/>
      <c r="CZB1479" s="10"/>
      <c r="CZC1479" s="6"/>
      <c r="CZD1479" s="5"/>
      <c r="CZE1479" s="7"/>
      <c r="CZF1479" s="6"/>
      <c r="CZG1479" s="32"/>
      <c r="CZH1479" s="32"/>
      <c r="CZI1479" s="32"/>
      <c r="CZJ1479" s="32"/>
      <c r="CZK1479" s="6"/>
      <c r="CZL1479" s="13"/>
      <c r="CZM1479" s="6"/>
      <c r="CZN1479" s="10"/>
      <c r="CZO1479" s="10"/>
      <c r="CZP1479" s="6"/>
      <c r="CZQ1479" s="5"/>
      <c r="CZR1479" s="7"/>
      <c r="CZS1479" s="6"/>
      <c r="CZT1479" s="32"/>
      <c r="CZU1479" s="32"/>
      <c r="CZV1479" s="32"/>
      <c r="CZW1479" s="32"/>
      <c r="CZX1479" s="6"/>
      <c r="CZY1479" s="13"/>
      <c r="CZZ1479" s="6"/>
      <c r="DAA1479" s="10"/>
      <c r="DAB1479" s="10"/>
      <c r="DAC1479" s="6"/>
      <c r="DAD1479" s="5"/>
      <c r="DAE1479" s="7"/>
      <c r="DAF1479" s="6"/>
      <c r="DAG1479" s="32"/>
      <c r="DAH1479" s="32"/>
      <c r="DAI1479" s="32"/>
      <c r="DAJ1479" s="32"/>
      <c r="DAK1479" s="6"/>
      <c r="DAL1479" s="13"/>
      <c r="DAM1479" s="6"/>
      <c r="DAN1479" s="10"/>
      <c r="DAO1479" s="10"/>
      <c r="DAP1479" s="6"/>
      <c r="DAQ1479" s="5"/>
      <c r="DAR1479" s="7"/>
      <c r="DAS1479" s="6"/>
      <c r="DAT1479" s="32"/>
      <c r="DAU1479" s="32"/>
      <c r="DAV1479" s="32"/>
      <c r="DAW1479" s="32"/>
      <c r="DAX1479" s="6"/>
      <c r="DAY1479" s="13"/>
      <c r="DAZ1479" s="6"/>
      <c r="DBA1479" s="10"/>
      <c r="DBB1479" s="10"/>
      <c r="DBC1479" s="6"/>
      <c r="DBD1479" s="5"/>
      <c r="DBE1479" s="7"/>
      <c r="DBF1479" s="6"/>
      <c r="DBG1479" s="32"/>
      <c r="DBH1479" s="32"/>
      <c r="DBI1479" s="32"/>
      <c r="DBJ1479" s="32"/>
      <c r="DBK1479" s="6"/>
      <c r="DBL1479" s="13"/>
      <c r="DBM1479" s="6"/>
      <c r="DBN1479" s="10"/>
      <c r="DBO1479" s="10"/>
      <c r="DBP1479" s="6"/>
      <c r="DBQ1479" s="5"/>
      <c r="DBR1479" s="7"/>
      <c r="DBS1479" s="6"/>
      <c r="DBT1479" s="32"/>
      <c r="DBU1479" s="32"/>
      <c r="DBV1479" s="32"/>
      <c r="DBW1479" s="32"/>
      <c r="DBX1479" s="6"/>
      <c r="DBY1479" s="13"/>
      <c r="DBZ1479" s="6"/>
      <c r="DCA1479" s="10"/>
      <c r="DCB1479" s="10"/>
      <c r="DCC1479" s="6"/>
      <c r="DCD1479" s="5"/>
      <c r="DCE1479" s="7"/>
      <c r="DCF1479" s="6"/>
      <c r="DCG1479" s="32"/>
      <c r="DCH1479" s="32"/>
      <c r="DCI1479" s="32"/>
      <c r="DCJ1479" s="32"/>
      <c r="DCK1479" s="6"/>
      <c r="DCL1479" s="13"/>
      <c r="DCM1479" s="6"/>
      <c r="DCN1479" s="10"/>
      <c r="DCO1479" s="10"/>
      <c r="DCP1479" s="6"/>
      <c r="DCQ1479" s="5"/>
      <c r="DCR1479" s="7"/>
      <c r="DCS1479" s="6"/>
      <c r="DCT1479" s="32"/>
      <c r="DCU1479" s="32"/>
      <c r="DCV1479" s="32"/>
      <c r="DCW1479" s="32"/>
      <c r="DCX1479" s="6"/>
      <c r="DCY1479" s="13"/>
      <c r="DCZ1479" s="6"/>
      <c r="DDA1479" s="10"/>
      <c r="DDB1479" s="10"/>
      <c r="DDC1479" s="6"/>
      <c r="DDD1479" s="5"/>
      <c r="DDE1479" s="7"/>
      <c r="DDF1479" s="6"/>
      <c r="DDG1479" s="32"/>
      <c r="DDH1479" s="32"/>
      <c r="DDI1479" s="32"/>
      <c r="DDJ1479" s="32"/>
      <c r="DDK1479" s="6"/>
      <c r="DDL1479" s="13"/>
      <c r="DDM1479" s="6"/>
      <c r="DDN1479" s="10"/>
      <c r="DDO1479" s="10"/>
      <c r="DDP1479" s="6"/>
      <c r="DDQ1479" s="5"/>
      <c r="DDR1479" s="7"/>
      <c r="DDS1479" s="6"/>
      <c r="DDT1479" s="32"/>
      <c r="DDU1479" s="32"/>
      <c r="DDV1479" s="32"/>
      <c r="DDW1479" s="32"/>
      <c r="DDX1479" s="6"/>
      <c r="DDY1479" s="13"/>
      <c r="DDZ1479" s="6"/>
      <c r="DEA1479" s="10"/>
      <c r="DEB1479" s="10"/>
      <c r="DEC1479" s="6"/>
      <c r="DED1479" s="5"/>
      <c r="DEE1479" s="7"/>
      <c r="DEF1479" s="6"/>
      <c r="DEG1479" s="32"/>
      <c r="DEH1479" s="32"/>
      <c r="DEI1479" s="32"/>
      <c r="DEJ1479" s="32"/>
      <c r="DEK1479" s="6"/>
      <c r="DEL1479" s="13"/>
      <c r="DEM1479" s="6"/>
      <c r="DEN1479" s="10"/>
      <c r="DEO1479" s="10"/>
      <c r="DEP1479" s="6"/>
      <c r="DEQ1479" s="5"/>
      <c r="DER1479" s="7"/>
      <c r="DES1479" s="6"/>
      <c r="DET1479" s="32"/>
      <c r="DEU1479" s="32"/>
      <c r="DEV1479" s="32"/>
      <c r="DEW1479" s="32"/>
      <c r="DEX1479" s="6"/>
      <c r="DEY1479" s="13"/>
      <c r="DEZ1479" s="6"/>
      <c r="DFA1479" s="10"/>
      <c r="DFB1479" s="10"/>
      <c r="DFC1479" s="6"/>
      <c r="DFD1479" s="5"/>
      <c r="DFE1479" s="7"/>
      <c r="DFF1479" s="6"/>
      <c r="DFG1479" s="32"/>
      <c r="DFH1479" s="32"/>
      <c r="DFI1479" s="32"/>
      <c r="DFJ1479" s="32"/>
      <c r="DFK1479" s="6"/>
      <c r="DFL1479" s="13"/>
      <c r="DFM1479" s="6"/>
      <c r="DFN1479" s="10"/>
      <c r="DFO1479" s="10"/>
      <c r="DFP1479" s="6"/>
      <c r="DFQ1479" s="5"/>
      <c r="DFR1479" s="7"/>
      <c r="DFS1479" s="6"/>
      <c r="DFT1479" s="32"/>
      <c r="DFU1479" s="32"/>
      <c r="DFV1479" s="32"/>
      <c r="DFW1479" s="32"/>
      <c r="DFX1479" s="6"/>
      <c r="DFY1479" s="13"/>
      <c r="DFZ1479" s="6"/>
      <c r="DGA1479" s="10"/>
      <c r="DGB1479" s="10"/>
      <c r="DGC1479" s="6"/>
      <c r="DGD1479" s="5"/>
      <c r="DGE1479" s="7"/>
      <c r="DGF1479" s="6"/>
      <c r="DGG1479" s="32"/>
      <c r="DGH1479" s="32"/>
      <c r="DGI1479" s="32"/>
      <c r="DGJ1479" s="32"/>
      <c r="DGK1479" s="6"/>
      <c r="DGL1479" s="13"/>
      <c r="DGM1479" s="6"/>
      <c r="DGN1479" s="10"/>
      <c r="DGO1479" s="10"/>
      <c r="DGP1479" s="6"/>
      <c r="DGQ1479" s="5"/>
      <c r="DGR1479" s="7"/>
      <c r="DGS1479" s="6"/>
      <c r="DGT1479" s="32"/>
      <c r="DGU1479" s="32"/>
      <c r="DGV1479" s="32"/>
      <c r="DGW1479" s="32"/>
      <c r="DGX1479" s="6"/>
      <c r="DGY1479" s="13"/>
      <c r="DGZ1479" s="6"/>
      <c r="DHA1479" s="10"/>
      <c r="DHB1479" s="10"/>
      <c r="DHC1479" s="6"/>
      <c r="DHD1479" s="5"/>
      <c r="DHE1479" s="7"/>
      <c r="DHF1479" s="6"/>
      <c r="DHG1479" s="32"/>
      <c r="DHH1479" s="32"/>
      <c r="DHI1479" s="32"/>
      <c r="DHJ1479" s="32"/>
      <c r="DHK1479" s="6"/>
      <c r="DHL1479" s="13"/>
      <c r="DHM1479" s="6"/>
      <c r="DHN1479" s="10"/>
      <c r="DHO1479" s="10"/>
      <c r="DHP1479" s="6"/>
      <c r="DHQ1479" s="5"/>
      <c r="DHR1479" s="7"/>
      <c r="DHS1479" s="6"/>
      <c r="DHT1479" s="32"/>
      <c r="DHU1479" s="32"/>
      <c r="DHV1479" s="32"/>
      <c r="DHW1479" s="32"/>
      <c r="DHX1479" s="6"/>
      <c r="DHY1479" s="13"/>
      <c r="DHZ1479" s="6"/>
      <c r="DIA1479" s="10"/>
      <c r="DIB1479" s="10"/>
      <c r="DIC1479" s="6"/>
      <c r="DID1479" s="5"/>
      <c r="DIE1479" s="7"/>
      <c r="DIF1479" s="6"/>
      <c r="DIG1479" s="32"/>
      <c r="DIH1479" s="32"/>
      <c r="DII1479" s="32"/>
      <c r="DIJ1479" s="32"/>
      <c r="DIK1479" s="6"/>
      <c r="DIL1479" s="13"/>
      <c r="DIM1479" s="6"/>
      <c r="DIN1479" s="10"/>
      <c r="DIO1479" s="10"/>
      <c r="DIP1479" s="6"/>
      <c r="DIQ1479" s="5"/>
      <c r="DIR1479" s="7"/>
      <c r="DIS1479" s="6"/>
      <c r="DIT1479" s="32"/>
      <c r="DIU1479" s="32"/>
      <c r="DIV1479" s="32"/>
      <c r="DIW1479" s="32"/>
      <c r="DIX1479" s="6"/>
      <c r="DIY1479" s="13"/>
      <c r="DIZ1479" s="6"/>
      <c r="DJA1479" s="10"/>
      <c r="DJB1479" s="10"/>
      <c r="DJC1479" s="6"/>
      <c r="DJD1479" s="5"/>
      <c r="DJE1479" s="7"/>
      <c r="DJF1479" s="6"/>
      <c r="DJG1479" s="32"/>
      <c r="DJH1479" s="32"/>
      <c r="DJI1479" s="32"/>
      <c r="DJJ1479" s="32"/>
      <c r="DJK1479" s="6"/>
      <c r="DJL1479" s="13"/>
      <c r="DJM1479" s="6"/>
      <c r="DJN1479" s="10"/>
      <c r="DJO1479" s="10"/>
      <c r="DJP1479" s="6"/>
      <c r="DJQ1479" s="5"/>
      <c r="DJR1479" s="7"/>
      <c r="DJS1479" s="6"/>
      <c r="DJT1479" s="32"/>
      <c r="DJU1479" s="32"/>
      <c r="DJV1479" s="32"/>
      <c r="DJW1479" s="32"/>
      <c r="DJX1479" s="6"/>
      <c r="DJY1479" s="13"/>
      <c r="DJZ1479" s="6"/>
      <c r="DKA1479" s="10"/>
      <c r="DKB1479" s="10"/>
      <c r="DKC1479" s="6"/>
      <c r="DKD1479" s="5"/>
      <c r="DKE1479" s="7"/>
      <c r="DKF1479" s="6"/>
      <c r="DKG1479" s="32"/>
      <c r="DKH1479" s="32"/>
      <c r="DKI1479" s="32"/>
      <c r="DKJ1479" s="32"/>
      <c r="DKK1479" s="6"/>
      <c r="DKL1479" s="13"/>
      <c r="DKM1479" s="6"/>
      <c r="DKN1479" s="10"/>
      <c r="DKO1479" s="10"/>
      <c r="DKP1479" s="6"/>
      <c r="DKQ1479" s="5"/>
      <c r="DKR1479" s="7"/>
      <c r="DKS1479" s="6"/>
      <c r="DKT1479" s="32"/>
      <c r="DKU1479" s="32"/>
      <c r="DKV1479" s="32"/>
      <c r="DKW1479" s="32"/>
      <c r="DKX1479" s="6"/>
      <c r="DKY1479" s="13"/>
      <c r="DKZ1479" s="6"/>
      <c r="DLA1479" s="10"/>
      <c r="DLB1479" s="10"/>
      <c r="DLC1479" s="6"/>
      <c r="DLD1479" s="5"/>
      <c r="DLE1479" s="7"/>
      <c r="DLF1479" s="6"/>
      <c r="DLG1479" s="32"/>
      <c r="DLH1479" s="32"/>
      <c r="DLI1479" s="32"/>
      <c r="DLJ1479" s="32"/>
      <c r="DLK1479" s="6"/>
      <c r="DLL1479" s="13"/>
      <c r="DLM1479" s="6"/>
      <c r="DLN1479" s="10"/>
      <c r="DLO1479" s="10"/>
      <c r="DLP1479" s="6"/>
      <c r="DLQ1479" s="5"/>
      <c r="DLR1479" s="7"/>
      <c r="DLS1479" s="6"/>
      <c r="DLT1479" s="32"/>
      <c r="DLU1479" s="32"/>
      <c r="DLV1479" s="32"/>
      <c r="DLW1479" s="32"/>
      <c r="DLX1479" s="6"/>
      <c r="DLY1479" s="13"/>
      <c r="DLZ1479" s="6"/>
      <c r="DMA1479" s="10"/>
      <c r="DMB1479" s="10"/>
      <c r="DMC1479" s="6"/>
      <c r="DMD1479" s="5"/>
      <c r="DME1479" s="7"/>
      <c r="DMF1479" s="6"/>
      <c r="DMG1479" s="32"/>
      <c r="DMH1479" s="32"/>
      <c r="DMI1479" s="32"/>
      <c r="DMJ1479" s="32"/>
      <c r="DMK1479" s="6"/>
      <c r="DML1479" s="13"/>
      <c r="DMM1479" s="6"/>
      <c r="DMN1479" s="10"/>
      <c r="DMO1479" s="10"/>
      <c r="DMP1479" s="6"/>
      <c r="DMQ1479" s="5"/>
      <c r="DMR1479" s="7"/>
      <c r="DMS1479" s="6"/>
      <c r="DMT1479" s="32"/>
      <c r="DMU1479" s="32"/>
      <c r="DMV1479" s="32"/>
      <c r="DMW1479" s="32"/>
      <c r="DMX1479" s="6"/>
      <c r="DMY1479" s="13"/>
      <c r="DMZ1479" s="6"/>
      <c r="DNA1479" s="10"/>
      <c r="DNB1479" s="10"/>
      <c r="DNC1479" s="6"/>
      <c r="DND1479" s="5"/>
      <c r="DNE1479" s="7"/>
      <c r="DNF1479" s="6"/>
      <c r="DNG1479" s="32"/>
      <c r="DNH1479" s="32"/>
      <c r="DNI1479" s="32"/>
      <c r="DNJ1479" s="32"/>
      <c r="DNK1479" s="6"/>
      <c r="DNL1479" s="13"/>
      <c r="DNM1479" s="6"/>
      <c r="DNN1479" s="10"/>
      <c r="DNO1479" s="10"/>
      <c r="DNP1479" s="6"/>
      <c r="DNQ1479" s="5"/>
      <c r="DNR1479" s="7"/>
      <c r="DNS1479" s="6"/>
      <c r="DNT1479" s="32"/>
      <c r="DNU1479" s="32"/>
      <c r="DNV1479" s="32"/>
      <c r="DNW1479" s="32"/>
      <c r="DNX1479" s="6"/>
      <c r="DNY1479" s="13"/>
      <c r="DNZ1479" s="6"/>
      <c r="DOA1479" s="10"/>
      <c r="DOB1479" s="10"/>
      <c r="DOC1479" s="6"/>
      <c r="DOD1479" s="5"/>
      <c r="DOE1479" s="7"/>
      <c r="DOF1479" s="6"/>
      <c r="DOG1479" s="32"/>
      <c r="DOH1479" s="32"/>
      <c r="DOI1479" s="32"/>
      <c r="DOJ1479" s="32"/>
      <c r="DOK1479" s="6"/>
      <c r="DOL1479" s="13"/>
      <c r="DOM1479" s="6"/>
      <c r="DON1479" s="10"/>
      <c r="DOO1479" s="10"/>
      <c r="DOP1479" s="6"/>
      <c r="DOQ1479" s="5"/>
      <c r="DOR1479" s="7"/>
      <c r="DOS1479" s="6"/>
      <c r="DOT1479" s="32"/>
      <c r="DOU1479" s="32"/>
      <c r="DOV1479" s="32"/>
      <c r="DOW1479" s="32"/>
      <c r="DOX1479" s="6"/>
      <c r="DOY1479" s="13"/>
      <c r="DOZ1479" s="6"/>
      <c r="DPA1479" s="10"/>
      <c r="DPB1479" s="10"/>
      <c r="DPC1479" s="6"/>
      <c r="DPD1479" s="5"/>
      <c r="DPE1479" s="7"/>
      <c r="DPF1479" s="6"/>
      <c r="DPG1479" s="32"/>
      <c r="DPH1479" s="32"/>
      <c r="DPI1479" s="32"/>
      <c r="DPJ1479" s="32"/>
      <c r="DPK1479" s="6"/>
      <c r="DPL1479" s="13"/>
      <c r="DPM1479" s="6"/>
      <c r="DPN1479" s="10"/>
      <c r="DPO1479" s="10"/>
      <c r="DPP1479" s="6"/>
      <c r="DPQ1479" s="5"/>
      <c r="DPR1479" s="7"/>
      <c r="DPS1479" s="6"/>
      <c r="DPT1479" s="32"/>
      <c r="DPU1479" s="32"/>
      <c r="DPV1479" s="32"/>
      <c r="DPW1479" s="32"/>
      <c r="DPX1479" s="6"/>
      <c r="DPY1479" s="13"/>
      <c r="DPZ1479" s="6"/>
      <c r="DQA1479" s="10"/>
      <c r="DQB1479" s="10"/>
      <c r="DQC1479" s="6"/>
      <c r="DQD1479" s="5"/>
      <c r="DQE1479" s="7"/>
      <c r="DQF1479" s="6"/>
      <c r="DQG1479" s="32"/>
      <c r="DQH1479" s="32"/>
      <c r="DQI1479" s="32"/>
      <c r="DQJ1479" s="32"/>
      <c r="DQK1479" s="6"/>
      <c r="DQL1479" s="13"/>
      <c r="DQM1479" s="6"/>
      <c r="DQN1479" s="10"/>
      <c r="DQO1479" s="10"/>
      <c r="DQP1479" s="6"/>
      <c r="DQQ1479" s="5"/>
      <c r="DQR1479" s="7"/>
      <c r="DQS1479" s="6"/>
      <c r="DQT1479" s="32"/>
      <c r="DQU1479" s="32"/>
      <c r="DQV1479" s="32"/>
      <c r="DQW1479" s="32"/>
      <c r="DQX1479" s="6"/>
      <c r="DQY1479" s="13"/>
      <c r="DQZ1479" s="6"/>
      <c r="DRA1479" s="10"/>
      <c r="DRB1479" s="10"/>
      <c r="DRC1479" s="6"/>
      <c r="DRD1479" s="5"/>
      <c r="DRE1479" s="7"/>
      <c r="DRF1479" s="6"/>
      <c r="DRG1479" s="32"/>
      <c r="DRH1479" s="32"/>
      <c r="DRI1479" s="32"/>
      <c r="DRJ1479" s="32"/>
      <c r="DRK1479" s="6"/>
      <c r="DRL1479" s="13"/>
      <c r="DRM1479" s="6"/>
      <c r="DRN1479" s="10"/>
      <c r="DRO1479" s="10"/>
      <c r="DRP1479" s="6"/>
      <c r="DRQ1479" s="5"/>
      <c r="DRR1479" s="7"/>
      <c r="DRS1479" s="6"/>
      <c r="DRT1479" s="32"/>
      <c r="DRU1479" s="32"/>
      <c r="DRV1479" s="32"/>
      <c r="DRW1479" s="32"/>
      <c r="DRX1479" s="6"/>
      <c r="DRY1479" s="13"/>
      <c r="DRZ1479" s="6"/>
      <c r="DSA1479" s="10"/>
      <c r="DSB1479" s="10"/>
      <c r="DSC1479" s="6"/>
      <c r="DSD1479" s="5"/>
      <c r="DSE1479" s="7"/>
      <c r="DSF1479" s="6"/>
      <c r="DSG1479" s="32"/>
      <c r="DSH1479" s="32"/>
      <c r="DSI1479" s="32"/>
      <c r="DSJ1479" s="32"/>
      <c r="DSK1479" s="6"/>
      <c r="DSL1479" s="13"/>
      <c r="DSM1479" s="6"/>
      <c r="DSN1479" s="10"/>
      <c r="DSO1479" s="10"/>
      <c r="DSP1479" s="6"/>
      <c r="DSQ1479" s="5"/>
      <c r="DSR1479" s="7"/>
      <c r="DSS1479" s="6"/>
      <c r="DST1479" s="32"/>
      <c r="DSU1479" s="32"/>
      <c r="DSV1479" s="32"/>
      <c r="DSW1479" s="32"/>
      <c r="DSX1479" s="6"/>
      <c r="DSY1479" s="13"/>
      <c r="DSZ1479" s="6"/>
      <c r="DTA1479" s="10"/>
      <c r="DTB1479" s="10"/>
      <c r="DTC1479" s="6"/>
      <c r="DTD1479" s="5"/>
      <c r="DTE1479" s="7"/>
      <c r="DTF1479" s="6"/>
      <c r="DTG1479" s="32"/>
      <c r="DTH1479" s="32"/>
      <c r="DTI1479" s="32"/>
      <c r="DTJ1479" s="32"/>
      <c r="DTK1479" s="6"/>
      <c r="DTL1479" s="13"/>
      <c r="DTM1479" s="6"/>
      <c r="DTN1479" s="10"/>
      <c r="DTO1479" s="10"/>
      <c r="DTP1479" s="6"/>
      <c r="DTQ1479" s="5"/>
      <c r="DTR1479" s="7"/>
      <c r="DTS1479" s="6"/>
      <c r="DTT1479" s="32"/>
      <c r="DTU1479" s="32"/>
      <c r="DTV1479" s="32"/>
      <c r="DTW1479" s="32"/>
      <c r="DTX1479" s="6"/>
      <c r="DTY1479" s="13"/>
      <c r="DTZ1479" s="6"/>
      <c r="DUA1479" s="10"/>
      <c r="DUB1479" s="10"/>
      <c r="DUC1479" s="6"/>
      <c r="DUD1479" s="5"/>
      <c r="DUE1479" s="7"/>
      <c r="DUF1479" s="6"/>
      <c r="DUG1479" s="32"/>
      <c r="DUH1479" s="32"/>
      <c r="DUI1479" s="32"/>
      <c r="DUJ1479" s="32"/>
      <c r="DUK1479" s="6"/>
      <c r="DUL1479" s="13"/>
      <c r="DUM1479" s="6"/>
      <c r="DUN1479" s="10"/>
      <c r="DUO1479" s="10"/>
      <c r="DUP1479" s="6"/>
      <c r="DUQ1479" s="5"/>
      <c r="DUR1479" s="7"/>
      <c r="DUS1479" s="6"/>
      <c r="DUT1479" s="32"/>
      <c r="DUU1479" s="32"/>
      <c r="DUV1479" s="32"/>
      <c r="DUW1479" s="32"/>
      <c r="DUX1479" s="6"/>
      <c r="DUY1479" s="13"/>
      <c r="DUZ1479" s="6"/>
      <c r="DVA1479" s="10"/>
      <c r="DVB1479" s="10"/>
      <c r="DVC1479" s="6"/>
      <c r="DVD1479" s="5"/>
      <c r="DVE1479" s="7"/>
      <c r="DVF1479" s="6"/>
      <c r="DVG1479" s="32"/>
      <c r="DVH1479" s="32"/>
      <c r="DVI1479" s="32"/>
      <c r="DVJ1479" s="32"/>
      <c r="DVK1479" s="6"/>
      <c r="DVL1479" s="13"/>
      <c r="DVM1479" s="6"/>
      <c r="DVN1479" s="10"/>
      <c r="DVO1479" s="10"/>
      <c r="DVP1479" s="6"/>
      <c r="DVQ1479" s="5"/>
      <c r="DVR1479" s="7"/>
      <c r="DVS1479" s="6"/>
      <c r="DVT1479" s="32"/>
      <c r="DVU1479" s="32"/>
      <c r="DVV1479" s="32"/>
      <c r="DVW1479" s="32"/>
      <c r="DVX1479" s="6"/>
      <c r="DVY1479" s="13"/>
      <c r="DVZ1479" s="6"/>
      <c r="DWA1479" s="10"/>
      <c r="DWB1479" s="10"/>
      <c r="DWC1479" s="6"/>
      <c r="DWD1479" s="5"/>
      <c r="DWE1479" s="7"/>
      <c r="DWF1479" s="6"/>
      <c r="DWG1479" s="32"/>
      <c r="DWH1479" s="32"/>
      <c r="DWI1479" s="32"/>
      <c r="DWJ1479" s="32"/>
      <c r="DWK1479" s="6"/>
      <c r="DWL1479" s="13"/>
      <c r="DWM1479" s="6"/>
      <c r="DWN1479" s="10"/>
      <c r="DWO1479" s="10"/>
      <c r="DWP1479" s="6"/>
      <c r="DWQ1479" s="5"/>
      <c r="DWR1479" s="7"/>
      <c r="DWS1479" s="6"/>
      <c r="DWT1479" s="32"/>
      <c r="DWU1479" s="32"/>
      <c r="DWV1479" s="32"/>
      <c r="DWW1479" s="32"/>
      <c r="DWX1479" s="6"/>
      <c r="DWY1479" s="13"/>
      <c r="DWZ1479" s="6"/>
      <c r="DXA1479" s="10"/>
      <c r="DXB1479" s="10"/>
      <c r="DXC1479" s="6"/>
      <c r="DXD1479" s="5"/>
      <c r="DXE1479" s="7"/>
      <c r="DXF1479" s="6"/>
      <c r="DXG1479" s="32"/>
      <c r="DXH1479" s="32"/>
      <c r="DXI1479" s="32"/>
      <c r="DXJ1479" s="32"/>
      <c r="DXK1479" s="6"/>
      <c r="DXL1479" s="13"/>
      <c r="DXM1479" s="6"/>
      <c r="DXN1479" s="10"/>
      <c r="DXO1479" s="10"/>
      <c r="DXP1479" s="6"/>
      <c r="DXQ1479" s="5"/>
      <c r="DXR1479" s="7"/>
      <c r="DXS1479" s="6"/>
      <c r="DXT1479" s="32"/>
      <c r="DXU1479" s="32"/>
      <c r="DXV1479" s="32"/>
      <c r="DXW1479" s="32"/>
      <c r="DXX1479" s="6"/>
      <c r="DXY1479" s="13"/>
      <c r="DXZ1479" s="6"/>
      <c r="DYA1479" s="10"/>
      <c r="DYB1479" s="10"/>
      <c r="DYC1479" s="6"/>
      <c r="DYD1479" s="5"/>
      <c r="DYE1479" s="7"/>
      <c r="DYF1479" s="6"/>
      <c r="DYG1479" s="32"/>
      <c r="DYH1479" s="32"/>
      <c r="DYI1479" s="32"/>
      <c r="DYJ1479" s="32"/>
      <c r="DYK1479" s="6"/>
      <c r="DYL1479" s="13"/>
      <c r="DYM1479" s="6"/>
      <c r="DYN1479" s="10"/>
      <c r="DYO1479" s="10"/>
      <c r="DYP1479" s="6"/>
      <c r="DYQ1479" s="5"/>
      <c r="DYR1479" s="7"/>
      <c r="DYS1479" s="6"/>
      <c r="DYT1479" s="32"/>
      <c r="DYU1479" s="32"/>
      <c r="DYV1479" s="32"/>
      <c r="DYW1479" s="32"/>
      <c r="DYX1479" s="6"/>
      <c r="DYY1479" s="13"/>
      <c r="DYZ1479" s="6"/>
      <c r="DZA1479" s="10"/>
      <c r="DZB1479" s="10"/>
      <c r="DZC1479" s="6"/>
      <c r="DZD1479" s="5"/>
      <c r="DZE1479" s="7"/>
      <c r="DZF1479" s="6"/>
      <c r="DZG1479" s="32"/>
      <c r="DZH1479" s="32"/>
      <c r="DZI1479" s="32"/>
      <c r="DZJ1479" s="32"/>
      <c r="DZK1479" s="6"/>
      <c r="DZL1479" s="13"/>
      <c r="DZM1479" s="6"/>
      <c r="DZN1479" s="10"/>
      <c r="DZO1479" s="10"/>
      <c r="DZP1479" s="6"/>
      <c r="DZQ1479" s="5"/>
      <c r="DZR1479" s="7"/>
      <c r="DZS1479" s="6"/>
      <c r="DZT1479" s="32"/>
      <c r="DZU1479" s="32"/>
      <c r="DZV1479" s="32"/>
      <c r="DZW1479" s="32"/>
      <c r="DZX1479" s="6"/>
      <c r="DZY1479" s="13"/>
      <c r="DZZ1479" s="6"/>
      <c r="EAA1479" s="10"/>
      <c r="EAB1479" s="10"/>
      <c r="EAC1479" s="6"/>
      <c r="EAD1479" s="5"/>
      <c r="EAE1479" s="7"/>
      <c r="EAF1479" s="6"/>
      <c r="EAG1479" s="32"/>
      <c r="EAH1479" s="32"/>
      <c r="EAI1479" s="32"/>
      <c r="EAJ1479" s="32"/>
      <c r="EAK1479" s="6"/>
      <c r="EAL1479" s="13"/>
      <c r="EAM1479" s="6"/>
      <c r="EAN1479" s="10"/>
      <c r="EAO1479" s="10"/>
      <c r="EAP1479" s="6"/>
      <c r="EAQ1479" s="5"/>
      <c r="EAR1479" s="7"/>
      <c r="EAS1479" s="6"/>
      <c r="EAT1479" s="32"/>
      <c r="EAU1479" s="32"/>
      <c r="EAV1479" s="32"/>
      <c r="EAW1479" s="32"/>
      <c r="EAX1479" s="6"/>
      <c r="EAY1479" s="13"/>
      <c r="EAZ1479" s="6"/>
      <c r="EBA1479" s="10"/>
      <c r="EBB1479" s="10"/>
      <c r="EBC1479" s="6"/>
      <c r="EBD1479" s="5"/>
      <c r="EBE1479" s="7"/>
      <c r="EBF1479" s="6"/>
      <c r="EBG1479" s="32"/>
      <c r="EBH1479" s="32"/>
      <c r="EBI1479" s="32"/>
      <c r="EBJ1479" s="32"/>
      <c r="EBK1479" s="6"/>
      <c r="EBL1479" s="13"/>
      <c r="EBM1479" s="6"/>
      <c r="EBN1479" s="10"/>
      <c r="EBO1479" s="10"/>
      <c r="EBP1479" s="6"/>
      <c r="EBQ1479" s="5"/>
      <c r="EBR1479" s="7"/>
      <c r="EBS1479" s="6"/>
      <c r="EBT1479" s="32"/>
      <c r="EBU1479" s="32"/>
      <c r="EBV1479" s="32"/>
      <c r="EBW1479" s="32"/>
      <c r="EBX1479" s="6"/>
      <c r="EBY1479" s="13"/>
      <c r="EBZ1479" s="6"/>
      <c r="ECA1479" s="10"/>
      <c r="ECB1479" s="10"/>
      <c r="ECC1479" s="6"/>
      <c r="ECD1479" s="5"/>
      <c r="ECE1479" s="7"/>
      <c r="ECF1479" s="6"/>
      <c r="ECG1479" s="32"/>
      <c r="ECH1479" s="32"/>
      <c r="ECI1479" s="32"/>
      <c r="ECJ1479" s="32"/>
      <c r="ECK1479" s="6"/>
      <c r="ECL1479" s="13"/>
      <c r="ECM1479" s="6"/>
      <c r="ECN1479" s="10"/>
      <c r="ECO1479" s="10"/>
      <c r="ECP1479" s="6"/>
      <c r="ECQ1479" s="5"/>
      <c r="ECR1479" s="7"/>
      <c r="ECS1479" s="6"/>
      <c r="ECT1479" s="32"/>
      <c r="ECU1479" s="32"/>
      <c r="ECV1479" s="32"/>
      <c r="ECW1479" s="32"/>
      <c r="ECX1479" s="6"/>
      <c r="ECY1479" s="13"/>
      <c r="ECZ1479" s="6"/>
      <c r="EDA1479" s="10"/>
      <c r="EDB1479" s="10"/>
      <c r="EDC1479" s="6"/>
      <c r="EDD1479" s="5"/>
      <c r="EDE1479" s="7"/>
      <c r="EDF1479" s="6"/>
      <c r="EDG1479" s="32"/>
      <c r="EDH1479" s="32"/>
      <c r="EDI1479" s="32"/>
      <c r="EDJ1479" s="32"/>
      <c r="EDK1479" s="6"/>
      <c r="EDL1479" s="13"/>
      <c r="EDM1479" s="6"/>
      <c r="EDN1479" s="10"/>
      <c r="EDO1479" s="10"/>
      <c r="EDP1479" s="6"/>
      <c r="EDQ1479" s="5"/>
      <c r="EDR1479" s="7"/>
      <c r="EDS1479" s="6"/>
      <c r="EDT1479" s="32"/>
      <c r="EDU1479" s="32"/>
      <c r="EDV1479" s="32"/>
      <c r="EDW1479" s="32"/>
      <c r="EDX1479" s="6"/>
      <c r="EDY1479" s="13"/>
      <c r="EDZ1479" s="6"/>
      <c r="EEA1479" s="10"/>
      <c r="EEB1479" s="10"/>
      <c r="EEC1479" s="6"/>
      <c r="EED1479" s="5"/>
      <c r="EEE1479" s="7"/>
      <c r="EEF1479" s="6"/>
      <c r="EEG1479" s="32"/>
      <c r="EEH1479" s="32"/>
      <c r="EEI1479" s="32"/>
      <c r="EEJ1479" s="32"/>
      <c r="EEK1479" s="6"/>
      <c r="EEL1479" s="13"/>
      <c r="EEM1479" s="6"/>
      <c r="EEN1479" s="10"/>
      <c r="EEO1479" s="10"/>
      <c r="EEP1479" s="6"/>
      <c r="EEQ1479" s="5"/>
      <c r="EER1479" s="7"/>
      <c r="EES1479" s="6"/>
      <c r="EET1479" s="32"/>
      <c r="EEU1479" s="32"/>
      <c r="EEV1479" s="32"/>
      <c r="EEW1479" s="32"/>
      <c r="EEX1479" s="6"/>
      <c r="EEY1479" s="13"/>
      <c r="EEZ1479" s="6"/>
      <c r="EFA1479" s="10"/>
      <c r="EFB1479" s="10"/>
      <c r="EFC1479" s="6"/>
      <c r="EFD1479" s="5"/>
      <c r="EFE1479" s="7"/>
      <c r="EFF1479" s="6"/>
      <c r="EFG1479" s="32"/>
      <c r="EFH1479" s="32"/>
      <c r="EFI1479" s="32"/>
      <c r="EFJ1479" s="32"/>
      <c r="EFK1479" s="6"/>
      <c r="EFL1479" s="13"/>
      <c r="EFM1479" s="6"/>
      <c r="EFN1479" s="10"/>
      <c r="EFO1479" s="10"/>
      <c r="EFP1479" s="6"/>
      <c r="EFQ1479" s="5"/>
      <c r="EFR1479" s="7"/>
      <c r="EFS1479" s="6"/>
      <c r="EFT1479" s="32"/>
      <c r="EFU1479" s="32"/>
      <c r="EFV1479" s="32"/>
      <c r="EFW1479" s="32"/>
      <c r="EFX1479" s="6"/>
      <c r="EFY1479" s="13"/>
      <c r="EFZ1479" s="6"/>
      <c r="EGA1479" s="10"/>
      <c r="EGB1479" s="10"/>
      <c r="EGC1479" s="6"/>
      <c r="EGD1479" s="5"/>
      <c r="EGE1479" s="7"/>
      <c r="EGF1479" s="6"/>
      <c r="EGG1479" s="32"/>
      <c r="EGH1479" s="32"/>
      <c r="EGI1479" s="32"/>
      <c r="EGJ1479" s="32"/>
      <c r="EGK1479" s="6"/>
      <c r="EGL1479" s="13"/>
      <c r="EGM1479" s="6"/>
      <c r="EGN1479" s="10"/>
      <c r="EGO1479" s="10"/>
      <c r="EGP1479" s="6"/>
      <c r="EGQ1479" s="5"/>
      <c r="EGR1479" s="7"/>
      <c r="EGS1479" s="6"/>
      <c r="EGT1479" s="32"/>
      <c r="EGU1479" s="32"/>
      <c r="EGV1479" s="32"/>
      <c r="EGW1479" s="32"/>
      <c r="EGX1479" s="6"/>
      <c r="EGY1479" s="13"/>
      <c r="EGZ1479" s="6"/>
      <c r="EHA1479" s="10"/>
      <c r="EHB1479" s="10"/>
      <c r="EHC1479" s="6"/>
      <c r="EHD1479" s="5"/>
      <c r="EHE1479" s="7"/>
      <c r="EHF1479" s="6"/>
      <c r="EHG1479" s="32"/>
      <c r="EHH1479" s="32"/>
      <c r="EHI1479" s="32"/>
      <c r="EHJ1479" s="32"/>
      <c r="EHK1479" s="6"/>
      <c r="EHL1479" s="13"/>
      <c r="EHM1479" s="6"/>
      <c r="EHN1479" s="10"/>
      <c r="EHO1479" s="10"/>
      <c r="EHP1479" s="6"/>
      <c r="EHQ1479" s="5"/>
      <c r="EHR1479" s="7"/>
      <c r="EHS1479" s="6"/>
      <c r="EHT1479" s="32"/>
      <c r="EHU1479" s="32"/>
      <c r="EHV1479" s="32"/>
      <c r="EHW1479" s="32"/>
      <c r="EHX1479" s="6"/>
      <c r="EHY1479" s="13"/>
      <c r="EHZ1479" s="6"/>
      <c r="EIA1479" s="10"/>
      <c r="EIB1479" s="10"/>
      <c r="EIC1479" s="6"/>
      <c r="EID1479" s="5"/>
      <c r="EIE1479" s="7"/>
      <c r="EIF1479" s="6"/>
      <c r="EIG1479" s="32"/>
      <c r="EIH1479" s="32"/>
      <c r="EII1479" s="32"/>
      <c r="EIJ1479" s="32"/>
      <c r="EIK1479" s="6"/>
      <c r="EIL1479" s="13"/>
      <c r="EIM1479" s="6"/>
      <c r="EIN1479" s="10"/>
      <c r="EIO1479" s="10"/>
      <c r="EIP1479" s="6"/>
      <c r="EIQ1479" s="5"/>
      <c r="EIR1479" s="7"/>
      <c r="EIS1479" s="6"/>
      <c r="EIT1479" s="32"/>
      <c r="EIU1479" s="32"/>
      <c r="EIV1479" s="32"/>
      <c r="EIW1479" s="32"/>
      <c r="EIX1479" s="6"/>
      <c r="EIY1479" s="13"/>
      <c r="EIZ1479" s="6"/>
      <c r="EJA1479" s="10"/>
      <c r="EJB1479" s="10"/>
      <c r="EJC1479" s="6"/>
      <c r="EJD1479" s="5"/>
      <c r="EJE1479" s="7"/>
      <c r="EJF1479" s="6"/>
      <c r="EJG1479" s="32"/>
      <c r="EJH1479" s="32"/>
      <c r="EJI1479" s="32"/>
      <c r="EJJ1479" s="32"/>
      <c r="EJK1479" s="6"/>
      <c r="EJL1479" s="13"/>
      <c r="EJM1479" s="6"/>
      <c r="EJN1479" s="10"/>
      <c r="EJO1479" s="10"/>
      <c r="EJP1479" s="6"/>
      <c r="EJQ1479" s="5"/>
      <c r="EJR1479" s="7"/>
      <c r="EJS1479" s="6"/>
      <c r="EJT1479" s="32"/>
      <c r="EJU1479" s="32"/>
      <c r="EJV1479" s="32"/>
      <c r="EJW1479" s="32"/>
      <c r="EJX1479" s="6"/>
      <c r="EJY1479" s="13"/>
      <c r="EJZ1479" s="6"/>
      <c r="EKA1479" s="10"/>
      <c r="EKB1479" s="10"/>
      <c r="EKC1479" s="6"/>
      <c r="EKD1479" s="5"/>
      <c r="EKE1479" s="7"/>
      <c r="EKF1479" s="6"/>
      <c r="EKG1479" s="32"/>
      <c r="EKH1479" s="32"/>
      <c r="EKI1479" s="32"/>
      <c r="EKJ1479" s="32"/>
      <c r="EKK1479" s="6"/>
      <c r="EKL1479" s="13"/>
      <c r="EKM1479" s="6"/>
      <c r="EKN1479" s="10"/>
      <c r="EKO1479" s="10"/>
      <c r="EKP1479" s="6"/>
      <c r="EKQ1479" s="5"/>
      <c r="EKR1479" s="7"/>
      <c r="EKS1479" s="6"/>
      <c r="EKT1479" s="32"/>
      <c r="EKU1479" s="32"/>
      <c r="EKV1479" s="32"/>
      <c r="EKW1479" s="32"/>
      <c r="EKX1479" s="6"/>
      <c r="EKY1479" s="13"/>
      <c r="EKZ1479" s="6"/>
      <c r="ELA1479" s="10"/>
      <c r="ELB1479" s="10"/>
      <c r="ELC1479" s="6"/>
      <c r="ELD1479" s="5"/>
      <c r="ELE1479" s="7"/>
      <c r="ELF1479" s="6"/>
      <c r="ELG1479" s="32"/>
      <c r="ELH1479" s="32"/>
      <c r="ELI1479" s="32"/>
      <c r="ELJ1479" s="32"/>
      <c r="ELK1479" s="6"/>
      <c r="ELL1479" s="13"/>
      <c r="ELM1479" s="6"/>
      <c r="ELN1479" s="10"/>
      <c r="ELO1479" s="10"/>
      <c r="ELP1479" s="6"/>
      <c r="ELQ1479" s="5"/>
      <c r="ELR1479" s="7"/>
      <c r="ELS1479" s="6"/>
      <c r="ELT1479" s="32"/>
      <c r="ELU1479" s="32"/>
      <c r="ELV1479" s="32"/>
      <c r="ELW1479" s="32"/>
      <c r="ELX1479" s="6"/>
      <c r="ELY1479" s="13"/>
      <c r="ELZ1479" s="6"/>
      <c r="EMA1479" s="10"/>
      <c r="EMB1479" s="10"/>
      <c r="EMC1479" s="6"/>
      <c r="EMD1479" s="5"/>
      <c r="EME1479" s="7"/>
      <c r="EMF1479" s="6"/>
      <c r="EMG1479" s="32"/>
      <c r="EMH1479" s="32"/>
      <c r="EMI1479" s="32"/>
      <c r="EMJ1479" s="32"/>
      <c r="EMK1479" s="6"/>
      <c r="EML1479" s="13"/>
      <c r="EMM1479" s="6"/>
      <c r="EMN1479" s="10"/>
      <c r="EMO1479" s="10"/>
      <c r="EMP1479" s="6"/>
      <c r="EMQ1479" s="5"/>
      <c r="EMR1479" s="7"/>
      <c r="EMS1479" s="6"/>
      <c r="EMT1479" s="32"/>
      <c r="EMU1479" s="32"/>
      <c r="EMV1479" s="32"/>
      <c r="EMW1479" s="32"/>
      <c r="EMX1479" s="6"/>
      <c r="EMY1479" s="13"/>
      <c r="EMZ1479" s="6"/>
      <c r="ENA1479" s="10"/>
      <c r="ENB1479" s="10"/>
      <c r="ENC1479" s="6"/>
      <c r="END1479" s="5"/>
      <c r="ENE1479" s="7"/>
      <c r="ENF1479" s="6"/>
      <c r="ENG1479" s="32"/>
      <c r="ENH1479" s="32"/>
      <c r="ENI1479" s="32"/>
      <c r="ENJ1479" s="32"/>
      <c r="ENK1479" s="6"/>
      <c r="ENL1479" s="13"/>
      <c r="ENM1479" s="6"/>
      <c r="ENN1479" s="10"/>
      <c r="ENO1479" s="10"/>
      <c r="ENP1479" s="6"/>
      <c r="ENQ1479" s="5"/>
      <c r="ENR1479" s="7"/>
      <c r="ENS1479" s="6"/>
      <c r="ENT1479" s="32"/>
      <c r="ENU1479" s="32"/>
      <c r="ENV1479" s="32"/>
      <c r="ENW1479" s="32"/>
      <c r="ENX1479" s="6"/>
      <c r="ENY1479" s="13"/>
      <c r="ENZ1479" s="6"/>
      <c r="EOA1479" s="10"/>
      <c r="EOB1479" s="10"/>
      <c r="EOC1479" s="6"/>
      <c r="EOD1479" s="5"/>
      <c r="EOE1479" s="7"/>
      <c r="EOF1479" s="6"/>
      <c r="EOG1479" s="32"/>
      <c r="EOH1479" s="32"/>
      <c r="EOI1479" s="32"/>
      <c r="EOJ1479" s="32"/>
      <c r="EOK1479" s="6"/>
      <c r="EOL1479" s="13"/>
      <c r="EOM1479" s="6"/>
      <c r="EON1479" s="10"/>
      <c r="EOO1479" s="10"/>
      <c r="EOP1479" s="6"/>
      <c r="EOQ1479" s="5"/>
      <c r="EOR1479" s="7"/>
      <c r="EOS1479" s="6"/>
      <c r="EOT1479" s="32"/>
      <c r="EOU1479" s="32"/>
      <c r="EOV1479" s="32"/>
      <c r="EOW1479" s="32"/>
      <c r="EOX1479" s="6"/>
      <c r="EOY1479" s="13"/>
      <c r="EOZ1479" s="6"/>
      <c r="EPA1479" s="10"/>
      <c r="EPB1479" s="10"/>
      <c r="EPC1479" s="6"/>
      <c r="EPD1479" s="5"/>
      <c r="EPE1479" s="7"/>
      <c r="EPF1479" s="6"/>
      <c r="EPG1479" s="32"/>
      <c r="EPH1479" s="32"/>
      <c r="EPI1479" s="32"/>
      <c r="EPJ1479" s="32"/>
      <c r="EPK1479" s="6"/>
      <c r="EPL1479" s="13"/>
      <c r="EPM1479" s="6"/>
      <c r="EPN1479" s="10"/>
      <c r="EPO1479" s="10"/>
      <c r="EPP1479" s="6"/>
      <c r="EPQ1479" s="5"/>
      <c r="EPR1479" s="7"/>
      <c r="EPS1479" s="6"/>
      <c r="EPT1479" s="32"/>
      <c r="EPU1479" s="32"/>
      <c r="EPV1479" s="32"/>
      <c r="EPW1479" s="32"/>
      <c r="EPX1479" s="6"/>
      <c r="EPY1479" s="13"/>
      <c r="EPZ1479" s="6"/>
      <c r="EQA1479" s="10"/>
      <c r="EQB1479" s="10"/>
      <c r="EQC1479" s="6"/>
      <c r="EQD1479" s="5"/>
      <c r="EQE1479" s="7"/>
      <c r="EQF1479" s="6"/>
      <c r="EQG1479" s="32"/>
      <c r="EQH1479" s="32"/>
      <c r="EQI1479" s="32"/>
      <c r="EQJ1479" s="32"/>
      <c r="EQK1479" s="6"/>
      <c r="EQL1479" s="13"/>
      <c r="EQM1479" s="6"/>
      <c r="EQN1479" s="10"/>
      <c r="EQO1479" s="10"/>
      <c r="EQP1479" s="6"/>
      <c r="EQQ1479" s="5"/>
      <c r="EQR1479" s="7"/>
      <c r="EQS1479" s="6"/>
      <c r="EQT1479" s="32"/>
      <c r="EQU1479" s="32"/>
      <c r="EQV1479" s="32"/>
      <c r="EQW1479" s="32"/>
      <c r="EQX1479" s="6"/>
      <c r="EQY1479" s="13"/>
      <c r="EQZ1479" s="6"/>
      <c r="ERA1479" s="10"/>
      <c r="ERB1479" s="10"/>
      <c r="ERC1479" s="6"/>
      <c r="ERD1479" s="5"/>
      <c r="ERE1479" s="7"/>
      <c r="ERF1479" s="6"/>
      <c r="ERG1479" s="32"/>
      <c r="ERH1479" s="32"/>
      <c r="ERI1479" s="32"/>
      <c r="ERJ1479" s="32"/>
      <c r="ERK1479" s="6"/>
      <c r="ERL1479" s="13"/>
      <c r="ERM1479" s="6"/>
      <c r="ERN1479" s="10"/>
      <c r="ERO1479" s="10"/>
      <c r="ERP1479" s="6"/>
      <c r="ERQ1479" s="5"/>
      <c r="ERR1479" s="7"/>
      <c r="ERS1479" s="6"/>
      <c r="ERT1479" s="32"/>
      <c r="ERU1479" s="32"/>
      <c r="ERV1479" s="32"/>
      <c r="ERW1479" s="32"/>
      <c r="ERX1479" s="6"/>
      <c r="ERY1479" s="13"/>
      <c r="ERZ1479" s="6"/>
      <c r="ESA1479" s="10"/>
      <c r="ESB1479" s="10"/>
      <c r="ESC1479" s="6"/>
      <c r="ESD1479" s="5"/>
      <c r="ESE1479" s="7"/>
      <c r="ESF1479" s="6"/>
      <c r="ESG1479" s="32"/>
      <c r="ESH1479" s="32"/>
      <c r="ESI1479" s="32"/>
      <c r="ESJ1479" s="32"/>
      <c r="ESK1479" s="6"/>
      <c r="ESL1479" s="13"/>
      <c r="ESM1479" s="6"/>
      <c r="ESN1479" s="10"/>
      <c r="ESO1479" s="10"/>
      <c r="ESP1479" s="6"/>
      <c r="ESQ1479" s="5"/>
      <c r="ESR1479" s="7"/>
      <c r="ESS1479" s="6"/>
      <c r="EST1479" s="32"/>
      <c r="ESU1479" s="32"/>
      <c r="ESV1479" s="32"/>
      <c r="ESW1479" s="32"/>
      <c r="ESX1479" s="6"/>
      <c r="ESY1479" s="13"/>
      <c r="ESZ1479" s="6"/>
      <c r="ETA1479" s="10"/>
      <c r="ETB1479" s="10"/>
      <c r="ETC1479" s="6"/>
      <c r="ETD1479" s="5"/>
      <c r="ETE1479" s="7"/>
      <c r="ETF1479" s="6"/>
      <c r="ETG1479" s="32"/>
      <c r="ETH1479" s="32"/>
      <c r="ETI1479" s="32"/>
      <c r="ETJ1479" s="32"/>
      <c r="ETK1479" s="6"/>
      <c r="ETL1479" s="13"/>
      <c r="ETM1479" s="6"/>
      <c r="ETN1479" s="10"/>
      <c r="ETO1479" s="10"/>
      <c r="ETP1479" s="6"/>
      <c r="ETQ1479" s="5"/>
      <c r="ETR1479" s="7"/>
      <c r="ETS1479" s="6"/>
      <c r="ETT1479" s="32"/>
      <c r="ETU1479" s="32"/>
      <c r="ETV1479" s="32"/>
      <c r="ETW1479" s="32"/>
      <c r="ETX1479" s="6"/>
      <c r="ETY1479" s="13"/>
      <c r="ETZ1479" s="6"/>
      <c r="EUA1479" s="10"/>
      <c r="EUB1479" s="10"/>
      <c r="EUC1479" s="6"/>
      <c r="EUD1479" s="5"/>
      <c r="EUE1479" s="7"/>
      <c r="EUF1479" s="6"/>
      <c r="EUG1479" s="32"/>
      <c r="EUH1479" s="32"/>
      <c r="EUI1479" s="32"/>
      <c r="EUJ1479" s="32"/>
      <c r="EUK1479" s="6"/>
      <c r="EUL1479" s="13"/>
      <c r="EUM1479" s="6"/>
      <c r="EUN1479" s="10"/>
      <c r="EUO1479" s="10"/>
      <c r="EUP1479" s="6"/>
      <c r="EUQ1479" s="5"/>
      <c r="EUR1479" s="7"/>
      <c r="EUS1479" s="6"/>
      <c r="EUT1479" s="32"/>
      <c r="EUU1479" s="32"/>
      <c r="EUV1479" s="32"/>
      <c r="EUW1479" s="32"/>
      <c r="EUX1479" s="6"/>
      <c r="EUY1479" s="13"/>
      <c r="EUZ1479" s="6"/>
      <c r="EVA1479" s="10"/>
      <c r="EVB1479" s="10"/>
      <c r="EVC1479" s="6"/>
      <c r="EVD1479" s="5"/>
      <c r="EVE1479" s="7"/>
      <c r="EVF1479" s="6"/>
      <c r="EVG1479" s="32"/>
      <c r="EVH1479" s="32"/>
      <c r="EVI1479" s="32"/>
      <c r="EVJ1479" s="32"/>
      <c r="EVK1479" s="6"/>
      <c r="EVL1479" s="13"/>
      <c r="EVM1479" s="6"/>
      <c r="EVN1479" s="10"/>
      <c r="EVO1479" s="10"/>
      <c r="EVP1479" s="6"/>
      <c r="EVQ1479" s="5"/>
      <c r="EVR1479" s="7"/>
      <c r="EVS1479" s="6"/>
      <c r="EVT1479" s="32"/>
      <c r="EVU1479" s="32"/>
      <c r="EVV1479" s="32"/>
      <c r="EVW1479" s="32"/>
      <c r="EVX1479" s="6"/>
      <c r="EVY1479" s="13"/>
      <c r="EVZ1479" s="6"/>
      <c r="EWA1479" s="10"/>
      <c r="EWB1479" s="10"/>
      <c r="EWC1479" s="6"/>
      <c r="EWD1479" s="5"/>
      <c r="EWE1479" s="7"/>
      <c r="EWF1479" s="6"/>
      <c r="EWG1479" s="32"/>
      <c r="EWH1479" s="32"/>
      <c r="EWI1479" s="32"/>
      <c r="EWJ1479" s="32"/>
      <c r="EWK1479" s="6"/>
      <c r="EWL1479" s="13"/>
      <c r="EWM1479" s="6"/>
      <c r="EWN1479" s="10"/>
      <c r="EWO1479" s="10"/>
      <c r="EWP1479" s="6"/>
      <c r="EWQ1479" s="5"/>
      <c r="EWR1479" s="7"/>
      <c r="EWS1479" s="6"/>
      <c r="EWT1479" s="32"/>
      <c r="EWU1479" s="32"/>
      <c r="EWV1479" s="32"/>
      <c r="EWW1479" s="32"/>
      <c r="EWX1479" s="6"/>
      <c r="EWY1479" s="13"/>
      <c r="EWZ1479" s="6"/>
      <c r="EXA1479" s="10"/>
      <c r="EXB1479" s="10"/>
      <c r="EXC1479" s="6"/>
      <c r="EXD1479" s="5"/>
      <c r="EXE1479" s="7"/>
      <c r="EXF1479" s="6"/>
      <c r="EXG1479" s="32"/>
      <c r="EXH1479" s="32"/>
      <c r="EXI1479" s="32"/>
      <c r="EXJ1479" s="32"/>
      <c r="EXK1479" s="6"/>
      <c r="EXL1479" s="13"/>
      <c r="EXM1479" s="6"/>
      <c r="EXN1479" s="10"/>
      <c r="EXO1479" s="10"/>
      <c r="EXP1479" s="6"/>
      <c r="EXQ1479" s="5"/>
      <c r="EXR1479" s="7"/>
      <c r="EXS1479" s="6"/>
      <c r="EXT1479" s="32"/>
      <c r="EXU1479" s="32"/>
      <c r="EXV1479" s="32"/>
      <c r="EXW1479" s="32"/>
      <c r="EXX1479" s="6"/>
      <c r="EXY1479" s="13"/>
      <c r="EXZ1479" s="6"/>
      <c r="EYA1479" s="10"/>
      <c r="EYB1479" s="10"/>
      <c r="EYC1479" s="6"/>
      <c r="EYD1479" s="5"/>
      <c r="EYE1479" s="7"/>
      <c r="EYF1479" s="6"/>
      <c r="EYG1479" s="32"/>
      <c r="EYH1479" s="32"/>
      <c r="EYI1479" s="32"/>
      <c r="EYJ1479" s="32"/>
      <c r="EYK1479" s="6"/>
      <c r="EYL1479" s="13"/>
      <c r="EYM1479" s="6"/>
      <c r="EYN1479" s="10"/>
      <c r="EYO1479" s="10"/>
      <c r="EYP1479" s="6"/>
      <c r="EYQ1479" s="5"/>
      <c r="EYR1479" s="7"/>
      <c r="EYS1479" s="6"/>
      <c r="EYT1479" s="32"/>
      <c r="EYU1479" s="32"/>
      <c r="EYV1479" s="32"/>
      <c r="EYW1479" s="32"/>
      <c r="EYX1479" s="6"/>
      <c r="EYY1479" s="13"/>
      <c r="EYZ1479" s="6"/>
      <c r="EZA1479" s="10"/>
      <c r="EZB1479" s="10"/>
      <c r="EZC1479" s="6"/>
      <c r="EZD1479" s="5"/>
      <c r="EZE1479" s="7"/>
      <c r="EZF1479" s="6"/>
      <c r="EZG1479" s="32"/>
      <c r="EZH1479" s="32"/>
      <c r="EZI1479" s="32"/>
      <c r="EZJ1479" s="32"/>
      <c r="EZK1479" s="6"/>
      <c r="EZL1479" s="13"/>
      <c r="EZM1479" s="6"/>
      <c r="EZN1479" s="10"/>
      <c r="EZO1479" s="10"/>
      <c r="EZP1479" s="6"/>
      <c r="EZQ1479" s="5"/>
      <c r="EZR1479" s="7"/>
      <c r="EZS1479" s="6"/>
      <c r="EZT1479" s="32"/>
      <c r="EZU1479" s="32"/>
      <c r="EZV1479" s="32"/>
      <c r="EZW1479" s="32"/>
      <c r="EZX1479" s="6"/>
      <c r="EZY1479" s="13"/>
      <c r="EZZ1479" s="6"/>
      <c r="FAA1479" s="10"/>
      <c r="FAB1479" s="10"/>
      <c r="FAC1479" s="6"/>
      <c r="FAD1479" s="5"/>
      <c r="FAE1479" s="7"/>
      <c r="FAF1479" s="6"/>
      <c r="FAG1479" s="32"/>
      <c r="FAH1479" s="32"/>
      <c r="FAI1479" s="32"/>
      <c r="FAJ1479" s="32"/>
      <c r="FAK1479" s="6"/>
      <c r="FAL1479" s="13"/>
      <c r="FAM1479" s="6"/>
      <c r="FAN1479" s="10"/>
      <c r="FAO1479" s="10"/>
      <c r="FAP1479" s="6"/>
      <c r="FAQ1479" s="5"/>
      <c r="FAR1479" s="7"/>
      <c r="FAS1479" s="6"/>
      <c r="FAT1479" s="32"/>
      <c r="FAU1479" s="32"/>
      <c r="FAV1479" s="32"/>
      <c r="FAW1479" s="32"/>
      <c r="FAX1479" s="6"/>
      <c r="FAY1479" s="13"/>
      <c r="FAZ1479" s="6"/>
      <c r="FBA1479" s="10"/>
      <c r="FBB1479" s="10"/>
      <c r="FBC1479" s="6"/>
      <c r="FBD1479" s="5"/>
      <c r="FBE1479" s="7"/>
      <c r="FBF1479" s="6"/>
      <c r="FBG1479" s="32"/>
      <c r="FBH1479" s="32"/>
      <c r="FBI1479" s="32"/>
      <c r="FBJ1479" s="32"/>
      <c r="FBK1479" s="6"/>
      <c r="FBL1479" s="13"/>
      <c r="FBM1479" s="6"/>
      <c r="FBN1479" s="10"/>
      <c r="FBO1479" s="10"/>
      <c r="FBP1479" s="6"/>
      <c r="FBQ1479" s="5"/>
      <c r="FBR1479" s="7"/>
      <c r="FBS1479" s="6"/>
      <c r="FBT1479" s="32"/>
      <c r="FBU1479" s="32"/>
      <c r="FBV1479" s="32"/>
      <c r="FBW1479" s="32"/>
      <c r="FBX1479" s="6"/>
      <c r="FBY1479" s="13"/>
      <c r="FBZ1479" s="6"/>
      <c r="FCA1479" s="10"/>
      <c r="FCB1479" s="10"/>
      <c r="FCC1479" s="6"/>
      <c r="FCD1479" s="5"/>
      <c r="FCE1479" s="7"/>
      <c r="FCF1479" s="6"/>
      <c r="FCG1479" s="32"/>
      <c r="FCH1479" s="32"/>
      <c r="FCI1479" s="32"/>
      <c r="FCJ1479" s="32"/>
      <c r="FCK1479" s="6"/>
      <c r="FCL1479" s="13"/>
      <c r="FCM1479" s="6"/>
      <c r="FCN1479" s="10"/>
      <c r="FCO1479" s="10"/>
      <c r="FCP1479" s="6"/>
      <c r="FCQ1479" s="5"/>
      <c r="FCR1479" s="7"/>
      <c r="FCS1479" s="6"/>
      <c r="FCT1479" s="32"/>
      <c r="FCU1479" s="32"/>
      <c r="FCV1479" s="32"/>
      <c r="FCW1479" s="32"/>
      <c r="FCX1479" s="6"/>
      <c r="FCY1479" s="13"/>
      <c r="FCZ1479" s="6"/>
      <c r="FDA1479" s="10"/>
      <c r="FDB1479" s="10"/>
      <c r="FDC1479" s="6"/>
      <c r="FDD1479" s="5"/>
      <c r="FDE1479" s="7"/>
      <c r="FDF1479" s="6"/>
      <c r="FDG1479" s="32"/>
      <c r="FDH1479" s="32"/>
      <c r="FDI1479" s="32"/>
      <c r="FDJ1479" s="32"/>
      <c r="FDK1479" s="6"/>
      <c r="FDL1479" s="13"/>
      <c r="FDM1479" s="6"/>
      <c r="FDN1479" s="10"/>
      <c r="FDO1479" s="10"/>
      <c r="FDP1479" s="6"/>
      <c r="FDQ1479" s="5"/>
      <c r="FDR1479" s="7"/>
      <c r="FDS1479" s="6"/>
      <c r="FDT1479" s="32"/>
      <c r="FDU1479" s="32"/>
      <c r="FDV1479" s="32"/>
      <c r="FDW1479" s="32"/>
      <c r="FDX1479" s="6"/>
      <c r="FDY1479" s="13"/>
      <c r="FDZ1479" s="6"/>
      <c r="FEA1479" s="10"/>
      <c r="FEB1479" s="10"/>
      <c r="FEC1479" s="6"/>
      <c r="FED1479" s="5"/>
      <c r="FEE1479" s="7"/>
      <c r="FEF1479" s="6"/>
      <c r="FEG1479" s="32"/>
      <c r="FEH1479" s="32"/>
      <c r="FEI1479" s="32"/>
      <c r="FEJ1479" s="32"/>
      <c r="FEK1479" s="6"/>
      <c r="FEL1479" s="13"/>
      <c r="FEM1479" s="6"/>
      <c r="FEN1479" s="10"/>
      <c r="FEO1479" s="10"/>
      <c r="FEP1479" s="6"/>
      <c r="FEQ1479" s="5"/>
      <c r="FER1479" s="7"/>
      <c r="FES1479" s="6"/>
      <c r="FET1479" s="32"/>
      <c r="FEU1479" s="32"/>
      <c r="FEV1479" s="32"/>
      <c r="FEW1479" s="32"/>
      <c r="FEX1479" s="6"/>
      <c r="FEY1479" s="13"/>
      <c r="FEZ1479" s="6"/>
      <c r="FFA1479" s="10"/>
      <c r="FFB1479" s="10"/>
      <c r="FFC1479" s="6"/>
      <c r="FFD1479" s="5"/>
      <c r="FFE1479" s="7"/>
      <c r="FFF1479" s="6"/>
      <c r="FFG1479" s="32"/>
      <c r="FFH1479" s="32"/>
      <c r="FFI1479" s="32"/>
      <c r="FFJ1479" s="32"/>
      <c r="FFK1479" s="6"/>
      <c r="FFL1479" s="13"/>
      <c r="FFM1479" s="6"/>
      <c r="FFN1479" s="10"/>
      <c r="FFO1479" s="10"/>
      <c r="FFP1479" s="6"/>
      <c r="FFQ1479" s="5"/>
      <c r="FFR1479" s="7"/>
      <c r="FFS1479" s="6"/>
      <c r="FFT1479" s="32"/>
      <c r="FFU1479" s="32"/>
      <c r="FFV1479" s="32"/>
      <c r="FFW1479" s="32"/>
      <c r="FFX1479" s="6"/>
      <c r="FFY1479" s="13"/>
      <c r="FFZ1479" s="6"/>
      <c r="FGA1479" s="10"/>
      <c r="FGB1479" s="10"/>
      <c r="FGC1479" s="6"/>
      <c r="FGD1479" s="5"/>
      <c r="FGE1479" s="7"/>
      <c r="FGF1479" s="6"/>
      <c r="FGG1479" s="32"/>
      <c r="FGH1479" s="32"/>
      <c r="FGI1479" s="32"/>
      <c r="FGJ1479" s="32"/>
      <c r="FGK1479" s="6"/>
      <c r="FGL1479" s="13"/>
      <c r="FGM1479" s="6"/>
      <c r="FGN1479" s="10"/>
      <c r="FGO1479" s="10"/>
      <c r="FGP1479" s="6"/>
      <c r="FGQ1479" s="5"/>
      <c r="FGR1479" s="7"/>
      <c r="FGS1479" s="6"/>
      <c r="FGT1479" s="32"/>
      <c r="FGU1479" s="32"/>
      <c r="FGV1479" s="32"/>
      <c r="FGW1479" s="32"/>
      <c r="FGX1479" s="6"/>
      <c r="FGY1479" s="13"/>
      <c r="FGZ1479" s="6"/>
      <c r="FHA1479" s="10"/>
      <c r="FHB1479" s="10"/>
      <c r="FHC1479" s="6"/>
      <c r="FHD1479" s="5"/>
      <c r="FHE1479" s="7"/>
      <c r="FHF1479" s="6"/>
      <c r="FHG1479" s="32"/>
      <c r="FHH1479" s="32"/>
      <c r="FHI1479" s="32"/>
      <c r="FHJ1479" s="32"/>
      <c r="FHK1479" s="6"/>
      <c r="FHL1479" s="13"/>
      <c r="FHM1479" s="6"/>
      <c r="FHN1479" s="10"/>
      <c r="FHO1479" s="10"/>
      <c r="FHP1479" s="6"/>
      <c r="FHQ1479" s="5"/>
      <c r="FHR1479" s="7"/>
      <c r="FHS1479" s="6"/>
      <c r="FHT1479" s="32"/>
      <c r="FHU1479" s="32"/>
      <c r="FHV1479" s="32"/>
      <c r="FHW1479" s="32"/>
      <c r="FHX1479" s="6"/>
      <c r="FHY1479" s="13"/>
      <c r="FHZ1479" s="6"/>
      <c r="FIA1479" s="10"/>
      <c r="FIB1479" s="10"/>
      <c r="FIC1479" s="6"/>
      <c r="FID1479" s="5"/>
      <c r="FIE1479" s="7"/>
      <c r="FIF1479" s="6"/>
      <c r="FIG1479" s="32"/>
      <c r="FIH1479" s="32"/>
      <c r="FII1479" s="32"/>
      <c r="FIJ1479" s="32"/>
      <c r="FIK1479" s="6"/>
      <c r="FIL1479" s="13"/>
      <c r="FIM1479" s="6"/>
      <c r="FIN1479" s="10"/>
      <c r="FIO1479" s="10"/>
      <c r="FIP1479" s="6"/>
      <c r="FIQ1479" s="5"/>
      <c r="FIR1479" s="7"/>
      <c r="FIS1479" s="6"/>
      <c r="FIT1479" s="32"/>
      <c r="FIU1479" s="32"/>
      <c r="FIV1479" s="32"/>
      <c r="FIW1479" s="32"/>
      <c r="FIX1479" s="6"/>
      <c r="FIY1479" s="13"/>
      <c r="FIZ1479" s="6"/>
      <c r="FJA1479" s="10"/>
      <c r="FJB1479" s="10"/>
      <c r="FJC1479" s="6"/>
      <c r="FJD1479" s="5"/>
      <c r="FJE1479" s="7"/>
      <c r="FJF1479" s="6"/>
      <c r="FJG1479" s="32"/>
      <c r="FJH1479" s="32"/>
      <c r="FJI1479" s="32"/>
      <c r="FJJ1479" s="32"/>
      <c r="FJK1479" s="6"/>
      <c r="FJL1479" s="13"/>
      <c r="FJM1479" s="6"/>
      <c r="FJN1479" s="10"/>
      <c r="FJO1479" s="10"/>
      <c r="FJP1479" s="6"/>
      <c r="FJQ1479" s="5"/>
      <c r="FJR1479" s="7"/>
      <c r="FJS1479" s="6"/>
      <c r="FJT1479" s="32"/>
      <c r="FJU1479" s="32"/>
      <c r="FJV1479" s="32"/>
      <c r="FJW1479" s="32"/>
      <c r="FJX1479" s="6"/>
      <c r="FJY1479" s="13"/>
      <c r="FJZ1479" s="6"/>
      <c r="FKA1479" s="10"/>
      <c r="FKB1479" s="10"/>
      <c r="FKC1479" s="6"/>
      <c r="FKD1479" s="5"/>
      <c r="FKE1479" s="7"/>
      <c r="FKF1479" s="6"/>
      <c r="FKG1479" s="32"/>
      <c r="FKH1479" s="32"/>
      <c r="FKI1479" s="32"/>
      <c r="FKJ1479" s="32"/>
      <c r="FKK1479" s="6"/>
      <c r="FKL1479" s="13"/>
      <c r="FKM1479" s="6"/>
      <c r="FKN1479" s="10"/>
      <c r="FKO1479" s="10"/>
      <c r="FKP1479" s="6"/>
      <c r="FKQ1479" s="5"/>
      <c r="FKR1479" s="7"/>
      <c r="FKS1479" s="6"/>
      <c r="FKT1479" s="32"/>
      <c r="FKU1479" s="32"/>
      <c r="FKV1479" s="32"/>
      <c r="FKW1479" s="32"/>
      <c r="FKX1479" s="6"/>
      <c r="FKY1479" s="13"/>
      <c r="FKZ1479" s="6"/>
      <c r="FLA1479" s="10"/>
      <c r="FLB1479" s="10"/>
      <c r="FLC1479" s="6"/>
      <c r="FLD1479" s="5"/>
      <c r="FLE1479" s="7"/>
      <c r="FLF1479" s="6"/>
      <c r="FLG1479" s="32"/>
      <c r="FLH1479" s="32"/>
      <c r="FLI1479" s="32"/>
      <c r="FLJ1479" s="32"/>
      <c r="FLK1479" s="6"/>
      <c r="FLL1479" s="13"/>
      <c r="FLM1479" s="6"/>
      <c r="FLN1479" s="10"/>
      <c r="FLO1479" s="10"/>
      <c r="FLP1479" s="6"/>
      <c r="FLQ1479" s="5"/>
      <c r="FLR1479" s="7"/>
      <c r="FLS1479" s="6"/>
      <c r="FLT1479" s="32"/>
      <c r="FLU1479" s="32"/>
      <c r="FLV1479" s="32"/>
      <c r="FLW1479" s="32"/>
      <c r="FLX1479" s="6"/>
      <c r="FLY1479" s="13"/>
      <c r="FLZ1479" s="6"/>
      <c r="FMA1479" s="10"/>
      <c r="FMB1479" s="10"/>
      <c r="FMC1479" s="6"/>
      <c r="FMD1479" s="5"/>
      <c r="FME1479" s="7"/>
      <c r="FMF1479" s="6"/>
      <c r="FMG1479" s="32"/>
      <c r="FMH1479" s="32"/>
      <c r="FMI1479" s="32"/>
      <c r="FMJ1479" s="32"/>
      <c r="FMK1479" s="6"/>
      <c r="FML1479" s="13"/>
      <c r="FMM1479" s="6"/>
      <c r="FMN1479" s="10"/>
      <c r="FMO1479" s="10"/>
      <c r="FMP1479" s="6"/>
      <c r="FMQ1479" s="5"/>
      <c r="FMR1479" s="7"/>
      <c r="FMS1479" s="6"/>
      <c r="FMT1479" s="32"/>
      <c r="FMU1479" s="32"/>
      <c r="FMV1479" s="32"/>
      <c r="FMW1479" s="32"/>
      <c r="FMX1479" s="6"/>
      <c r="FMY1479" s="13"/>
      <c r="FMZ1479" s="6"/>
      <c r="FNA1479" s="10"/>
      <c r="FNB1479" s="10"/>
      <c r="FNC1479" s="6"/>
      <c r="FND1479" s="5"/>
      <c r="FNE1479" s="7"/>
      <c r="FNF1479" s="6"/>
      <c r="FNG1479" s="32"/>
      <c r="FNH1479" s="32"/>
      <c r="FNI1479" s="32"/>
      <c r="FNJ1479" s="32"/>
      <c r="FNK1479" s="6"/>
      <c r="FNL1479" s="13"/>
      <c r="FNM1479" s="6"/>
      <c r="FNN1479" s="10"/>
      <c r="FNO1479" s="10"/>
      <c r="FNP1479" s="6"/>
      <c r="FNQ1479" s="5"/>
      <c r="FNR1479" s="7"/>
      <c r="FNS1479" s="6"/>
      <c r="FNT1479" s="32"/>
      <c r="FNU1479" s="32"/>
      <c r="FNV1479" s="32"/>
      <c r="FNW1479" s="32"/>
      <c r="FNX1479" s="6"/>
      <c r="FNY1479" s="13"/>
      <c r="FNZ1479" s="6"/>
      <c r="FOA1479" s="10"/>
      <c r="FOB1479" s="10"/>
      <c r="FOC1479" s="6"/>
      <c r="FOD1479" s="5"/>
      <c r="FOE1479" s="7"/>
      <c r="FOF1479" s="6"/>
      <c r="FOG1479" s="32"/>
      <c r="FOH1479" s="32"/>
      <c r="FOI1479" s="32"/>
      <c r="FOJ1479" s="32"/>
      <c r="FOK1479" s="6"/>
      <c r="FOL1479" s="13"/>
      <c r="FOM1479" s="6"/>
      <c r="FON1479" s="10"/>
      <c r="FOO1479" s="10"/>
      <c r="FOP1479" s="6"/>
      <c r="FOQ1479" s="5"/>
      <c r="FOR1479" s="7"/>
      <c r="FOS1479" s="6"/>
      <c r="FOT1479" s="32"/>
      <c r="FOU1479" s="32"/>
      <c r="FOV1479" s="32"/>
      <c r="FOW1479" s="32"/>
      <c r="FOX1479" s="6"/>
      <c r="FOY1479" s="13"/>
      <c r="FOZ1479" s="6"/>
      <c r="FPA1479" s="10"/>
      <c r="FPB1479" s="10"/>
      <c r="FPC1479" s="6"/>
      <c r="FPD1479" s="5"/>
      <c r="FPE1479" s="7"/>
      <c r="FPF1479" s="6"/>
      <c r="FPG1479" s="32"/>
      <c r="FPH1479" s="32"/>
      <c r="FPI1479" s="32"/>
      <c r="FPJ1479" s="32"/>
      <c r="FPK1479" s="6"/>
      <c r="FPL1479" s="13"/>
      <c r="FPM1479" s="6"/>
      <c r="FPN1479" s="10"/>
      <c r="FPO1479" s="10"/>
      <c r="FPP1479" s="6"/>
      <c r="FPQ1479" s="5"/>
      <c r="FPR1479" s="7"/>
      <c r="FPS1479" s="6"/>
      <c r="FPT1479" s="32"/>
      <c r="FPU1479" s="32"/>
      <c r="FPV1479" s="32"/>
      <c r="FPW1479" s="32"/>
      <c r="FPX1479" s="6"/>
      <c r="FPY1479" s="13"/>
      <c r="FPZ1479" s="6"/>
      <c r="FQA1479" s="10"/>
      <c r="FQB1479" s="10"/>
      <c r="FQC1479" s="6"/>
      <c r="FQD1479" s="5"/>
      <c r="FQE1479" s="7"/>
      <c r="FQF1479" s="6"/>
      <c r="FQG1479" s="32"/>
      <c r="FQH1479" s="32"/>
      <c r="FQI1479" s="32"/>
      <c r="FQJ1479" s="32"/>
      <c r="FQK1479" s="6"/>
      <c r="FQL1479" s="13"/>
      <c r="FQM1479" s="6"/>
      <c r="FQN1479" s="10"/>
      <c r="FQO1479" s="10"/>
      <c r="FQP1479" s="6"/>
      <c r="FQQ1479" s="5"/>
      <c r="FQR1479" s="7"/>
      <c r="FQS1479" s="6"/>
      <c r="FQT1479" s="32"/>
      <c r="FQU1479" s="32"/>
      <c r="FQV1479" s="32"/>
      <c r="FQW1479" s="32"/>
      <c r="FQX1479" s="6"/>
      <c r="FQY1479" s="13"/>
      <c r="FQZ1479" s="6"/>
      <c r="FRA1479" s="10"/>
      <c r="FRB1479" s="10"/>
      <c r="FRC1479" s="6"/>
      <c r="FRD1479" s="5"/>
      <c r="FRE1479" s="7"/>
      <c r="FRF1479" s="6"/>
      <c r="FRG1479" s="32"/>
      <c r="FRH1479" s="32"/>
      <c r="FRI1479" s="32"/>
      <c r="FRJ1479" s="32"/>
      <c r="FRK1479" s="6"/>
      <c r="FRL1479" s="13"/>
      <c r="FRM1479" s="6"/>
      <c r="FRN1479" s="10"/>
      <c r="FRO1479" s="10"/>
      <c r="FRP1479" s="6"/>
      <c r="FRQ1479" s="5"/>
      <c r="FRR1479" s="7"/>
      <c r="FRS1479" s="6"/>
      <c r="FRT1479" s="32"/>
      <c r="FRU1479" s="32"/>
      <c r="FRV1479" s="32"/>
      <c r="FRW1479" s="32"/>
      <c r="FRX1479" s="6"/>
      <c r="FRY1479" s="13"/>
      <c r="FRZ1479" s="6"/>
      <c r="FSA1479" s="10"/>
      <c r="FSB1479" s="10"/>
      <c r="FSC1479" s="6"/>
      <c r="FSD1479" s="5"/>
      <c r="FSE1479" s="7"/>
      <c r="FSF1479" s="6"/>
      <c r="FSG1479" s="32"/>
      <c r="FSH1479" s="32"/>
      <c r="FSI1479" s="32"/>
      <c r="FSJ1479" s="32"/>
      <c r="FSK1479" s="6"/>
      <c r="FSL1479" s="13"/>
      <c r="FSM1479" s="6"/>
      <c r="FSN1479" s="10"/>
      <c r="FSO1479" s="10"/>
      <c r="FSP1479" s="6"/>
      <c r="FSQ1479" s="5"/>
      <c r="FSR1479" s="7"/>
      <c r="FSS1479" s="6"/>
      <c r="FST1479" s="32"/>
      <c r="FSU1479" s="32"/>
      <c r="FSV1479" s="32"/>
      <c r="FSW1479" s="32"/>
      <c r="FSX1479" s="6"/>
      <c r="FSY1479" s="13"/>
      <c r="FSZ1479" s="6"/>
      <c r="FTA1479" s="10"/>
      <c r="FTB1479" s="10"/>
      <c r="FTC1479" s="6"/>
      <c r="FTD1479" s="5"/>
      <c r="FTE1479" s="7"/>
      <c r="FTF1479" s="6"/>
      <c r="FTG1479" s="32"/>
      <c r="FTH1479" s="32"/>
      <c r="FTI1479" s="32"/>
      <c r="FTJ1479" s="32"/>
      <c r="FTK1479" s="6"/>
      <c r="FTL1479" s="13"/>
      <c r="FTM1479" s="6"/>
      <c r="FTN1479" s="10"/>
      <c r="FTO1479" s="10"/>
      <c r="FTP1479" s="6"/>
      <c r="FTQ1479" s="5"/>
      <c r="FTR1479" s="7"/>
      <c r="FTS1479" s="6"/>
      <c r="FTT1479" s="32"/>
      <c r="FTU1479" s="32"/>
      <c r="FTV1479" s="32"/>
      <c r="FTW1479" s="32"/>
      <c r="FTX1479" s="6"/>
      <c r="FTY1479" s="13"/>
      <c r="FTZ1479" s="6"/>
      <c r="FUA1479" s="10"/>
      <c r="FUB1479" s="10"/>
      <c r="FUC1479" s="6"/>
      <c r="FUD1479" s="5"/>
      <c r="FUE1479" s="7"/>
      <c r="FUF1479" s="6"/>
      <c r="FUG1479" s="32"/>
      <c r="FUH1479" s="32"/>
      <c r="FUI1479" s="32"/>
      <c r="FUJ1479" s="32"/>
      <c r="FUK1479" s="6"/>
      <c r="FUL1479" s="13"/>
      <c r="FUM1479" s="6"/>
      <c r="FUN1479" s="10"/>
      <c r="FUO1479" s="10"/>
      <c r="FUP1479" s="6"/>
      <c r="FUQ1479" s="5"/>
      <c r="FUR1479" s="7"/>
      <c r="FUS1479" s="6"/>
      <c r="FUT1479" s="32"/>
      <c r="FUU1479" s="32"/>
      <c r="FUV1479" s="32"/>
      <c r="FUW1479" s="32"/>
      <c r="FUX1479" s="6"/>
      <c r="FUY1479" s="13"/>
      <c r="FUZ1479" s="6"/>
      <c r="FVA1479" s="10"/>
      <c r="FVB1479" s="10"/>
      <c r="FVC1479" s="6"/>
      <c r="FVD1479" s="5"/>
      <c r="FVE1479" s="7"/>
      <c r="FVF1479" s="6"/>
      <c r="FVG1479" s="32"/>
      <c r="FVH1479" s="32"/>
      <c r="FVI1479" s="32"/>
      <c r="FVJ1479" s="32"/>
      <c r="FVK1479" s="6"/>
      <c r="FVL1479" s="13"/>
      <c r="FVM1479" s="6"/>
      <c r="FVN1479" s="10"/>
      <c r="FVO1479" s="10"/>
      <c r="FVP1479" s="6"/>
      <c r="FVQ1479" s="5"/>
      <c r="FVR1479" s="7"/>
      <c r="FVS1479" s="6"/>
      <c r="FVT1479" s="32"/>
      <c r="FVU1479" s="32"/>
      <c r="FVV1479" s="32"/>
      <c r="FVW1479" s="32"/>
      <c r="FVX1479" s="6"/>
      <c r="FVY1479" s="13"/>
      <c r="FVZ1479" s="6"/>
      <c r="FWA1479" s="10"/>
      <c r="FWB1479" s="10"/>
      <c r="FWC1479" s="6"/>
      <c r="FWD1479" s="5"/>
      <c r="FWE1479" s="7"/>
      <c r="FWF1479" s="6"/>
      <c r="FWG1479" s="32"/>
      <c r="FWH1479" s="32"/>
      <c r="FWI1479" s="32"/>
      <c r="FWJ1479" s="32"/>
      <c r="FWK1479" s="6"/>
      <c r="FWL1479" s="13"/>
      <c r="FWM1479" s="6"/>
      <c r="FWN1479" s="10"/>
      <c r="FWO1479" s="10"/>
      <c r="FWP1479" s="6"/>
      <c r="FWQ1479" s="5"/>
      <c r="FWR1479" s="7"/>
      <c r="FWS1479" s="6"/>
      <c r="FWT1479" s="32"/>
      <c r="FWU1479" s="32"/>
      <c r="FWV1479" s="32"/>
      <c r="FWW1479" s="32"/>
      <c r="FWX1479" s="6"/>
      <c r="FWY1479" s="13"/>
      <c r="FWZ1479" s="6"/>
      <c r="FXA1479" s="10"/>
      <c r="FXB1479" s="10"/>
      <c r="FXC1479" s="6"/>
      <c r="FXD1479" s="5"/>
      <c r="FXE1479" s="7"/>
      <c r="FXF1479" s="6"/>
      <c r="FXG1479" s="32"/>
      <c r="FXH1479" s="32"/>
      <c r="FXI1479" s="32"/>
      <c r="FXJ1479" s="32"/>
      <c r="FXK1479" s="6"/>
      <c r="FXL1479" s="13"/>
      <c r="FXM1479" s="6"/>
      <c r="FXN1479" s="10"/>
      <c r="FXO1479" s="10"/>
      <c r="FXP1479" s="6"/>
      <c r="FXQ1479" s="5"/>
      <c r="FXR1479" s="7"/>
      <c r="FXS1479" s="6"/>
      <c r="FXT1479" s="32"/>
      <c r="FXU1479" s="32"/>
      <c r="FXV1479" s="32"/>
      <c r="FXW1479" s="32"/>
      <c r="FXX1479" s="6"/>
      <c r="FXY1479" s="13"/>
      <c r="FXZ1479" s="6"/>
      <c r="FYA1479" s="10"/>
      <c r="FYB1479" s="10"/>
      <c r="FYC1479" s="6"/>
      <c r="FYD1479" s="5"/>
      <c r="FYE1479" s="7"/>
      <c r="FYF1479" s="6"/>
      <c r="FYG1479" s="32"/>
      <c r="FYH1479" s="32"/>
      <c r="FYI1479" s="32"/>
      <c r="FYJ1479" s="32"/>
      <c r="FYK1479" s="6"/>
      <c r="FYL1479" s="13"/>
      <c r="FYM1479" s="6"/>
      <c r="FYN1479" s="10"/>
      <c r="FYO1479" s="10"/>
      <c r="FYP1479" s="6"/>
      <c r="FYQ1479" s="5"/>
      <c r="FYR1479" s="7"/>
      <c r="FYS1479" s="6"/>
      <c r="FYT1479" s="32"/>
      <c r="FYU1479" s="32"/>
      <c r="FYV1479" s="32"/>
      <c r="FYW1479" s="32"/>
      <c r="FYX1479" s="6"/>
      <c r="FYY1479" s="13"/>
      <c r="FYZ1479" s="6"/>
      <c r="FZA1479" s="10"/>
      <c r="FZB1479" s="10"/>
      <c r="FZC1479" s="6"/>
      <c r="FZD1479" s="5"/>
      <c r="FZE1479" s="7"/>
      <c r="FZF1479" s="6"/>
      <c r="FZG1479" s="32"/>
      <c r="FZH1479" s="32"/>
      <c r="FZI1479" s="32"/>
      <c r="FZJ1479" s="32"/>
      <c r="FZK1479" s="6"/>
      <c r="FZL1479" s="13"/>
      <c r="FZM1479" s="6"/>
      <c r="FZN1479" s="10"/>
      <c r="FZO1479" s="10"/>
      <c r="FZP1479" s="6"/>
      <c r="FZQ1479" s="5"/>
      <c r="FZR1479" s="7"/>
      <c r="FZS1479" s="6"/>
      <c r="FZT1479" s="32"/>
      <c r="FZU1479" s="32"/>
      <c r="FZV1479" s="32"/>
      <c r="FZW1479" s="32"/>
      <c r="FZX1479" s="6"/>
      <c r="FZY1479" s="13"/>
      <c r="FZZ1479" s="6"/>
      <c r="GAA1479" s="10"/>
      <c r="GAB1479" s="10"/>
      <c r="GAC1479" s="6"/>
      <c r="GAD1479" s="5"/>
      <c r="GAE1479" s="7"/>
      <c r="GAF1479" s="6"/>
      <c r="GAG1479" s="32"/>
      <c r="GAH1479" s="32"/>
      <c r="GAI1479" s="32"/>
      <c r="GAJ1479" s="32"/>
      <c r="GAK1479" s="6"/>
      <c r="GAL1479" s="13"/>
      <c r="GAM1479" s="6"/>
      <c r="GAN1479" s="10"/>
      <c r="GAO1479" s="10"/>
      <c r="GAP1479" s="6"/>
      <c r="GAQ1479" s="5"/>
      <c r="GAR1479" s="7"/>
      <c r="GAS1479" s="6"/>
      <c r="GAT1479" s="32"/>
      <c r="GAU1479" s="32"/>
      <c r="GAV1479" s="32"/>
      <c r="GAW1479" s="32"/>
      <c r="GAX1479" s="6"/>
      <c r="GAY1479" s="13"/>
      <c r="GAZ1479" s="6"/>
      <c r="GBA1479" s="10"/>
      <c r="GBB1479" s="10"/>
      <c r="GBC1479" s="6"/>
      <c r="GBD1479" s="5"/>
      <c r="GBE1479" s="7"/>
      <c r="GBF1479" s="6"/>
      <c r="GBG1479" s="32"/>
      <c r="GBH1479" s="32"/>
      <c r="GBI1479" s="32"/>
      <c r="GBJ1479" s="32"/>
      <c r="GBK1479" s="6"/>
      <c r="GBL1479" s="13"/>
      <c r="GBM1479" s="6"/>
      <c r="GBN1479" s="10"/>
      <c r="GBO1479" s="10"/>
      <c r="GBP1479" s="6"/>
      <c r="GBQ1479" s="5"/>
      <c r="GBR1479" s="7"/>
      <c r="GBS1479" s="6"/>
      <c r="GBT1479" s="32"/>
      <c r="GBU1479" s="32"/>
      <c r="GBV1479" s="32"/>
      <c r="GBW1479" s="32"/>
      <c r="GBX1479" s="6"/>
      <c r="GBY1479" s="13"/>
      <c r="GBZ1479" s="6"/>
      <c r="GCA1479" s="10"/>
      <c r="GCB1479" s="10"/>
      <c r="GCC1479" s="6"/>
      <c r="GCD1479" s="5"/>
      <c r="GCE1479" s="7"/>
      <c r="GCF1479" s="6"/>
      <c r="GCG1479" s="32"/>
      <c r="GCH1479" s="32"/>
      <c r="GCI1479" s="32"/>
      <c r="GCJ1479" s="32"/>
      <c r="GCK1479" s="6"/>
      <c r="GCL1479" s="13"/>
      <c r="GCM1479" s="6"/>
      <c r="GCN1479" s="10"/>
      <c r="GCO1479" s="10"/>
      <c r="GCP1479" s="6"/>
      <c r="GCQ1479" s="5"/>
      <c r="GCR1479" s="7"/>
      <c r="GCS1479" s="6"/>
      <c r="GCT1479" s="32"/>
      <c r="GCU1479" s="32"/>
      <c r="GCV1479" s="32"/>
      <c r="GCW1479" s="32"/>
      <c r="GCX1479" s="6"/>
      <c r="GCY1479" s="13"/>
      <c r="GCZ1479" s="6"/>
      <c r="GDA1479" s="10"/>
      <c r="GDB1479" s="10"/>
      <c r="GDC1479" s="6"/>
      <c r="GDD1479" s="5"/>
      <c r="GDE1479" s="7"/>
      <c r="GDF1479" s="6"/>
      <c r="GDG1479" s="32"/>
      <c r="GDH1479" s="32"/>
      <c r="GDI1479" s="32"/>
      <c r="GDJ1479" s="32"/>
      <c r="GDK1479" s="6"/>
      <c r="GDL1479" s="13"/>
      <c r="GDM1479" s="6"/>
      <c r="GDN1479" s="10"/>
      <c r="GDO1479" s="10"/>
      <c r="GDP1479" s="6"/>
      <c r="GDQ1479" s="5"/>
      <c r="GDR1479" s="7"/>
      <c r="GDS1479" s="6"/>
      <c r="GDT1479" s="32"/>
      <c r="GDU1479" s="32"/>
      <c r="GDV1479" s="32"/>
      <c r="GDW1479" s="32"/>
      <c r="GDX1479" s="6"/>
      <c r="GDY1479" s="13"/>
      <c r="GDZ1479" s="6"/>
      <c r="GEA1479" s="10"/>
      <c r="GEB1479" s="10"/>
      <c r="GEC1479" s="6"/>
      <c r="GED1479" s="5"/>
      <c r="GEE1479" s="7"/>
      <c r="GEF1479" s="6"/>
      <c r="GEG1479" s="32"/>
      <c r="GEH1479" s="32"/>
      <c r="GEI1479" s="32"/>
      <c r="GEJ1479" s="32"/>
      <c r="GEK1479" s="6"/>
      <c r="GEL1479" s="13"/>
      <c r="GEM1479" s="6"/>
      <c r="GEN1479" s="10"/>
      <c r="GEO1479" s="10"/>
      <c r="GEP1479" s="6"/>
      <c r="GEQ1479" s="5"/>
      <c r="GER1479" s="7"/>
      <c r="GES1479" s="6"/>
      <c r="GET1479" s="32"/>
      <c r="GEU1479" s="32"/>
      <c r="GEV1479" s="32"/>
      <c r="GEW1479" s="32"/>
      <c r="GEX1479" s="6"/>
      <c r="GEY1479" s="13"/>
      <c r="GEZ1479" s="6"/>
      <c r="GFA1479" s="10"/>
      <c r="GFB1479" s="10"/>
      <c r="GFC1479" s="6"/>
      <c r="GFD1479" s="5"/>
      <c r="GFE1479" s="7"/>
      <c r="GFF1479" s="6"/>
      <c r="GFG1479" s="32"/>
      <c r="GFH1479" s="32"/>
      <c r="GFI1479" s="32"/>
      <c r="GFJ1479" s="32"/>
      <c r="GFK1479" s="6"/>
      <c r="GFL1479" s="13"/>
      <c r="GFM1479" s="6"/>
      <c r="GFN1479" s="10"/>
      <c r="GFO1479" s="10"/>
      <c r="GFP1479" s="6"/>
      <c r="GFQ1479" s="5"/>
      <c r="GFR1479" s="7"/>
      <c r="GFS1479" s="6"/>
      <c r="GFT1479" s="32"/>
      <c r="GFU1479" s="32"/>
      <c r="GFV1479" s="32"/>
      <c r="GFW1479" s="32"/>
      <c r="GFX1479" s="6"/>
      <c r="GFY1479" s="13"/>
      <c r="GFZ1479" s="6"/>
      <c r="GGA1479" s="10"/>
      <c r="GGB1479" s="10"/>
      <c r="GGC1479" s="6"/>
      <c r="GGD1479" s="5"/>
      <c r="GGE1479" s="7"/>
      <c r="GGF1479" s="6"/>
      <c r="GGG1479" s="32"/>
      <c r="GGH1479" s="32"/>
      <c r="GGI1479" s="32"/>
      <c r="GGJ1479" s="32"/>
      <c r="GGK1479" s="6"/>
      <c r="GGL1479" s="13"/>
      <c r="GGM1479" s="6"/>
      <c r="GGN1479" s="10"/>
      <c r="GGO1479" s="10"/>
      <c r="GGP1479" s="6"/>
      <c r="GGQ1479" s="5"/>
      <c r="GGR1479" s="7"/>
      <c r="GGS1479" s="6"/>
      <c r="GGT1479" s="32"/>
      <c r="GGU1479" s="32"/>
      <c r="GGV1479" s="32"/>
      <c r="GGW1479" s="32"/>
      <c r="GGX1479" s="6"/>
      <c r="GGY1479" s="13"/>
      <c r="GGZ1479" s="6"/>
      <c r="GHA1479" s="10"/>
      <c r="GHB1479" s="10"/>
      <c r="GHC1479" s="6"/>
      <c r="GHD1479" s="5"/>
      <c r="GHE1479" s="7"/>
      <c r="GHF1479" s="6"/>
      <c r="GHG1479" s="32"/>
      <c r="GHH1479" s="32"/>
      <c r="GHI1479" s="32"/>
      <c r="GHJ1479" s="32"/>
      <c r="GHK1479" s="6"/>
      <c r="GHL1479" s="13"/>
      <c r="GHM1479" s="6"/>
      <c r="GHN1479" s="10"/>
      <c r="GHO1479" s="10"/>
      <c r="GHP1479" s="6"/>
      <c r="GHQ1479" s="5"/>
      <c r="GHR1479" s="7"/>
      <c r="GHS1479" s="6"/>
      <c r="GHT1479" s="32"/>
      <c r="GHU1479" s="32"/>
      <c r="GHV1479" s="32"/>
      <c r="GHW1479" s="32"/>
      <c r="GHX1479" s="6"/>
      <c r="GHY1479" s="13"/>
      <c r="GHZ1479" s="6"/>
      <c r="GIA1479" s="10"/>
      <c r="GIB1479" s="10"/>
      <c r="GIC1479" s="6"/>
      <c r="GID1479" s="5"/>
      <c r="GIE1479" s="7"/>
      <c r="GIF1479" s="6"/>
      <c r="GIG1479" s="32"/>
      <c r="GIH1479" s="32"/>
      <c r="GII1479" s="32"/>
      <c r="GIJ1479" s="32"/>
      <c r="GIK1479" s="6"/>
      <c r="GIL1479" s="13"/>
      <c r="GIM1479" s="6"/>
      <c r="GIN1479" s="10"/>
      <c r="GIO1479" s="10"/>
      <c r="GIP1479" s="6"/>
      <c r="GIQ1479" s="5"/>
      <c r="GIR1479" s="7"/>
      <c r="GIS1479" s="6"/>
      <c r="GIT1479" s="32"/>
      <c r="GIU1479" s="32"/>
      <c r="GIV1479" s="32"/>
      <c r="GIW1479" s="32"/>
      <c r="GIX1479" s="6"/>
      <c r="GIY1479" s="13"/>
      <c r="GIZ1479" s="6"/>
      <c r="GJA1479" s="10"/>
      <c r="GJB1479" s="10"/>
      <c r="GJC1479" s="6"/>
      <c r="GJD1479" s="5"/>
      <c r="GJE1479" s="7"/>
      <c r="GJF1479" s="6"/>
      <c r="GJG1479" s="32"/>
      <c r="GJH1479" s="32"/>
      <c r="GJI1479" s="32"/>
      <c r="GJJ1479" s="32"/>
      <c r="GJK1479" s="6"/>
      <c r="GJL1479" s="13"/>
      <c r="GJM1479" s="6"/>
      <c r="GJN1479" s="10"/>
      <c r="GJO1479" s="10"/>
      <c r="GJP1479" s="6"/>
      <c r="GJQ1479" s="5"/>
      <c r="GJR1479" s="7"/>
      <c r="GJS1479" s="6"/>
      <c r="GJT1479" s="32"/>
      <c r="GJU1479" s="32"/>
      <c r="GJV1479" s="32"/>
      <c r="GJW1479" s="32"/>
      <c r="GJX1479" s="6"/>
      <c r="GJY1479" s="13"/>
      <c r="GJZ1479" s="6"/>
      <c r="GKA1479" s="10"/>
      <c r="GKB1479" s="10"/>
      <c r="GKC1479" s="6"/>
      <c r="GKD1479" s="5"/>
      <c r="GKE1479" s="7"/>
      <c r="GKF1479" s="6"/>
      <c r="GKG1479" s="32"/>
      <c r="GKH1479" s="32"/>
      <c r="GKI1479" s="32"/>
      <c r="GKJ1479" s="32"/>
      <c r="GKK1479" s="6"/>
      <c r="GKL1479" s="13"/>
      <c r="GKM1479" s="6"/>
      <c r="GKN1479" s="10"/>
      <c r="GKO1479" s="10"/>
      <c r="GKP1479" s="6"/>
      <c r="GKQ1479" s="5"/>
      <c r="GKR1479" s="7"/>
      <c r="GKS1479" s="6"/>
      <c r="GKT1479" s="32"/>
      <c r="GKU1479" s="32"/>
      <c r="GKV1479" s="32"/>
      <c r="GKW1479" s="32"/>
      <c r="GKX1479" s="6"/>
      <c r="GKY1479" s="13"/>
      <c r="GKZ1479" s="6"/>
      <c r="GLA1479" s="10"/>
      <c r="GLB1479" s="10"/>
      <c r="GLC1479" s="6"/>
      <c r="GLD1479" s="5"/>
      <c r="GLE1479" s="7"/>
      <c r="GLF1479" s="6"/>
      <c r="GLG1479" s="32"/>
      <c r="GLH1479" s="32"/>
      <c r="GLI1479" s="32"/>
      <c r="GLJ1479" s="32"/>
      <c r="GLK1479" s="6"/>
      <c r="GLL1479" s="13"/>
      <c r="GLM1479" s="6"/>
      <c r="GLN1479" s="10"/>
      <c r="GLO1479" s="10"/>
      <c r="GLP1479" s="6"/>
      <c r="GLQ1479" s="5"/>
      <c r="GLR1479" s="7"/>
      <c r="GLS1479" s="6"/>
      <c r="GLT1479" s="32"/>
      <c r="GLU1479" s="32"/>
      <c r="GLV1479" s="32"/>
      <c r="GLW1479" s="32"/>
      <c r="GLX1479" s="6"/>
      <c r="GLY1479" s="13"/>
      <c r="GLZ1479" s="6"/>
      <c r="GMA1479" s="10"/>
      <c r="GMB1479" s="10"/>
      <c r="GMC1479" s="6"/>
      <c r="GMD1479" s="5"/>
      <c r="GME1479" s="7"/>
      <c r="GMF1479" s="6"/>
      <c r="GMG1479" s="32"/>
      <c r="GMH1479" s="32"/>
      <c r="GMI1479" s="32"/>
      <c r="GMJ1479" s="32"/>
      <c r="GMK1479" s="6"/>
      <c r="GML1479" s="13"/>
      <c r="GMM1479" s="6"/>
      <c r="GMN1479" s="10"/>
      <c r="GMO1479" s="10"/>
      <c r="GMP1479" s="6"/>
      <c r="GMQ1479" s="5"/>
      <c r="GMR1479" s="7"/>
      <c r="GMS1479" s="6"/>
      <c r="GMT1479" s="32"/>
      <c r="GMU1479" s="32"/>
      <c r="GMV1479" s="32"/>
      <c r="GMW1479" s="32"/>
      <c r="GMX1479" s="6"/>
      <c r="GMY1479" s="13"/>
      <c r="GMZ1479" s="6"/>
      <c r="GNA1479" s="10"/>
      <c r="GNB1479" s="10"/>
      <c r="GNC1479" s="6"/>
      <c r="GND1479" s="5"/>
      <c r="GNE1479" s="7"/>
      <c r="GNF1479" s="6"/>
      <c r="GNG1479" s="32"/>
      <c r="GNH1479" s="32"/>
      <c r="GNI1479" s="32"/>
      <c r="GNJ1479" s="32"/>
      <c r="GNK1479" s="6"/>
      <c r="GNL1479" s="13"/>
      <c r="GNM1479" s="6"/>
      <c r="GNN1479" s="10"/>
      <c r="GNO1479" s="10"/>
      <c r="GNP1479" s="6"/>
      <c r="GNQ1479" s="5"/>
      <c r="GNR1479" s="7"/>
      <c r="GNS1479" s="6"/>
      <c r="GNT1479" s="32"/>
      <c r="GNU1479" s="32"/>
      <c r="GNV1479" s="32"/>
      <c r="GNW1479" s="32"/>
      <c r="GNX1479" s="6"/>
      <c r="GNY1479" s="13"/>
      <c r="GNZ1479" s="6"/>
      <c r="GOA1479" s="10"/>
      <c r="GOB1479" s="10"/>
      <c r="GOC1479" s="6"/>
      <c r="GOD1479" s="5"/>
      <c r="GOE1479" s="7"/>
      <c r="GOF1479" s="6"/>
      <c r="GOG1479" s="32"/>
      <c r="GOH1479" s="32"/>
      <c r="GOI1479" s="32"/>
      <c r="GOJ1479" s="32"/>
      <c r="GOK1479" s="6"/>
      <c r="GOL1479" s="13"/>
      <c r="GOM1479" s="6"/>
      <c r="GON1479" s="10"/>
      <c r="GOO1479" s="10"/>
      <c r="GOP1479" s="6"/>
      <c r="GOQ1479" s="5"/>
      <c r="GOR1479" s="7"/>
      <c r="GOS1479" s="6"/>
      <c r="GOT1479" s="32"/>
      <c r="GOU1479" s="32"/>
      <c r="GOV1479" s="32"/>
      <c r="GOW1479" s="32"/>
      <c r="GOX1479" s="6"/>
      <c r="GOY1479" s="13"/>
      <c r="GOZ1479" s="6"/>
      <c r="GPA1479" s="10"/>
      <c r="GPB1479" s="10"/>
      <c r="GPC1479" s="6"/>
      <c r="GPD1479" s="5"/>
      <c r="GPE1479" s="7"/>
      <c r="GPF1479" s="6"/>
      <c r="GPG1479" s="32"/>
      <c r="GPH1479" s="32"/>
      <c r="GPI1479" s="32"/>
      <c r="GPJ1479" s="32"/>
      <c r="GPK1479" s="6"/>
      <c r="GPL1479" s="13"/>
      <c r="GPM1479" s="6"/>
      <c r="GPN1479" s="10"/>
      <c r="GPO1479" s="10"/>
      <c r="GPP1479" s="6"/>
      <c r="GPQ1479" s="5"/>
      <c r="GPR1479" s="7"/>
      <c r="GPS1479" s="6"/>
      <c r="GPT1479" s="32"/>
      <c r="GPU1479" s="32"/>
      <c r="GPV1479" s="32"/>
      <c r="GPW1479" s="32"/>
      <c r="GPX1479" s="6"/>
      <c r="GPY1479" s="13"/>
      <c r="GPZ1479" s="6"/>
      <c r="GQA1479" s="10"/>
      <c r="GQB1479" s="10"/>
      <c r="GQC1479" s="6"/>
      <c r="GQD1479" s="5"/>
      <c r="GQE1479" s="7"/>
      <c r="GQF1479" s="6"/>
      <c r="GQG1479" s="32"/>
      <c r="GQH1479" s="32"/>
      <c r="GQI1479" s="32"/>
      <c r="GQJ1479" s="32"/>
      <c r="GQK1479" s="6"/>
      <c r="GQL1479" s="13"/>
      <c r="GQM1479" s="6"/>
      <c r="GQN1479" s="10"/>
      <c r="GQO1479" s="10"/>
      <c r="GQP1479" s="6"/>
      <c r="GQQ1479" s="5"/>
      <c r="GQR1479" s="7"/>
      <c r="GQS1479" s="6"/>
      <c r="GQT1479" s="32"/>
      <c r="GQU1479" s="32"/>
      <c r="GQV1479" s="32"/>
      <c r="GQW1479" s="32"/>
      <c r="GQX1479" s="6"/>
      <c r="GQY1479" s="13"/>
      <c r="GQZ1479" s="6"/>
      <c r="GRA1479" s="10"/>
      <c r="GRB1479" s="10"/>
      <c r="GRC1479" s="6"/>
      <c r="GRD1479" s="5"/>
      <c r="GRE1479" s="7"/>
      <c r="GRF1479" s="6"/>
      <c r="GRG1479" s="32"/>
      <c r="GRH1479" s="32"/>
      <c r="GRI1479" s="32"/>
      <c r="GRJ1479" s="32"/>
      <c r="GRK1479" s="6"/>
      <c r="GRL1479" s="13"/>
      <c r="GRM1479" s="6"/>
      <c r="GRN1479" s="10"/>
      <c r="GRO1479" s="10"/>
      <c r="GRP1479" s="6"/>
      <c r="GRQ1479" s="5"/>
      <c r="GRR1479" s="7"/>
      <c r="GRS1479" s="6"/>
      <c r="GRT1479" s="32"/>
      <c r="GRU1479" s="32"/>
      <c r="GRV1479" s="32"/>
      <c r="GRW1479" s="32"/>
      <c r="GRX1479" s="6"/>
      <c r="GRY1479" s="13"/>
      <c r="GRZ1479" s="6"/>
      <c r="GSA1479" s="10"/>
      <c r="GSB1479" s="10"/>
      <c r="GSC1479" s="6"/>
      <c r="GSD1479" s="5"/>
      <c r="GSE1479" s="7"/>
      <c r="GSF1479" s="6"/>
      <c r="GSG1479" s="32"/>
      <c r="GSH1479" s="32"/>
      <c r="GSI1479" s="32"/>
      <c r="GSJ1479" s="32"/>
      <c r="GSK1479" s="6"/>
      <c r="GSL1479" s="13"/>
      <c r="GSM1479" s="6"/>
      <c r="GSN1479" s="10"/>
      <c r="GSO1479" s="10"/>
      <c r="GSP1479" s="6"/>
      <c r="GSQ1479" s="5"/>
      <c r="GSR1479" s="7"/>
      <c r="GSS1479" s="6"/>
      <c r="GST1479" s="32"/>
      <c r="GSU1479" s="32"/>
      <c r="GSV1479" s="32"/>
      <c r="GSW1479" s="32"/>
      <c r="GSX1479" s="6"/>
      <c r="GSY1479" s="13"/>
      <c r="GSZ1479" s="6"/>
      <c r="GTA1479" s="10"/>
      <c r="GTB1479" s="10"/>
      <c r="GTC1479" s="6"/>
      <c r="GTD1479" s="5"/>
      <c r="GTE1479" s="7"/>
      <c r="GTF1479" s="6"/>
      <c r="GTG1479" s="32"/>
      <c r="GTH1479" s="32"/>
      <c r="GTI1479" s="32"/>
      <c r="GTJ1479" s="32"/>
      <c r="GTK1479" s="6"/>
      <c r="GTL1479" s="13"/>
      <c r="GTM1479" s="6"/>
      <c r="GTN1479" s="10"/>
      <c r="GTO1479" s="10"/>
      <c r="GTP1479" s="6"/>
      <c r="GTQ1479" s="5"/>
      <c r="GTR1479" s="7"/>
      <c r="GTS1479" s="6"/>
      <c r="GTT1479" s="32"/>
      <c r="GTU1479" s="32"/>
      <c r="GTV1479" s="32"/>
      <c r="GTW1479" s="32"/>
      <c r="GTX1479" s="6"/>
      <c r="GTY1479" s="13"/>
      <c r="GTZ1479" s="6"/>
      <c r="GUA1479" s="10"/>
      <c r="GUB1479" s="10"/>
      <c r="GUC1479" s="6"/>
      <c r="GUD1479" s="5"/>
      <c r="GUE1479" s="7"/>
      <c r="GUF1479" s="6"/>
      <c r="GUG1479" s="32"/>
      <c r="GUH1479" s="32"/>
      <c r="GUI1479" s="32"/>
      <c r="GUJ1479" s="32"/>
      <c r="GUK1479" s="6"/>
      <c r="GUL1479" s="13"/>
      <c r="GUM1479" s="6"/>
      <c r="GUN1479" s="10"/>
      <c r="GUO1479" s="10"/>
      <c r="GUP1479" s="6"/>
      <c r="GUQ1479" s="5"/>
      <c r="GUR1479" s="7"/>
      <c r="GUS1479" s="6"/>
      <c r="GUT1479" s="32"/>
      <c r="GUU1479" s="32"/>
      <c r="GUV1479" s="32"/>
      <c r="GUW1479" s="32"/>
      <c r="GUX1479" s="6"/>
      <c r="GUY1479" s="13"/>
      <c r="GUZ1479" s="6"/>
      <c r="GVA1479" s="10"/>
      <c r="GVB1479" s="10"/>
      <c r="GVC1479" s="6"/>
      <c r="GVD1479" s="5"/>
      <c r="GVE1479" s="7"/>
      <c r="GVF1479" s="6"/>
      <c r="GVG1479" s="32"/>
      <c r="GVH1479" s="32"/>
      <c r="GVI1479" s="32"/>
      <c r="GVJ1479" s="32"/>
      <c r="GVK1479" s="6"/>
      <c r="GVL1479" s="13"/>
      <c r="GVM1479" s="6"/>
      <c r="GVN1479" s="10"/>
      <c r="GVO1479" s="10"/>
      <c r="GVP1479" s="6"/>
      <c r="GVQ1479" s="5"/>
      <c r="GVR1479" s="7"/>
      <c r="GVS1479" s="6"/>
      <c r="GVT1479" s="32"/>
      <c r="GVU1479" s="32"/>
      <c r="GVV1479" s="32"/>
      <c r="GVW1479" s="32"/>
      <c r="GVX1479" s="6"/>
      <c r="GVY1479" s="13"/>
      <c r="GVZ1479" s="6"/>
      <c r="GWA1479" s="10"/>
      <c r="GWB1479" s="10"/>
      <c r="GWC1479" s="6"/>
      <c r="GWD1479" s="5"/>
      <c r="GWE1479" s="7"/>
      <c r="GWF1479" s="6"/>
      <c r="GWG1479" s="32"/>
      <c r="GWH1479" s="32"/>
      <c r="GWI1479" s="32"/>
      <c r="GWJ1479" s="32"/>
      <c r="GWK1479" s="6"/>
      <c r="GWL1479" s="13"/>
      <c r="GWM1479" s="6"/>
      <c r="GWN1479" s="10"/>
      <c r="GWO1479" s="10"/>
      <c r="GWP1479" s="6"/>
      <c r="GWQ1479" s="5"/>
      <c r="GWR1479" s="7"/>
      <c r="GWS1479" s="6"/>
      <c r="GWT1479" s="32"/>
      <c r="GWU1479" s="32"/>
      <c r="GWV1479" s="32"/>
      <c r="GWW1479" s="32"/>
      <c r="GWX1479" s="6"/>
      <c r="GWY1479" s="13"/>
      <c r="GWZ1479" s="6"/>
      <c r="GXA1479" s="10"/>
      <c r="GXB1479" s="10"/>
      <c r="GXC1479" s="6"/>
      <c r="GXD1479" s="5"/>
      <c r="GXE1479" s="7"/>
      <c r="GXF1479" s="6"/>
      <c r="GXG1479" s="32"/>
      <c r="GXH1479" s="32"/>
      <c r="GXI1479" s="32"/>
      <c r="GXJ1479" s="32"/>
      <c r="GXK1479" s="6"/>
      <c r="GXL1479" s="13"/>
      <c r="GXM1479" s="6"/>
      <c r="GXN1479" s="10"/>
      <c r="GXO1479" s="10"/>
      <c r="GXP1479" s="6"/>
      <c r="GXQ1479" s="5"/>
      <c r="GXR1479" s="7"/>
      <c r="GXS1479" s="6"/>
      <c r="GXT1479" s="32"/>
      <c r="GXU1479" s="32"/>
      <c r="GXV1479" s="32"/>
      <c r="GXW1479" s="32"/>
      <c r="GXX1479" s="6"/>
      <c r="GXY1479" s="13"/>
      <c r="GXZ1479" s="6"/>
      <c r="GYA1479" s="10"/>
      <c r="GYB1479" s="10"/>
      <c r="GYC1479" s="6"/>
      <c r="GYD1479" s="5"/>
      <c r="GYE1479" s="7"/>
      <c r="GYF1479" s="6"/>
      <c r="GYG1479" s="32"/>
      <c r="GYH1479" s="32"/>
      <c r="GYI1479" s="32"/>
      <c r="GYJ1479" s="32"/>
      <c r="GYK1479" s="6"/>
      <c r="GYL1479" s="13"/>
      <c r="GYM1479" s="6"/>
      <c r="GYN1479" s="10"/>
      <c r="GYO1479" s="10"/>
      <c r="GYP1479" s="6"/>
      <c r="GYQ1479" s="5"/>
      <c r="GYR1479" s="7"/>
      <c r="GYS1479" s="6"/>
      <c r="GYT1479" s="32"/>
      <c r="GYU1479" s="32"/>
      <c r="GYV1479" s="32"/>
      <c r="GYW1479" s="32"/>
      <c r="GYX1479" s="6"/>
      <c r="GYY1479" s="13"/>
      <c r="GYZ1479" s="6"/>
      <c r="GZA1479" s="10"/>
      <c r="GZB1479" s="10"/>
      <c r="GZC1479" s="6"/>
      <c r="GZD1479" s="5"/>
      <c r="GZE1479" s="7"/>
      <c r="GZF1479" s="6"/>
      <c r="GZG1479" s="32"/>
      <c r="GZH1479" s="32"/>
      <c r="GZI1479" s="32"/>
      <c r="GZJ1479" s="32"/>
      <c r="GZK1479" s="6"/>
      <c r="GZL1479" s="13"/>
      <c r="GZM1479" s="6"/>
      <c r="GZN1479" s="10"/>
      <c r="GZO1479" s="10"/>
      <c r="GZP1479" s="6"/>
      <c r="GZQ1479" s="5"/>
      <c r="GZR1479" s="7"/>
      <c r="GZS1479" s="6"/>
      <c r="GZT1479" s="32"/>
      <c r="GZU1479" s="32"/>
      <c r="GZV1479" s="32"/>
      <c r="GZW1479" s="32"/>
      <c r="GZX1479" s="6"/>
      <c r="GZY1479" s="13"/>
      <c r="GZZ1479" s="6"/>
      <c r="HAA1479" s="10"/>
      <c r="HAB1479" s="10"/>
      <c r="HAC1479" s="6"/>
      <c r="HAD1479" s="5"/>
      <c r="HAE1479" s="7"/>
      <c r="HAF1479" s="6"/>
      <c r="HAG1479" s="32"/>
      <c r="HAH1479" s="32"/>
      <c r="HAI1479" s="32"/>
      <c r="HAJ1479" s="32"/>
      <c r="HAK1479" s="6"/>
      <c r="HAL1479" s="13"/>
      <c r="HAM1479" s="6"/>
      <c r="HAN1479" s="10"/>
      <c r="HAO1479" s="10"/>
      <c r="HAP1479" s="6"/>
      <c r="HAQ1479" s="5"/>
      <c r="HAR1479" s="7"/>
      <c r="HAS1479" s="6"/>
      <c r="HAT1479" s="32"/>
      <c r="HAU1479" s="32"/>
      <c r="HAV1479" s="32"/>
      <c r="HAW1479" s="32"/>
      <c r="HAX1479" s="6"/>
      <c r="HAY1479" s="13"/>
      <c r="HAZ1479" s="6"/>
      <c r="HBA1479" s="10"/>
      <c r="HBB1479" s="10"/>
      <c r="HBC1479" s="6"/>
      <c r="HBD1479" s="5"/>
      <c r="HBE1479" s="7"/>
      <c r="HBF1479" s="6"/>
      <c r="HBG1479" s="32"/>
      <c r="HBH1479" s="32"/>
      <c r="HBI1479" s="32"/>
      <c r="HBJ1479" s="32"/>
      <c r="HBK1479" s="6"/>
      <c r="HBL1479" s="13"/>
      <c r="HBM1479" s="6"/>
      <c r="HBN1479" s="10"/>
      <c r="HBO1479" s="10"/>
      <c r="HBP1479" s="6"/>
      <c r="HBQ1479" s="5"/>
      <c r="HBR1479" s="7"/>
      <c r="HBS1479" s="6"/>
      <c r="HBT1479" s="32"/>
      <c r="HBU1479" s="32"/>
      <c r="HBV1479" s="32"/>
      <c r="HBW1479" s="32"/>
      <c r="HBX1479" s="6"/>
      <c r="HBY1479" s="13"/>
      <c r="HBZ1479" s="6"/>
      <c r="HCA1479" s="10"/>
      <c r="HCB1479" s="10"/>
      <c r="HCC1479" s="6"/>
      <c r="HCD1479" s="5"/>
      <c r="HCE1479" s="7"/>
      <c r="HCF1479" s="6"/>
      <c r="HCG1479" s="32"/>
      <c r="HCH1479" s="32"/>
      <c r="HCI1479" s="32"/>
      <c r="HCJ1479" s="32"/>
      <c r="HCK1479" s="6"/>
      <c r="HCL1479" s="13"/>
      <c r="HCM1479" s="6"/>
      <c r="HCN1479" s="10"/>
      <c r="HCO1479" s="10"/>
      <c r="HCP1479" s="6"/>
      <c r="HCQ1479" s="5"/>
      <c r="HCR1479" s="7"/>
      <c r="HCS1479" s="6"/>
      <c r="HCT1479" s="32"/>
      <c r="HCU1479" s="32"/>
      <c r="HCV1479" s="32"/>
      <c r="HCW1479" s="32"/>
      <c r="HCX1479" s="6"/>
      <c r="HCY1479" s="13"/>
      <c r="HCZ1479" s="6"/>
      <c r="HDA1479" s="10"/>
      <c r="HDB1479" s="10"/>
      <c r="HDC1479" s="6"/>
      <c r="HDD1479" s="5"/>
      <c r="HDE1479" s="7"/>
      <c r="HDF1479" s="6"/>
      <c r="HDG1479" s="32"/>
      <c r="HDH1479" s="32"/>
      <c r="HDI1479" s="32"/>
      <c r="HDJ1479" s="32"/>
      <c r="HDK1479" s="6"/>
      <c r="HDL1479" s="13"/>
      <c r="HDM1479" s="6"/>
      <c r="HDN1479" s="10"/>
      <c r="HDO1479" s="10"/>
      <c r="HDP1479" s="6"/>
      <c r="HDQ1479" s="5"/>
      <c r="HDR1479" s="7"/>
      <c r="HDS1479" s="6"/>
      <c r="HDT1479" s="32"/>
      <c r="HDU1479" s="32"/>
      <c r="HDV1479" s="32"/>
      <c r="HDW1479" s="32"/>
      <c r="HDX1479" s="6"/>
      <c r="HDY1479" s="13"/>
      <c r="HDZ1479" s="6"/>
      <c r="HEA1479" s="10"/>
      <c r="HEB1479" s="10"/>
      <c r="HEC1479" s="6"/>
      <c r="HED1479" s="5"/>
      <c r="HEE1479" s="7"/>
      <c r="HEF1479" s="6"/>
      <c r="HEG1479" s="32"/>
      <c r="HEH1479" s="32"/>
      <c r="HEI1479" s="32"/>
      <c r="HEJ1479" s="32"/>
      <c r="HEK1479" s="6"/>
      <c r="HEL1479" s="13"/>
      <c r="HEM1479" s="6"/>
      <c r="HEN1479" s="10"/>
      <c r="HEO1479" s="10"/>
      <c r="HEP1479" s="6"/>
      <c r="HEQ1479" s="5"/>
      <c r="HER1479" s="7"/>
      <c r="HES1479" s="6"/>
      <c r="HET1479" s="32"/>
      <c r="HEU1479" s="32"/>
      <c r="HEV1479" s="32"/>
      <c r="HEW1479" s="32"/>
      <c r="HEX1479" s="6"/>
      <c r="HEY1479" s="13"/>
      <c r="HEZ1479" s="6"/>
      <c r="HFA1479" s="10"/>
      <c r="HFB1479" s="10"/>
      <c r="HFC1479" s="6"/>
      <c r="HFD1479" s="5"/>
      <c r="HFE1479" s="7"/>
      <c r="HFF1479" s="6"/>
      <c r="HFG1479" s="32"/>
      <c r="HFH1479" s="32"/>
      <c r="HFI1479" s="32"/>
      <c r="HFJ1479" s="32"/>
      <c r="HFK1479" s="6"/>
      <c r="HFL1479" s="13"/>
      <c r="HFM1479" s="6"/>
      <c r="HFN1479" s="10"/>
      <c r="HFO1479" s="10"/>
      <c r="HFP1479" s="6"/>
      <c r="HFQ1479" s="5"/>
      <c r="HFR1479" s="7"/>
      <c r="HFS1479" s="6"/>
      <c r="HFT1479" s="32"/>
      <c r="HFU1479" s="32"/>
      <c r="HFV1479" s="32"/>
      <c r="HFW1479" s="32"/>
      <c r="HFX1479" s="6"/>
      <c r="HFY1479" s="13"/>
      <c r="HFZ1479" s="6"/>
      <c r="HGA1479" s="10"/>
      <c r="HGB1479" s="10"/>
      <c r="HGC1479" s="6"/>
      <c r="HGD1479" s="5"/>
      <c r="HGE1479" s="7"/>
      <c r="HGF1479" s="6"/>
      <c r="HGG1479" s="32"/>
      <c r="HGH1479" s="32"/>
      <c r="HGI1479" s="32"/>
      <c r="HGJ1479" s="32"/>
      <c r="HGK1479" s="6"/>
      <c r="HGL1479" s="13"/>
      <c r="HGM1479" s="6"/>
      <c r="HGN1479" s="10"/>
      <c r="HGO1479" s="10"/>
      <c r="HGP1479" s="6"/>
      <c r="HGQ1479" s="5"/>
      <c r="HGR1479" s="7"/>
      <c r="HGS1479" s="6"/>
      <c r="HGT1479" s="32"/>
      <c r="HGU1479" s="32"/>
      <c r="HGV1479" s="32"/>
      <c r="HGW1479" s="32"/>
      <c r="HGX1479" s="6"/>
      <c r="HGY1479" s="13"/>
      <c r="HGZ1479" s="6"/>
      <c r="HHA1479" s="10"/>
      <c r="HHB1479" s="10"/>
      <c r="HHC1479" s="6"/>
      <c r="HHD1479" s="5"/>
      <c r="HHE1479" s="7"/>
      <c r="HHF1479" s="6"/>
      <c r="HHG1479" s="32"/>
      <c r="HHH1479" s="32"/>
      <c r="HHI1479" s="32"/>
      <c r="HHJ1479" s="32"/>
      <c r="HHK1479" s="6"/>
      <c r="HHL1479" s="13"/>
      <c r="HHM1479" s="6"/>
      <c r="HHN1479" s="10"/>
      <c r="HHO1479" s="10"/>
      <c r="HHP1479" s="6"/>
      <c r="HHQ1479" s="5"/>
      <c r="HHR1479" s="7"/>
      <c r="HHS1479" s="6"/>
      <c r="HHT1479" s="32"/>
      <c r="HHU1479" s="32"/>
      <c r="HHV1479" s="32"/>
      <c r="HHW1479" s="32"/>
      <c r="HHX1479" s="6"/>
      <c r="HHY1479" s="13"/>
      <c r="HHZ1479" s="6"/>
      <c r="HIA1479" s="10"/>
      <c r="HIB1479" s="10"/>
      <c r="HIC1479" s="6"/>
      <c r="HID1479" s="5"/>
      <c r="HIE1479" s="7"/>
      <c r="HIF1479" s="6"/>
      <c r="HIG1479" s="32"/>
      <c r="HIH1479" s="32"/>
      <c r="HII1479" s="32"/>
      <c r="HIJ1479" s="32"/>
      <c r="HIK1479" s="6"/>
      <c r="HIL1479" s="13"/>
      <c r="HIM1479" s="6"/>
      <c r="HIN1479" s="10"/>
      <c r="HIO1479" s="10"/>
      <c r="HIP1479" s="6"/>
      <c r="HIQ1479" s="5"/>
      <c r="HIR1479" s="7"/>
      <c r="HIS1479" s="6"/>
      <c r="HIT1479" s="32"/>
      <c r="HIU1479" s="32"/>
      <c r="HIV1479" s="32"/>
      <c r="HIW1479" s="32"/>
      <c r="HIX1479" s="6"/>
      <c r="HIY1479" s="13"/>
      <c r="HIZ1479" s="6"/>
      <c r="HJA1479" s="10"/>
      <c r="HJB1479" s="10"/>
      <c r="HJC1479" s="6"/>
      <c r="HJD1479" s="5"/>
      <c r="HJE1479" s="7"/>
      <c r="HJF1479" s="6"/>
      <c r="HJG1479" s="32"/>
      <c r="HJH1479" s="32"/>
      <c r="HJI1479" s="32"/>
      <c r="HJJ1479" s="32"/>
      <c r="HJK1479" s="6"/>
      <c r="HJL1479" s="13"/>
      <c r="HJM1479" s="6"/>
      <c r="HJN1479" s="10"/>
      <c r="HJO1479" s="10"/>
      <c r="HJP1479" s="6"/>
      <c r="HJQ1479" s="5"/>
      <c r="HJR1479" s="7"/>
      <c r="HJS1479" s="6"/>
      <c r="HJT1479" s="32"/>
      <c r="HJU1479" s="32"/>
      <c r="HJV1479" s="32"/>
      <c r="HJW1479" s="32"/>
      <c r="HJX1479" s="6"/>
      <c r="HJY1479" s="13"/>
      <c r="HJZ1479" s="6"/>
      <c r="HKA1479" s="10"/>
      <c r="HKB1479" s="10"/>
      <c r="HKC1479" s="6"/>
      <c r="HKD1479" s="5"/>
      <c r="HKE1479" s="7"/>
      <c r="HKF1479" s="6"/>
      <c r="HKG1479" s="32"/>
      <c r="HKH1479" s="32"/>
      <c r="HKI1479" s="32"/>
      <c r="HKJ1479" s="32"/>
      <c r="HKK1479" s="6"/>
      <c r="HKL1479" s="13"/>
      <c r="HKM1479" s="6"/>
      <c r="HKN1479" s="10"/>
      <c r="HKO1479" s="10"/>
      <c r="HKP1479" s="6"/>
      <c r="HKQ1479" s="5"/>
      <c r="HKR1479" s="7"/>
      <c r="HKS1479" s="6"/>
      <c r="HKT1479" s="32"/>
      <c r="HKU1479" s="32"/>
      <c r="HKV1479" s="32"/>
      <c r="HKW1479" s="32"/>
      <c r="HKX1479" s="6"/>
      <c r="HKY1479" s="13"/>
      <c r="HKZ1479" s="6"/>
      <c r="HLA1479" s="10"/>
      <c r="HLB1479" s="10"/>
      <c r="HLC1479" s="6"/>
      <c r="HLD1479" s="5"/>
      <c r="HLE1479" s="7"/>
      <c r="HLF1479" s="6"/>
      <c r="HLG1479" s="32"/>
      <c r="HLH1479" s="32"/>
      <c r="HLI1479" s="32"/>
      <c r="HLJ1479" s="32"/>
      <c r="HLK1479" s="6"/>
      <c r="HLL1479" s="13"/>
      <c r="HLM1479" s="6"/>
      <c r="HLN1479" s="10"/>
      <c r="HLO1479" s="10"/>
      <c r="HLP1479" s="6"/>
      <c r="HLQ1479" s="5"/>
      <c r="HLR1479" s="7"/>
      <c r="HLS1479" s="6"/>
      <c r="HLT1479" s="32"/>
      <c r="HLU1479" s="32"/>
      <c r="HLV1479" s="32"/>
      <c r="HLW1479" s="32"/>
      <c r="HLX1479" s="6"/>
      <c r="HLY1479" s="13"/>
      <c r="HLZ1479" s="6"/>
      <c r="HMA1479" s="10"/>
      <c r="HMB1479" s="10"/>
      <c r="HMC1479" s="6"/>
      <c r="HMD1479" s="5"/>
      <c r="HME1479" s="7"/>
      <c r="HMF1479" s="6"/>
      <c r="HMG1479" s="32"/>
      <c r="HMH1479" s="32"/>
      <c r="HMI1479" s="32"/>
      <c r="HMJ1479" s="32"/>
      <c r="HMK1479" s="6"/>
      <c r="HML1479" s="13"/>
      <c r="HMM1479" s="6"/>
      <c r="HMN1479" s="10"/>
      <c r="HMO1479" s="10"/>
      <c r="HMP1479" s="6"/>
      <c r="HMQ1479" s="5"/>
      <c r="HMR1479" s="7"/>
      <c r="HMS1479" s="6"/>
      <c r="HMT1479" s="32"/>
      <c r="HMU1479" s="32"/>
      <c r="HMV1479" s="32"/>
      <c r="HMW1479" s="32"/>
      <c r="HMX1479" s="6"/>
      <c r="HMY1479" s="13"/>
      <c r="HMZ1479" s="6"/>
      <c r="HNA1479" s="10"/>
      <c r="HNB1479" s="10"/>
      <c r="HNC1479" s="6"/>
      <c r="HND1479" s="5"/>
      <c r="HNE1479" s="7"/>
      <c r="HNF1479" s="6"/>
      <c r="HNG1479" s="32"/>
      <c r="HNH1479" s="32"/>
      <c r="HNI1479" s="32"/>
      <c r="HNJ1479" s="32"/>
      <c r="HNK1479" s="6"/>
      <c r="HNL1479" s="13"/>
      <c r="HNM1479" s="6"/>
      <c r="HNN1479" s="10"/>
      <c r="HNO1479" s="10"/>
      <c r="HNP1479" s="6"/>
      <c r="HNQ1479" s="5"/>
      <c r="HNR1479" s="7"/>
      <c r="HNS1479" s="6"/>
      <c r="HNT1479" s="32"/>
      <c r="HNU1479" s="32"/>
      <c r="HNV1479" s="32"/>
      <c r="HNW1479" s="32"/>
      <c r="HNX1479" s="6"/>
      <c r="HNY1479" s="13"/>
      <c r="HNZ1479" s="6"/>
      <c r="HOA1479" s="10"/>
      <c r="HOB1479" s="10"/>
      <c r="HOC1479" s="6"/>
      <c r="HOD1479" s="5"/>
      <c r="HOE1479" s="7"/>
      <c r="HOF1479" s="6"/>
      <c r="HOG1479" s="32"/>
      <c r="HOH1479" s="32"/>
      <c r="HOI1479" s="32"/>
      <c r="HOJ1479" s="32"/>
      <c r="HOK1479" s="6"/>
      <c r="HOL1479" s="13"/>
      <c r="HOM1479" s="6"/>
      <c r="HON1479" s="10"/>
      <c r="HOO1479" s="10"/>
      <c r="HOP1479" s="6"/>
      <c r="HOQ1479" s="5"/>
      <c r="HOR1479" s="7"/>
      <c r="HOS1479" s="6"/>
      <c r="HOT1479" s="32"/>
      <c r="HOU1479" s="32"/>
      <c r="HOV1479" s="32"/>
      <c r="HOW1479" s="32"/>
      <c r="HOX1479" s="6"/>
      <c r="HOY1479" s="13"/>
      <c r="HOZ1479" s="6"/>
      <c r="HPA1479" s="10"/>
      <c r="HPB1479" s="10"/>
      <c r="HPC1479" s="6"/>
      <c r="HPD1479" s="5"/>
      <c r="HPE1479" s="7"/>
      <c r="HPF1479" s="6"/>
      <c r="HPG1479" s="32"/>
      <c r="HPH1479" s="32"/>
      <c r="HPI1479" s="32"/>
      <c r="HPJ1479" s="32"/>
      <c r="HPK1479" s="6"/>
      <c r="HPL1479" s="13"/>
      <c r="HPM1479" s="6"/>
      <c r="HPN1479" s="10"/>
      <c r="HPO1479" s="10"/>
      <c r="HPP1479" s="6"/>
      <c r="HPQ1479" s="5"/>
      <c r="HPR1479" s="7"/>
      <c r="HPS1479" s="6"/>
      <c r="HPT1479" s="32"/>
      <c r="HPU1479" s="32"/>
      <c r="HPV1479" s="32"/>
      <c r="HPW1479" s="32"/>
      <c r="HPX1479" s="6"/>
      <c r="HPY1479" s="13"/>
      <c r="HPZ1479" s="6"/>
      <c r="HQA1479" s="10"/>
      <c r="HQB1479" s="10"/>
      <c r="HQC1479" s="6"/>
      <c r="HQD1479" s="5"/>
      <c r="HQE1479" s="7"/>
      <c r="HQF1479" s="6"/>
      <c r="HQG1479" s="32"/>
      <c r="HQH1479" s="32"/>
      <c r="HQI1479" s="32"/>
      <c r="HQJ1479" s="32"/>
      <c r="HQK1479" s="6"/>
      <c r="HQL1479" s="13"/>
      <c r="HQM1479" s="6"/>
      <c r="HQN1479" s="10"/>
      <c r="HQO1479" s="10"/>
      <c r="HQP1479" s="6"/>
      <c r="HQQ1479" s="5"/>
      <c r="HQR1479" s="7"/>
      <c r="HQS1479" s="6"/>
      <c r="HQT1479" s="32"/>
      <c r="HQU1479" s="32"/>
      <c r="HQV1479" s="32"/>
      <c r="HQW1479" s="32"/>
      <c r="HQX1479" s="6"/>
      <c r="HQY1479" s="13"/>
      <c r="HQZ1479" s="6"/>
      <c r="HRA1479" s="10"/>
      <c r="HRB1479" s="10"/>
      <c r="HRC1479" s="6"/>
      <c r="HRD1479" s="5"/>
      <c r="HRE1479" s="7"/>
      <c r="HRF1479" s="6"/>
      <c r="HRG1479" s="32"/>
      <c r="HRH1479" s="32"/>
      <c r="HRI1479" s="32"/>
      <c r="HRJ1479" s="32"/>
      <c r="HRK1479" s="6"/>
      <c r="HRL1479" s="13"/>
      <c r="HRM1479" s="6"/>
      <c r="HRN1479" s="10"/>
      <c r="HRO1479" s="10"/>
      <c r="HRP1479" s="6"/>
      <c r="HRQ1479" s="5"/>
      <c r="HRR1479" s="7"/>
      <c r="HRS1479" s="6"/>
      <c r="HRT1479" s="32"/>
      <c r="HRU1479" s="32"/>
      <c r="HRV1479" s="32"/>
      <c r="HRW1479" s="32"/>
      <c r="HRX1479" s="6"/>
      <c r="HRY1479" s="13"/>
      <c r="HRZ1479" s="6"/>
      <c r="HSA1479" s="10"/>
      <c r="HSB1479" s="10"/>
      <c r="HSC1479" s="6"/>
      <c r="HSD1479" s="5"/>
      <c r="HSE1479" s="7"/>
      <c r="HSF1479" s="6"/>
      <c r="HSG1479" s="32"/>
      <c r="HSH1479" s="32"/>
      <c r="HSI1479" s="32"/>
      <c r="HSJ1479" s="32"/>
      <c r="HSK1479" s="6"/>
      <c r="HSL1479" s="13"/>
      <c r="HSM1479" s="6"/>
      <c r="HSN1479" s="10"/>
      <c r="HSO1479" s="10"/>
      <c r="HSP1479" s="6"/>
      <c r="HSQ1479" s="5"/>
      <c r="HSR1479" s="7"/>
      <c r="HSS1479" s="6"/>
      <c r="HST1479" s="32"/>
      <c r="HSU1479" s="32"/>
      <c r="HSV1479" s="32"/>
      <c r="HSW1479" s="32"/>
      <c r="HSX1479" s="6"/>
      <c r="HSY1479" s="13"/>
      <c r="HSZ1479" s="6"/>
      <c r="HTA1479" s="10"/>
      <c r="HTB1479" s="10"/>
      <c r="HTC1479" s="6"/>
      <c r="HTD1479" s="5"/>
      <c r="HTE1479" s="7"/>
      <c r="HTF1479" s="6"/>
      <c r="HTG1479" s="32"/>
      <c r="HTH1479" s="32"/>
      <c r="HTI1479" s="32"/>
      <c r="HTJ1479" s="32"/>
      <c r="HTK1479" s="6"/>
      <c r="HTL1479" s="13"/>
      <c r="HTM1479" s="6"/>
      <c r="HTN1479" s="10"/>
      <c r="HTO1479" s="10"/>
      <c r="HTP1479" s="6"/>
      <c r="HTQ1479" s="5"/>
      <c r="HTR1479" s="7"/>
      <c r="HTS1479" s="6"/>
      <c r="HTT1479" s="32"/>
      <c r="HTU1479" s="32"/>
      <c r="HTV1479" s="32"/>
      <c r="HTW1479" s="32"/>
      <c r="HTX1479" s="6"/>
      <c r="HTY1479" s="13"/>
      <c r="HTZ1479" s="6"/>
      <c r="HUA1479" s="10"/>
      <c r="HUB1479" s="10"/>
      <c r="HUC1479" s="6"/>
      <c r="HUD1479" s="5"/>
      <c r="HUE1479" s="7"/>
      <c r="HUF1479" s="6"/>
      <c r="HUG1479" s="32"/>
      <c r="HUH1479" s="32"/>
      <c r="HUI1479" s="32"/>
      <c r="HUJ1479" s="32"/>
      <c r="HUK1479" s="6"/>
      <c r="HUL1479" s="13"/>
      <c r="HUM1479" s="6"/>
      <c r="HUN1479" s="10"/>
      <c r="HUO1479" s="10"/>
      <c r="HUP1479" s="6"/>
      <c r="HUQ1479" s="5"/>
      <c r="HUR1479" s="7"/>
      <c r="HUS1479" s="6"/>
      <c r="HUT1479" s="32"/>
      <c r="HUU1479" s="32"/>
      <c r="HUV1479" s="32"/>
      <c r="HUW1479" s="32"/>
      <c r="HUX1479" s="6"/>
      <c r="HUY1479" s="13"/>
      <c r="HUZ1479" s="6"/>
      <c r="HVA1479" s="10"/>
      <c r="HVB1479" s="10"/>
      <c r="HVC1479" s="6"/>
      <c r="HVD1479" s="5"/>
      <c r="HVE1479" s="7"/>
      <c r="HVF1479" s="6"/>
      <c r="HVG1479" s="32"/>
      <c r="HVH1479" s="32"/>
      <c r="HVI1479" s="32"/>
      <c r="HVJ1479" s="32"/>
      <c r="HVK1479" s="6"/>
      <c r="HVL1479" s="13"/>
      <c r="HVM1479" s="6"/>
      <c r="HVN1479" s="10"/>
      <c r="HVO1479" s="10"/>
      <c r="HVP1479" s="6"/>
      <c r="HVQ1479" s="5"/>
      <c r="HVR1479" s="7"/>
      <c r="HVS1479" s="6"/>
      <c r="HVT1479" s="32"/>
      <c r="HVU1479" s="32"/>
      <c r="HVV1479" s="32"/>
      <c r="HVW1479" s="32"/>
      <c r="HVX1479" s="6"/>
      <c r="HVY1479" s="13"/>
      <c r="HVZ1479" s="6"/>
      <c r="HWA1479" s="10"/>
      <c r="HWB1479" s="10"/>
      <c r="HWC1479" s="6"/>
      <c r="HWD1479" s="5"/>
      <c r="HWE1479" s="7"/>
      <c r="HWF1479" s="6"/>
      <c r="HWG1479" s="32"/>
      <c r="HWH1479" s="32"/>
      <c r="HWI1479" s="32"/>
      <c r="HWJ1479" s="32"/>
      <c r="HWK1479" s="6"/>
      <c r="HWL1479" s="13"/>
      <c r="HWM1479" s="6"/>
      <c r="HWN1479" s="10"/>
      <c r="HWO1479" s="10"/>
      <c r="HWP1479" s="6"/>
      <c r="HWQ1479" s="5"/>
      <c r="HWR1479" s="7"/>
      <c r="HWS1479" s="6"/>
      <c r="HWT1479" s="32"/>
      <c r="HWU1479" s="32"/>
      <c r="HWV1479" s="32"/>
      <c r="HWW1479" s="32"/>
      <c r="HWX1479" s="6"/>
      <c r="HWY1479" s="13"/>
      <c r="HWZ1479" s="6"/>
      <c r="HXA1479" s="10"/>
      <c r="HXB1479" s="10"/>
      <c r="HXC1479" s="6"/>
      <c r="HXD1479" s="5"/>
      <c r="HXE1479" s="7"/>
      <c r="HXF1479" s="6"/>
      <c r="HXG1479" s="32"/>
      <c r="HXH1479" s="32"/>
      <c r="HXI1479" s="32"/>
      <c r="HXJ1479" s="32"/>
      <c r="HXK1479" s="6"/>
      <c r="HXL1479" s="13"/>
      <c r="HXM1479" s="6"/>
      <c r="HXN1479" s="10"/>
      <c r="HXO1479" s="10"/>
      <c r="HXP1479" s="6"/>
      <c r="HXQ1479" s="5"/>
      <c r="HXR1479" s="7"/>
      <c r="HXS1479" s="6"/>
      <c r="HXT1479" s="32"/>
      <c r="HXU1479" s="32"/>
      <c r="HXV1479" s="32"/>
      <c r="HXW1479" s="32"/>
      <c r="HXX1479" s="6"/>
      <c r="HXY1479" s="13"/>
      <c r="HXZ1479" s="6"/>
      <c r="HYA1479" s="10"/>
      <c r="HYB1479" s="10"/>
      <c r="HYC1479" s="6"/>
      <c r="HYD1479" s="5"/>
      <c r="HYE1479" s="7"/>
      <c r="HYF1479" s="6"/>
      <c r="HYG1479" s="32"/>
      <c r="HYH1479" s="32"/>
      <c r="HYI1479" s="32"/>
      <c r="HYJ1479" s="32"/>
      <c r="HYK1479" s="6"/>
      <c r="HYL1479" s="13"/>
      <c r="HYM1479" s="6"/>
      <c r="HYN1479" s="10"/>
      <c r="HYO1479" s="10"/>
      <c r="HYP1479" s="6"/>
      <c r="HYQ1479" s="5"/>
      <c r="HYR1479" s="7"/>
      <c r="HYS1479" s="6"/>
      <c r="HYT1479" s="32"/>
      <c r="HYU1479" s="32"/>
      <c r="HYV1479" s="32"/>
      <c r="HYW1479" s="32"/>
      <c r="HYX1479" s="6"/>
      <c r="HYY1479" s="13"/>
      <c r="HYZ1479" s="6"/>
      <c r="HZA1479" s="10"/>
      <c r="HZB1479" s="10"/>
      <c r="HZC1479" s="6"/>
      <c r="HZD1479" s="5"/>
      <c r="HZE1479" s="7"/>
      <c r="HZF1479" s="6"/>
      <c r="HZG1479" s="32"/>
      <c r="HZH1479" s="32"/>
      <c r="HZI1479" s="32"/>
      <c r="HZJ1479" s="32"/>
      <c r="HZK1479" s="6"/>
      <c r="HZL1479" s="13"/>
      <c r="HZM1479" s="6"/>
      <c r="HZN1479" s="10"/>
      <c r="HZO1479" s="10"/>
      <c r="HZP1479" s="6"/>
      <c r="HZQ1479" s="5"/>
      <c r="HZR1479" s="7"/>
      <c r="HZS1479" s="6"/>
      <c r="HZT1479" s="32"/>
      <c r="HZU1479" s="32"/>
      <c r="HZV1479" s="32"/>
      <c r="HZW1479" s="32"/>
      <c r="HZX1479" s="6"/>
      <c r="HZY1479" s="13"/>
      <c r="HZZ1479" s="6"/>
      <c r="IAA1479" s="10"/>
      <c r="IAB1479" s="10"/>
      <c r="IAC1479" s="6"/>
      <c r="IAD1479" s="5"/>
      <c r="IAE1479" s="7"/>
      <c r="IAF1479" s="6"/>
      <c r="IAG1479" s="32"/>
      <c r="IAH1479" s="32"/>
      <c r="IAI1479" s="32"/>
      <c r="IAJ1479" s="32"/>
      <c r="IAK1479" s="6"/>
      <c r="IAL1479" s="13"/>
      <c r="IAM1479" s="6"/>
      <c r="IAN1479" s="10"/>
      <c r="IAO1479" s="10"/>
      <c r="IAP1479" s="6"/>
      <c r="IAQ1479" s="5"/>
      <c r="IAR1479" s="7"/>
      <c r="IAS1479" s="6"/>
      <c r="IAT1479" s="32"/>
      <c r="IAU1479" s="32"/>
      <c r="IAV1479" s="32"/>
      <c r="IAW1479" s="32"/>
      <c r="IAX1479" s="6"/>
      <c r="IAY1479" s="13"/>
      <c r="IAZ1479" s="6"/>
      <c r="IBA1479" s="10"/>
      <c r="IBB1479" s="10"/>
      <c r="IBC1479" s="6"/>
      <c r="IBD1479" s="5"/>
      <c r="IBE1479" s="7"/>
      <c r="IBF1479" s="6"/>
      <c r="IBG1479" s="32"/>
      <c r="IBH1479" s="32"/>
      <c r="IBI1479" s="32"/>
      <c r="IBJ1479" s="32"/>
      <c r="IBK1479" s="6"/>
      <c r="IBL1479" s="13"/>
      <c r="IBM1479" s="6"/>
      <c r="IBN1479" s="10"/>
      <c r="IBO1479" s="10"/>
      <c r="IBP1479" s="6"/>
      <c r="IBQ1479" s="5"/>
      <c r="IBR1479" s="7"/>
      <c r="IBS1479" s="6"/>
      <c r="IBT1479" s="32"/>
      <c r="IBU1479" s="32"/>
      <c r="IBV1479" s="32"/>
      <c r="IBW1479" s="32"/>
      <c r="IBX1479" s="6"/>
      <c r="IBY1479" s="13"/>
      <c r="IBZ1479" s="6"/>
      <c r="ICA1479" s="10"/>
      <c r="ICB1479" s="10"/>
      <c r="ICC1479" s="6"/>
      <c r="ICD1479" s="5"/>
      <c r="ICE1479" s="7"/>
      <c r="ICF1479" s="6"/>
      <c r="ICG1479" s="32"/>
      <c r="ICH1479" s="32"/>
      <c r="ICI1479" s="32"/>
      <c r="ICJ1479" s="32"/>
      <c r="ICK1479" s="6"/>
      <c r="ICL1479" s="13"/>
      <c r="ICM1479" s="6"/>
      <c r="ICN1479" s="10"/>
      <c r="ICO1479" s="10"/>
      <c r="ICP1479" s="6"/>
      <c r="ICQ1479" s="5"/>
      <c r="ICR1479" s="7"/>
      <c r="ICS1479" s="6"/>
      <c r="ICT1479" s="32"/>
      <c r="ICU1479" s="32"/>
      <c r="ICV1479" s="32"/>
      <c r="ICW1479" s="32"/>
      <c r="ICX1479" s="6"/>
      <c r="ICY1479" s="13"/>
      <c r="ICZ1479" s="6"/>
      <c r="IDA1479" s="10"/>
      <c r="IDB1479" s="10"/>
      <c r="IDC1479" s="6"/>
      <c r="IDD1479" s="5"/>
      <c r="IDE1479" s="7"/>
      <c r="IDF1479" s="6"/>
      <c r="IDG1479" s="32"/>
      <c r="IDH1479" s="32"/>
      <c r="IDI1479" s="32"/>
      <c r="IDJ1479" s="32"/>
      <c r="IDK1479" s="6"/>
      <c r="IDL1479" s="13"/>
      <c r="IDM1479" s="6"/>
      <c r="IDN1479" s="10"/>
      <c r="IDO1479" s="10"/>
      <c r="IDP1479" s="6"/>
      <c r="IDQ1479" s="5"/>
      <c r="IDR1479" s="7"/>
      <c r="IDS1479" s="6"/>
      <c r="IDT1479" s="32"/>
      <c r="IDU1479" s="32"/>
      <c r="IDV1479" s="32"/>
      <c r="IDW1479" s="32"/>
      <c r="IDX1479" s="6"/>
      <c r="IDY1479" s="13"/>
      <c r="IDZ1479" s="6"/>
      <c r="IEA1479" s="10"/>
      <c r="IEB1479" s="10"/>
      <c r="IEC1479" s="6"/>
      <c r="IED1479" s="5"/>
      <c r="IEE1479" s="7"/>
      <c r="IEF1479" s="6"/>
      <c r="IEG1479" s="32"/>
      <c r="IEH1479" s="32"/>
      <c r="IEI1479" s="32"/>
      <c r="IEJ1479" s="32"/>
      <c r="IEK1479" s="6"/>
      <c r="IEL1479" s="13"/>
      <c r="IEM1479" s="6"/>
      <c r="IEN1479" s="10"/>
      <c r="IEO1479" s="10"/>
      <c r="IEP1479" s="6"/>
      <c r="IEQ1479" s="5"/>
      <c r="IER1479" s="7"/>
      <c r="IES1479" s="6"/>
      <c r="IET1479" s="32"/>
      <c r="IEU1479" s="32"/>
      <c r="IEV1479" s="32"/>
      <c r="IEW1479" s="32"/>
      <c r="IEX1479" s="6"/>
      <c r="IEY1479" s="13"/>
      <c r="IEZ1479" s="6"/>
      <c r="IFA1479" s="10"/>
      <c r="IFB1479" s="10"/>
      <c r="IFC1479" s="6"/>
      <c r="IFD1479" s="5"/>
      <c r="IFE1479" s="7"/>
      <c r="IFF1479" s="6"/>
      <c r="IFG1479" s="32"/>
      <c r="IFH1479" s="32"/>
      <c r="IFI1479" s="32"/>
      <c r="IFJ1479" s="32"/>
      <c r="IFK1479" s="6"/>
      <c r="IFL1479" s="13"/>
      <c r="IFM1479" s="6"/>
      <c r="IFN1479" s="10"/>
      <c r="IFO1479" s="10"/>
      <c r="IFP1479" s="6"/>
      <c r="IFQ1479" s="5"/>
      <c r="IFR1479" s="7"/>
      <c r="IFS1479" s="6"/>
      <c r="IFT1479" s="32"/>
      <c r="IFU1479" s="32"/>
      <c r="IFV1479" s="32"/>
      <c r="IFW1479" s="32"/>
      <c r="IFX1479" s="6"/>
      <c r="IFY1479" s="13"/>
      <c r="IFZ1479" s="6"/>
      <c r="IGA1479" s="10"/>
      <c r="IGB1479" s="10"/>
      <c r="IGC1479" s="6"/>
      <c r="IGD1479" s="5"/>
      <c r="IGE1479" s="7"/>
      <c r="IGF1479" s="6"/>
      <c r="IGG1479" s="32"/>
      <c r="IGH1479" s="32"/>
      <c r="IGI1479" s="32"/>
      <c r="IGJ1479" s="32"/>
      <c r="IGK1479" s="6"/>
      <c r="IGL1479" s="13"/>
      <c r="IGM1479" s="6"/>
      <c r="IGN1479" s="10"/>
      <c r="IGO1479" s="10"/>
      <c r="IGP1479" s="6"/>
      <c r="IGQ1479" s="5"/>
      <c r="IGR1479" s="7"/>
      <c r="IGS1479" s="6"/>
      <c r="IGT1479" s="32"/>
      <c r="IGU1479" s="32"/>
      <c r="IGV1479" s="32"/>
      <c r="IGW1479" s="32"/>
      <c r="IGX1479" s="6"/>
      <c r="IGY1479" s="13"/>
      <c r="IGZ1479" s="6"/>
      <c r="IHA1479" s="10"/>
      <c r="IHB1479" s="10"/>
      <c r="IHC1479" s="6"/>
      <c r="IHD1479" s="5"/>
      <c r="IHE1479" s="7"/>
      <c r="IHF1479" s="6"/>
      <c r="IHG1479" s="32"/>
      <c r="IHH1479" s="32"/>
      <c r="IHI1479" s="32"/>
      <c r="IHJ1479" s="32"/>
      <c r="IHK1479" s="6"/>
      <c r="IHL1479" s="13"/>
      <c r="IHM1479" s="6"/>
      <c r="IHN1479" s="10"/>
      <c r="IHO1479" s="10"/>
      <c r="IHP1479" s="6"/>
      <c r="IHQ1479" s="5"/>
      <c r="IHR1479" s="7"/>
      <c r="IHS1479" s="6"/>
      <c r="IHT1479" s="32"/>
      <c r="IHU1479" s="32"/>
      <c r="IHV1479" s="32"/>
      <c r="IHW1479" s="32"/>
      <c r="IHX1479" s="6"/>
      <c r="IHY1479" s="13"/>
      <c r="IHZ1479" s="6"/>
      <c r="IIA1479" s="10"/>
      <c r="IIB1479" s="10"/>
      <c r="IIC1479" s="6"/>
      <c r="IID1479" s="5"/>
      <c r="IIE1479" s="7"/>
      <c r="IIF1479" s="6"/>
      <c r="IIG1479" s="32"/>
      <c r="IIH1479" s="32"/>
      <c r="III1479" s="32"/>
      <c r="IIJ1479" s="32"/>
      <c r="IIK1479" s="6"/>
      <c r="IIL1479" s="13"/>
      <c r="IIM1479" s="6"/>
      <c r="IIN1479" s="10"/>
      <c r="IIO1479" s="10"/>
      <c r="IIP1479" s="6"/>
      <c r="IIQ1479" s="5"/>
      <c r="IIR1479" s="7"/>
      <c r="IIS1479" s="6"/>
      <c r="IIT1479" s="32"/>
      <c r="IIU1479" s="32"/>
      <c r="IIV1479" s="32"/>
      <c r="IIW1479" s="32"/>
      <c r="IIX1479" s="6"/>
      <c r="IIY1479" s="13"/>
      <c r="IIZ1479" s="6"/>
      <c r="IJA1479" s="10"/>
      <c r="IJB1479" s="10"/>
      <c r="IJC1479" s="6"/>
      <c r="IJD1479" s="5"/>
      <c r="IJE1479" s="7"/>
      <c r="IJF1479" s="6"/>
      <c r="IJG1479" s="32"/>
      <c r="IJH1479" s="32"/>
      <c r="IJI1479" s="32"/>
      <c r="IJJ1479" s="32"/>
      <c r="IJK1479" s="6"/>
      <c r="IJL1479" s="13"/>
      <c r="IJM1479" s="6"/>
      <c r="IJN1479" s="10"/>
      <c r="IJO1479" s="10"/>
      <c r="IJP1479" s="6"/>
      <c r="IJQ1479" s="5"/>
      <c r="IJR1479" s="7"/>
      <c r="IJS1479" s="6"/>
      <c r="IJT1479" s="32"/>
      <c r="IJU1479" s="32"/>
      <c r="IJV1479" s="32"/>
      <c r="IJW1479" s="32"/>
      <c r="IJX1479" s="6"/>
      <c r="IJY1479" s="13"/>
      <c r="IJZ1479" s="6"/>
      <c r="IKA1479" s="10"/>
      <c r="IKB1479" s="10"/>
      <c r="IKC1479" s="6"/>
      <c r="IKD1479" s="5"/>
      <c r="IKE1479" s="7"/>
      <c r="IKF1479" s="6"/>
      <c r="IKG1479" s="32"/>
      <c r="IKH1479" s="32"/>
      <c r="IKI1479" s="32"/>
      <c r="IKJ1479" s="32"/>
      <c r="IKK1479" s="6"/>
      <c r="IKL1479" s="13"/>
      <c r="IKM1479" s="6"/>
      <c r="IKN1479" s="10"/>
      <c r="IKO1479" s="10"/>
      <c r="IKP1479" s="6"/>
      <c r="IKQ1479" s="5"/>
      <c r="IKR1479" s="7"/>
      <c r="IKS1479" s="6"/>
      <c r="IKT1479" s="32"/>
      <c r="IKU1479" s="32"/>
      <c r="IKV1479" s="32"/>
      <c r="IKW1479" s="32"/>
      <c r="IKX1479" s="6"/>
      <c r="IKY1479" s="13"/>
      <c r="IKZ1479" s="6"/>
      <c r="ILA1479" s="10"/>
      <c r="ILB1479" s="10"/>
      <c r="ILC1479" s="6"/>
      <c r="ILD1479" s="5"/>
      <c r="ILE1479" s="7"/>
      <c r="ILF1479" s="6"/>
      <c r="ILG1479" s="32"/>
      <c r="ILH1479" s="32"/>
      <c r="ILI1479" s="32"/>
      <c r="ILJ1479" s="32"/>
      <c r="ILK1479" s="6"/>
      <c r="ILL1479" s="13"/>
      <c r="ILM1479" s="6"/>
      <c r="ILN1479" s="10"/>
      <c r="ILO1479" s="10"/>
      <c r="ILP1479" s="6"/>
      <c r="ILQ1479" s="5"/>
      <c r="ILR1479" s="7"/>
      <c r="ILS1479" s="6"/>
      <c r="ILT1479" s="32"/>
      <c r="ILU1479" s="32"/>
      <c r="ILV1479" s="32"/>
      <c r="ILW1479" s="32"/>
      <c r="ILX1479" s="6"/>
      <c r="ILY1479" s="13"/>
      <c r="ILZ1479" s="6"/>
      <c r="IMA1479" s="10"/>
      <c r="IMB1479" s="10"/>
      <c r="IMC1479" s="6"/>
      <c r="IMD1479" s="5"/>
      <c r="IME1479" s="7"/>
      <c r="IMF1479" s="6"/>
      <c r="IMG1479" s="32"/>
      <c r="IMH1479" s="32"/>
      <c r="IMI1479" s="32"/>
      <c r="IMJ1479" s="32"/>
      <c r="IMK1479" s="6"/>
      <c r="IML1479" s="13"/>
      <c r="IMM1479" s="6"/>
      <c r="IMN1479" s="10"/>
      <c r="IMO1479" s="10"/>
      <c r="IMP1479" s="6"/>
      <c r="IMQ1479" s="5"/>
      <c r="IMR1479" s="7"/>
      <c r="IMS1479" s="6"/>
      <c r="IMT1479" s="32"/>
      <c r="IMU1479" s="32"/>
      <c r="IMV1479" s="32"/>
      <c r="IMW1479" s="32"/>
      <c r="IMX1479" s="6"/>
      <c r="IMY1479" s="13"/>
      <c r="IMZ1479" s="6"/>
      <c r="INA1479" s="10"/>
      <c r="INB1479" s="10"/>
      <c r="INC1479" s="6"/>
      <c r="IND1479" s="5"/>
      <c r="INE1479" s="7"/>
      <c r="INF1479" s="6"/>
      <c r="ING1479" s="32"/>
      <c r="INH1479" s="32"/>
      <c r="INI1479" s="32"/>
      <c r="INJ1479" s="32"/>
      <c r="INK1479" s="6"/>
      <c r="INL1479" s="13"/>
      <c r="INM1479" s="6"/>
      <c r="INN1479" s="10"/>
      <c r="INO1479" s="10"/>
      <c r="INP1479" s="6"/>
      <c r="INQ1479" s="5"/>
      <c r="INR1479" s="7"/>
      <c r="INS1479" s="6"/>
      <c r="INT1479" s="32"/>
      <c r="INU1479" s="32"/>
      <c r="INV1479" s="32"/>
      <c r="INW1479" s="32"/>
      <c r="INX1479" s="6"/>
      <c r="INY1479" s="13"/>
      <c r="INZ1479" s="6"/>
      <c r="IOA1479" s="10"/>
      <c r="IOB1479" s="10"/>
      <c r="IOC1479" s="6"/>
      <c r="IOD1479" s="5"/>
      <c r="IOE1479" s="7"/>
      <c r="IOF1479" s="6"/>
      <c r="IOG1479" s="32"/>
      <c r="IOH1479" s="32"/>
      <c r="IOI1479" s="32"/>
      <c r="IOJ1479" s="32"/>
      <c r="IOK1479" s="6"/>
      <c r="IOL1479" s="13"/>
      <c r="IOM1479" s="6"/>
      <c r="ION1479" s="10"/>
      <c r="IOO1479" s="10"/>
      <c r="IOP1479" s="6"/>
      <c r="IOQ1479" s="5"/>
      <c r="IOR1479" s="7"/>
      <c r="IOS1479" s="6"/>
      <c r="IOT1479" s="32"/>
      <c r="IOU1479" s="32"/>
      <c r="IOV1479" s="32"/>
      <c r="IOW1479" s="32"/>
      <c r="IOX1479" s="6"/>
      <c r="IOY1479" s="13"/>
      <c r="IOZ1479" s="6"/>
      <c r="IPA1479" s="10"/>
      <c r="IPB1479" s="10"/>
      <c r="IPC1479" s="6"/>
      <c r="IPD1479" s="5"/>
      <c r="IPE1479" s="7"/>
      <c r="IPF1479" s="6"/>
      <c r="IPG1479" s="32"/>
      <c r="IPH1479" s="32"/>
      <c r="IPI1479" s="32"/>
      <c r="IPJ1479" s="32"/>
      <c r="IPK1479" s="6"/>
      <c r="IPL1479" s="13"/>
      <c r="IPM1479" s="6"/>
      <c r="IPN1479" s="10"/>
      <c r="IPO1479" s="10"/>
      <c r="IPP1479" s="6"/>
      <c r="IPQ1479" s="5"/>
      <c r="IPR1479" s="7"/>
      <c r="IPS1479" s="6"/>
      <c r="IPT1479" s="32"/>
      <c r="IPU1479" s="32"/>
      <c r="IPV1479" s="32"/>
      <c r="IPW1479" s="32"/>
      <c r="IPX1479" s="6"/>
      <c r="IPY1479" s="13"/>
      <c r="IPZ1479" s="6"/>
      <c r="IQA1479" s="10"/>
      <c r="IQB1479" s="10"/>
      <c r="IQC1479" s="6"/>
      <c r="IQD1479" s="5"/>
      <c r="IQE1479" s="7"/>
      <c r="IQF1479" s="6"/>
      <c r="IQG1479" s="32"/>
      <c r="IQH1479" s="32"/>
      <c r="IQI1479" s="32"/>
      <c r="IQJ1479" s="32"/>
      <c r="IQK1479" s="6"/>
      <c r="IQL1479" s="13"/>
      <c r="IQM1479" s="6"/>
      <c r="IQN1479" s="10"/>
      <c r="IQO1479" s="10"/>
      <c r="IQP1479" s="6"/>
      <c r="IQQ1479" s="5"/>
      <c r="IQR1479" s="7"/>
      <c r="IQS1479" s="6"/>
      <c r="IQT1479" s="32"/>
      <c r="IQU1479" s="32"/>
      <c r="IQV1479" s="32"/>
      <c r="IQW1479" s="32"/>
      <c r="IQX1479" s="6"/>
      <c r="IQY1479" s="13"/>
      <c r="IQZ1479" s="6"/>
      <c r="IRA1479" s="10"/>
      <c r="IRB1479" s="10"/>
      <c r="IRC1479" s="6"/>
      <c r="IRD1479" s="5"/>
      <c r="IRE1479" s="7"/>
      <c r="IRF1479" s="6"/>
      <c r="IRG1479" s="32"/>
      <c r="IRH1479" s="32"/>
      <c r="IRI1479" s="32"/>
      <c r="IRJ1479" s="32"/>
      <c r="IRK1479" s="6"/>
      <c r="IRL1479" s="13"/>
      <c r="IRM1479" s="6"/>
      <c r="IRN1479" s="10"/>
      <c r="IRO1479" s="10"/>
      <c r="IRP1479" s="6"/>
      <c r="IRQ1479" s="5"/>
      <c r="IRR1479" s="7"/>
      <c r="IRS1479" s="6"/>
      <c r="IRT1479" s="32"/>
      <c r="IRU1479" s="32"/>
      <c r="IRV1479" s="32"/>
      <c r="IRW1479" s="32"/>
      <c r="IRX1479" s="6"/>
      <c r="IRY1479" s="13"/>
      <c r="IRZ1479" s="6"/>
      <c r="ISA1479" s="10"/>
      <c r="ISB1479" s="10"/>
      <c r="ISC1479" s="6"/>
      <c r="ISD1479" s="5"/>
      <c r="ISE1479" s="7"/>
      <c r="ISF1479" s="6"/>
      <c r="ISG1479" s="32"/>
      <c r="ISH1479" s="32"/>
      <c r="ISI1479" s="32"/>
      <c r="ISJ1479" s="32"/>
      <c r="ISK1479" s="6"/>
      <c r="ISL1479" s="13"/>
      <c r="ISM1479" s="6"/>
      <c r="ISN1479" s="10"/>
      <c r="ISO1479" s="10"/>
      <c r="ISP1479" s="6"/>
      <c r="ISQ1479" s="5"/>
      <c r="ISR1479" s="7"/>
      <c r="ISS1479" s="6"/>
      <c r="IST1479" s="32"/>
      <c r="ISU1479" s="32"/>
      <c r="ISV1479" s="32"/>
      <c r="ISW1479" s="32"/>
      <c r="ISX1479" s="6"/>
      <c r="ISY1479" s="13"/>
      <c r="ISZ1479" s="6"/>
      <c r="ITA1479" s="10"/>
      <c r="ITB1479" s="10"/>
      <c r="ITC1479" s="6"/>
      <c r="ITD1479" s="5"/>
      <c r="ITE1479" s="7"/>
      <c r="ITF1479" s="6"/>
      <c r="ITG1479" s="32"/>
      <c r="ITH1479" s="32"/>
      <c r="ITI1479" s="32"/>
      <c r="ITJ1479" s="32"/>
      <c r="ITK1479" s="6"/>
      <c r="ITL1479" s="13"/>
      <c r="ITM1479" s="6"/>
      <c r="ITN1479" s="10"/>
      <c r="ITO1479" s="10"/>
      <c r="ITP1479" s="6"/>
      <c r="ITQ1479" s="5"/>
      <c r="ITR1479" s="7"/>
      <c r="ITS1479" s="6"/>
      <c r="ITT1479" s="32"/>
      <c r="ITU1479" s="32"/>
      <c r="ITV1479" s="32"/>
      <c r="ITW1479" s="32"/>
      <c r="ITX1479" s="6"/>
      <c r="ITY1479" s="13"/>
      <c r="ITZ1479" s="6"/>
      <c r="IUA1479" s="10"/>
      <c r="IUB1479" s="10"/>
      <c r="IUC1479" s="6"/>
      <c r="IUD1479" s="5"/>
      <c r="IUE1479" s="7"/>
      <c r="IUF1479" s="6"/>
      <c r="IUG1479" s="32"/>
      <c r="IUH1479" s="32"/>
      <c r="IUI1479" s="32"/>
      <c r="IUJ1479" s="32"/>
      <c r="IUK1479" s="6"/>
      <c r="IUL1479" s="13"/>
      <c r="IUM1479" s="6"/>
      <c r="IUN1479" s="10"/>
      <c r="IUO1479" s="10"/>
      <c r="IUP1479" s="6"/>
      <c r="IUQ1479" s="5"/>
      <c r="IUR1479" s="7"/>
      <c r="IUS1479" s="6"/>
      <c r="IUT1479" s="32"/>
      <c r="IUU1479" s="32"/>
      <c r="IUV1479" s="32"/>
      <c r="IUW1479" s="32"/>
      <c r="IUX1479" s="6"/>
      <c r="IUY1479" s="13"/>
      <c r="IUZ1479" s="6"/>
      <c r="IVA1479" s="10"/>
      <c r="IVB1479" s="10"/>
      <c r="IVC1479" s="6"/>
      <c r="IVD1479" s="5"/>
      <c r="IVE1479" s="7"/>
      <c r="IVF1479" s="6"/>
      <c r="IVG1479" s="32"/>
      <c r="IVH1479" s="32"/>
      <c r="IVI1479" s="32"/>
      <c r="IVJ1479" s="32"/>
      <c r="IVK1479" s="6"/>
      <c r="IVL1479" s="13"/>
      <c r="IVM1479" s="6"/>
      <c r="IVN1479" s="10"/>
      <c r="IVO1479" s="10"/>
      <c r="IVP1479" s="6"/>
      <c r="IVQ1479" s="5"/>
      <c r="IVR1479" s="7"/>
      <c r="IVS1479" s="6"/>
      <c r="IVT1479" s="32"/>
      <c r="IVU1479" s="32"/>
      <c r="IVV1479" s="32"/>
      <c r="IVW1479" s="32"/>
      <c r="IVX1479" s="6"/>
      <c r="IVY1479" s="13"/>
      <c r="IVZ1479" s="6"/>
      <c r="IWA1479" s="10"/>
      <c r="IWB1479" s="10"/>
      <c r="IWC1479" s="6"/>
      <c r="IWD1479" s="5"/>
      <c r="IWE1479" s="7"/>
      <c r="IWF1479" s="6"/>
      <c r="IWG1479" s="32"/>
      <c r="IWH1479" s="32"/>
      <c r="IWI1479" s="32"/>
      <c r="IWJ1479" s="32"/>
      <c r="IWK1479" s="6"/>
      <c r="IWL1479" s="13"/>
      <c r="IWM1479" s="6"/>
      <c r="IWN1479" s="10"/>
      <c r="IWO1479" s="10"/>
      <c r="IWP1479" s="6"/>
      <c r="IWQ1479" s="5"/>
      <c r="IWR1479" s="7"/>
      <c r="IWS1479" s="6"/>
      <c r="IWT1479" s="32"/>
      <c r="IWU1479" s="32"/>
      <c r="IWV1479" s="32"/>
      <c r="IWW1479" s="32"/>
      <c r="IWX1479" s="6"/>
      <c r="IWY1479" s="13"/>
      <c r="IWZ1479" s="6"/>
      <c r="IXA1479" s="10"/>
      <c r="IXB1479" s="10"/>
      <c r="IXC1479" s="6"/>
      <c r="IXD1479" s="5"/>
      <c r="IXE1479" s="7"/>
      <c r="IXF1479" s="6"/>
      <c r="IXG1479" s="32"/>
      <c r="IXH1479" s="32"/>
      <c r="IXI1479" s="32"/>
      <c r="IXJ1479" s="32"/>
      <c r="IXK1479" s="6"/>
      <c r="IXL1479" s="13"/>
      <c r="IXM1479" s="6"/>
      <c r="IXN1479" s="10"/>
      <c r="IXO1479" s="10"/>
      <c r="IXP1479" s="6"/>
      <c r="IXQ1479" s="5"/>
      <c r="IXR1479" s="7"/>
      <c r="IXS1479" s="6"/>
      <c r="IXT1479" s="32"/>
      <c r="IXU1479" s="32"/>
      <c r="IXV1479" s="32"/>
      <c r="IXW1479" s="32"/>
      <c r="IXX1479" s="6"/>
      <c r="IXY1479" s="13"/>
      <c r="IXZ1479" s="6"/>
      <c r="IYA1479" s="10"/>
      <c r="IYB1479" s="10"/>
      <c r="IYC1479" s="6"/>
      <c r="IYD1479" s="5"/>
      <c r="IYE1479" s="7"/>
      <c r="IYF1479" s="6"/>
      <c r="IYG1479" s="32"/>
      <c r="IYH1479" s="32"/>
      <c r="IYI1479" s="32"/>
      <c r="IYJ1479" s="32"/>
      <c r="IYK1479" s="6"/>
      <c r="IYL1479" s="13"/>
      <c r="IYM1479" s="6"/>
      <c r="IYN1479" s="10"/>
      <c r="IYO1479" s="10"/>
      <c r="IYP1479" s="6"/>
      <c r="IYQ1479" s="5"/>
      <c r="IYR1479" s="7"/>
      <c r="IYS1479" s="6"/>
      <c r="IYT1479" s="32"/>
      <c r="IYU1479" s="32"/>
      <c r="IYV1479" s="32"/>
      <c r="IYW1479" s="32"/>
      <c r="IYX1479" s="6"/>
      <c r="IYY1479" s="13"/>
      <c r="IYZ1479" s="6"/>
      <c r="IZA1479" s="10"/>
      <c r="IZB1479" s="10"/>
      <c r="IZC1479" s="6"/>
      <c r="IZD1479" s="5"/>
      <c r="IZE1479" s="7"/>
      <c r="IZF1479" s="6"/>
      <c r="IZG1479" s="32"/>
      <c r="IZH1479" s="32"/>
      <c r="IZI1479" s="32"/>
      <c r="IZJ1479" s="32"/>
      <c r="IZK1479" s="6"/>
      <c r="IZL1479" s="13"/>
      <c r="IZM1479" s="6"/>
      <c r="IZN1479" s="10"/>
      <c r="IZO1479" s="10"/>
      <c r="IZP1479" s="6"/>
      <c r="IZQ1479" s="5"/>
      <c r="IZR1479" s="7"/>
      <c r="IZS1479" s="6"/>
      <c r="IZT1479" s="32"/>
      <c r="IZU1479" s="32"/>
      <c r="IZV1479" s="32"/>
      <c r="IZW1479" s="32"/>
      <c r="IZX1479" s="6"/>
      <c r="IZY1479" s="13"/>
      <c r="IZZ1479" s="6"/>
      <c r="JAA1479" s="10"/>
      <c r="JAB1479" s="10"/>
      <c r="JAC1479" s="6"/>
      <c r="JAD1479" s="5"/>
      <c r="JAE1479" s="7"/>
      <c r="JAF1479" s="6"/>
      <c r="JAG1479" s="32"/>
      <c r="JAH1479" s="32"/>
      <c r="JAI1479" s="32"/>
      <c r="JAJ1479" s="32"/>
      <c r="JAK1479" s="6"/>
      <c r="JAL1479" s="13"/>
      <c r="JAM1479" s="6"/>
      <c r="JAN1479" s="10"/>
      <c r="JAO1479" s="10"/>
      <c r="JAP1479" s="6"/>
      <c r="JAQ1479" s="5"/>
      <c r="JAR1479" s="7"/>
      <c r="JAS1479" s="6"/>
      <c r="JAT1479" s="32"/>
      <c r="JAU1479" s="32"/>
      <c r="JAV1479" s="32"/>
      <c r="JAW1479" s="32"/>
      <c r="JAX1479" s="6"/>
      <c r="JAY1479" s="13"/>
      <c r="JAZ1479" s="6"/>
      <c r="JBA1479" s="10"/>
      <c r="JBB1479" s="10"/>
      <c r="JBC1479" s="6"/>
      <c r="JBD1479" s="5"/>
      <c r="JBE1479" s="7"/>
      <c r="JBF1479" s="6"/>
      <c r="JBG1479" s="32"/>
      <c r="JBH1479" s="32"/>
      <c r="JBI1479" s="32"/>
      <c r="JBJ1479" s="32"/>
      <c r="JBK1479" s="6"/>
      <c r="JBL1479" s="13"/>
      <c r="JBM1479" s="6"/>
      <c r="JBN1479" s="10"/>
      <c r="JBO1479" s="10"/>
      <c r="JBP1479" s="6"/>
      <c r="JBQ1479" s="5"/>
      <c r="JBR1479" s="7"/>
      <c r="JBS1479" s="6"/>
      <c r="JBT1479" s="32"/>
      <c r="JBU1479" s="32"/>
      <c r="JBV1479" s="32"/>
      <c r="JBW1479" s="32"/>
      <c r="JBX1479" s="6"/>
      <c r="JBY1479" s="13"/>
      <c r="JBZ1479" s="6"/>
      <c r="JCA1479" s="10"/>
      <c r="JCB1479" s="10"/>
      <c r="JCC1479" s="6"/>
      <c r="JCD1479" s="5"/>
      <c r="JCE1479" s="7"/>
      <c r="JCF1479" s="6"/>
      <c r="JCG1479" s="32"/>
      <c r="JCH1479" s="32"/>
      <c r="JCI1479" s="32"/>
      <c r="JCJ1479" s="32"/>
      <c r="JCK1479" s="6"/>
      <c r="JCL1479" s="13"/>
      <c r="JCM1479" s="6"/>
      <c r="JCN1479" s="10"/>
      <c r="JCO1479" s="10"/>
      <c r="JCP1479" s="6"/>
      <c r="JCQ1479" s="5"/>
      <c r="JCR1479" s="7"/>
      <c r="JCS1479" s="6"/>
      <c r="JCT1479" s="32"/>
      <c r="JCU1479" s="32"/>
      <c r="JCV1479" s="32"/>
      <c r="JCW1479" s="32"/>
      <c r="JCX1479" s="6"/>
      <c r="JCY1479" s="13"/>
      <c r="JCZ1479" s="6"/>
      <c r="JDA1479" s="10"/>
      <c r="JDB1479" s="10"/>
      <c r="JDC1479" s="6"/>
      <c r="JDD1479" s="5"/>
      <c r="JDE1479" s="7"/>
      <c r="JDF1479" s="6"/>
      <c r="JDG1479" s="32"/>
      <c r="JDH1479" s="32"/>
      <c r="JDI1479" s="32"/>
      <c r="JDJ1479" s="32"/>
      <c r="JDK1479" s="6"/>
      <c r="JDL1479" s="13"/>
      <c r="JDM1479" s="6"/>
      <c r="JDN1479" s="10"/>
      <c r="JDO1479" s="10"/>
      <c r="JDP1479" s="6"/>
      <c r="JDQ1479" s="5"/>
      <c r="JDR1479" s="7"/>
      <c r="JDS1479" s="6"/>
      <c r="JDT1479" s="32"/>
      <c r="JDU1479" s="32"/>
      <c r="JDV1479" s="32"/>
      <c r="JDW1479" s="32"/>
      <c r="JDX1479" s="6"/>
      <c r="JDY1479" s="13"/>
      <c r="JDZ1479" s="6"/>
      <c r="JEA1479" s="10"/>
      <c r="JEB1479" s="10"/>
      <c r="JEC1479" s="6"/>
      <c r="JED1479" s="5"/>
      <c r="JEE1479" s="7"/>
      <c r="JEF1479" s="6"/>
      <c r="JEG1479" s="32"/>
      <c r="JEH1479" s="32"/>
      <c r="JEI1479" s="32"/>
      <c r="JEJ1479" s="32"/>
      <c r="JEK1479" s="6"/>
      <c r="JEL1479" s="13"/>
      <c r="JEM1479" s="6"/>
      <c r="JEN1479" s="10"/>
      <c r="JEO1479" s="10"/>
      <c r="JEP1479" s="6"/>
      <c r="JEQ1479" s="5"/>
      <c r="JER1479" s="7"/>
      <c r="JES1479" s="6"/>
      <c r="JET1479" s="32"/>
      <c r="JEU1479" s="32"/>
      <c r="JEV1479" s="32"/>
      <c r="JEW1479" s="32"/>
      <c r="JEX1479" s="6"/>
      <c r="JEY1479" s="13"/>
      <c r="JEZ1479" s="6"/>
      <c r="JFA1479" s="10"/>
      <c r="JFB1479" s="10"/>
      <c r="JFC1479" s="6"/>
      <c r="JFD1479" s="5"/>
      <c r="JFE1479" s="7"/>
      <c r="JFF1479" s="6"/>
      <c r="JFG1479" s="32"/>
      <c r="JFH1479" s="32"/>
      <c r="JFI1479" s="32"/>
      <c r="JFJ1479" s="32"/>
      <c r="JFK1479" s="6"/>
      <c r="JFL1479" s="13"/>
      <c r="JFM1479" s="6"/>
      <c r="JFN1479" s="10"/>
      <c r="JFO1479" s="10"/>
      <c r="JFP1479" s="6"/>
      <c r="JFQ1479" s="5"/>
      <c r="JFR1479" s="7"/>
      <c r="JFS1479" s="6"/>
      <c r="JFT1479" s="32"/>
      <c r="JFU1479" s="32"/>
      <c r="JFV1479" s="32"/>
      <c r="JFW1479" s="32"/>
      <c r="JFX1479" s="6"/>
      <c r="JFY1479" s="13"/>
      <c r="JFZ1479" s="6"/>
      <c r="JGA1479" s="10"/>
      <c r="JGB1479" s="10"/>
      <c r="JGC1479" s="6"/>
      <c r="JGD1479" s="5"/>
      <c r="JGE1479" s="7"/>
      <c r="JGF1479" s="6"/>
      <c r="JGG1479" s="32"/>
      <c r="JGH1479" s="32"/>
      <c r="JGI1479" s="32"/>
      <c r="JGJ1479" s="32"/>
      <c r="JGK1479" s="6"/>
      <c r="JGL1479" s="13"/>
      <c r="JGM1479" s="6"/>
      <c r="JGN1479" s="10"/>
      <c r="JGO1479" s="10"/>
      <c r="JGP1479" s="6"/>
      <c r="JGQ1479" s="5"/>
      <c r="JGR1479" s="7"/>
      <c r="JGS1479" s="6"/>
      <c r="JGT1479" s="32"/>
      <c r="JGU1479" s="32"/>
      <c r="JGV1479" s="32"/>
      <c r="JGW1479" s="32"/>
      <c r="JGX1479" s="6"/>
      <c r="JGY1479" s="13"/>
      <c r="JGZ1479" s="6"/>
      <c r="JHA1479" s="10"/>
      <c r="JHB1479" s="10"/>
      <c r="JHC1479" s="6"/>
      <c r="JHD1479" s="5"/>
      <c r="JHE1479" s="7"/>
      <c r="JHF1479" s="6"/>
      <c r="JHG1479" s="32"/>
      <c r="JHH1479" s="32"/>
      <c r="JHI1479" s="32"/>
      <c r="JHJ1479" s="32"/>
      <c r="JHK1479" s="6"/>
      <c r="JHL1479" s="13"/>
      <c r="JHM1479" s="6"/>
      <c r="JHN1479" s="10"/>
      <c r="JHO1479" s="10"/>
      <c r="JHP1479" s="6"/>
      <c r="JHQ1479" s="5"/>
      <c r="JHR1479" s="7"/>
      <c r="JHS1479" s="6"/>
      <c r="JHT1479" s="32"/>
      <c r="JHU1479" s="32"/>
      <c r="JHV1479" s="32"/>
      <c r="JHW1479" s="32"/>
      <c r="JHX1479" s="6"/>
      <c r="JHY1479" s="13"/>
      <c r="JHZ1479" s="6"/>
      <c r="JIA1479" s="10"/>
      <c r="JIB1479" s="10"/>
      <c r="JIC1479" s="6"/>
      <c r="JID1479" s="5"/>
      <c r="JIE1479" s="7"/>
      <c r="JIF1479" s="6"/>
      <c r="JIG1479" s="32"/>
      <c r="JIH1479" s="32"/>
      <c r="JII1479" s="32"/>
      <c r="JIJ1479" s="32"/>
      <c r="JIK1479" s="6"/>
      <c r="JIL1479" s="13"/>
      <c r="JIM1479" s="6"/>
      <c r="JIN1479" s="10"/>
      <c r="JIO1479" s="10"/>
      <c r="JIP1479" s="6"/>
      <c r="JIQ1479" s="5"/>
      <c r="JIR1479" s="7"/>
      <c r="JIS1479" s="6"/>
      <c r="JIT1479" s="32"/>
      <c r="JIU1479" s="32"/>
      <c r="JIV1479" s="32"/>
      <c r="JIW1479" s="32"/>
      <c r="JIX1479" s="6"/>
      <c r="JIY1479" s="13"/>
      <c r="JIZ1479" s="6"/>
      <c r="JJA1479" s="10"/>
      <c r="JJB1479" s="10"/>
      <c r="JJC1479" s="6"/>
      <c r="JJD1479" s="5"/>
      <c r="JJE1479" s="7"/>
      <c r="JJF1479" s="6"/>
      <c r="JJG1479" s="32"/>
      <c r="JJH1479" s="32"/>
      <c r="JJI1479" s="32"/>
      <c r="JJJ1479" s="32"/>
      <c r="JJK1479" s="6"/>
      <c r="JJL1479" s="13"/>
      <c r="JJM1479" s="6"/>
      <c r="JJN1479" s="10"/>
      <c r="JJO1479" s="10"/>
      <c r="JJP1479" s="6"/>
      <c r="JJQ1479" s="5"/>
      <c r="JJR1479" s="7"/>
      <c r="JJS1479" s="6"/>
      <c r="JJT1479" s="32"/>
      <c r="JJU1479" s="32"/>
      <c r="JJV1479" s="32"/>
      <c r="JJW1479" s="32"/>
      <c r="JJX1479" s="6"/>
      <c r="JJY1479" s="13"/>
      <c r="JJZ1479" s="6"/>
      <c r="JKA1479" s="10"/>
      <c r="JKB1479" s="10"/>
      <c r="JKC1479" s="6"/>
      <c r="JKD1479" s="5"/>
      <c r="JKE1479" s="7"/>
      <c r="JKF1479" s="6"/>
      <c r="JKG1479" s="32"/>
      <c r="JKH1479" s="32"/>
      <c r="JKI1479" s="32"/>
      <c r="JKJ1479" s="32"/>
      <c r="JKK1479" s="6"/>
      <c r="JKL1479" s="13"/>
      <c r="JKM1479" s="6"/>
      <c r="JKN1479" s="10"/>
      <c r="JKO1479" s="10"/>
      <c r="JKP1479" s="6"/>
      <c r="JKQ1479" s="5"/>
      <c r="JKR1479" s="7"/>
      <c r="JKS1479" s="6"/>
      <c r="JKT1479" s="32"/>
      <c r="JKU1479" s="32"/>
      <c r="JKV1479" s="32"/>
      <c r="JKW1479" s="32"/>
      <c r="JKX1479" s="6"/>
      <c r="JKY1479" s="13"/>
      <c r="JKZ1479" s="6"/>
      <c r="JLA1479" s="10"/>
      <c r="JLB1479" s="10"/>
      <c r="JLC1479" s="6"/>
      <c r="JLD1479" s="5"/>
      <c r="JLE1479" s="7"/>
      <c r="JLF1479" s="6"/>
      <c r="JLG1479" s="32"/>
      <c r="JLH1479" s="32"/>
      <c r="JLI1479" s="32"/>
      <c r="JLJ1479" s="32"/>
      <c r="JLK1479" s="6"/>
      <c r="JLL1479" s="13"/>
      <c r="JLM1479" s="6"/>
      <c r="JLN1479" s="10"/>
      <c r="JLO1479" s="10"/>
      <c r="JLP1479" s="6"/>
      <c r="JLQ1479" s="5"/>
      <c r="JLR1479" s="7"/>
      <c r="JLS1479" s="6"/>
      <c r="JLT1479" s="32"/>
      <c r="JLU1479" s="32"/>
      <c r="JLV1479" s="32"/>
      <c r="JLW1479" s="32"/>
      <c r="JLX1479" s="6"/>
      <c r="JLY1479" s="13"/>
      <c r="JLZ1479" s="6"/>
      <c r="JMA1479" s="10"/>
      <c r="JMB1479" s="10"/>
      <c r="JMC1479" s="6"/>
      <c r="JMD1479" s="5"/>
      <c r="JME1479" s="7"/>
      <c r="JMF1479" s="6"/>
      <c r="JMG1479" s="32"/>
      <c r="JMH1479" s="32"/>
      <c r="JMI1479" s="32"/>
      <c r="JMJ1479" s="32"/>
      <c r="JMK1479" s="6"/>
      <c r="JML1479" s="13"/>
      <c r="JMM1479" s="6"/>
      <c r="JMN1479" s="10"/>
      <c r="JMO1479" s="10"/>
      <c r="JMP1479" s="6"/>
      <c r="JMQ1479" s="5"/>
      <c r="JMR1479" s="7"/>
      <c r="JMS1479" s="6"/>
      <c r="JMT1479" s="32"/>
      <c r="JMU1479" s="32"/>
      <c r="JMV1479" s="32"/>
      <c r="JMW1479" s="32"/>
      <c r="JMX1479" s="6"/>
      <c r="JMY1479" s="13"/>
      <c r="JMZ1479" s="6"/>
      <c r="JNA1479" s="10"/>
      <c r="JNB1479" s="10"/>
      <c r="JNC1479" s="6"/>
      <c r="JND1479" s="5"/>
      <c r="JNE1479" s="7"/>
      <c r="JNF1479" s="6"/>
      <c r="JNG1479" s="32"/>
      <c r="JNH1479" s="32"/>
      <c r="JNI1479" s="32"/>
      <c r="JNJ1479" s="32"/>
      <c r="JNK1479" s="6"/>
      <c r="JNL1479" s="13"/>
      <c r="JNM1479" s="6"/>
      <c r="JNN1479" s="10"/>
      <c r="JNO1479" s="10"/>
      <c r="JNP1479" s="6"/>
      <c r="JNQ1479" s="5"/>
      <c r="JNR1479" s="7"/>
      <c r="JNS1479" s="6"/>
      <c r="JNT1479" s="32"/>
      <c r="JNU1479" s="32"/>
      <c r="JNV1479" s="32"/>
      <c r="JNW1479" s="32"/>
      <c r="JNX1479" s="6"/>
      <c r="JNY1479" s="13"/>
      <c r="JNZ1479" s="6"/>
      <c r="JOA1479" s="10"/>
      <c r="JOB1479" s="10"/>
      <c r="JOC1479" s="6"/>
      <c r="JOD1479" s="5"/>
      <c r="JOE1479" s="7"/>
      <c r="JOF1479" s="6"/>
      <c r="JOG1479" s="32"/>
      <c r="JOH1479" s="32"/>
      <c r="JOI1479" s="32"/>
      <c r="JOJ1479" s="32"/>
      <c r="JOK1479" s="6"/>
      <c r="JOL1479" s="13"/>
      <c r="JOM1479" s="6"/>
      <c r="JON1479" s="10"/>
      <c r="JOO1479" s="10"/>
      <c r="JOP1479" s="6"/>
      <c r="JOQ1479" s="5"/>
      <c r="JOR1479" s="7"/>
      <c r="JOS1479" s="6"/>
      <c r="JOT1479" s="32"/>
      <c r="JOU1479" s="32"/>
      <c r="JOV1479" s="32"/>
      <c r="JOW1479" s="32"/>
      <c r="JOX1479" s="6"/>
      <c r="JOY1479" s="13"/>
      <c r="JOZ1479" s="6"/>
      <c r="JPA1479" s="10"/>
      <c r="JPB1479" s="10"/>
      <c r="JPC1479" s="6"/>
      <c r="JPD1479" s="5"/>
      <c r="JPE1479" s="7"/>
      <c r="JPF1479" s="6"/>
      <c r="JPG1479" s="32"/>
      <c r="JPH1479" s="32"/>
      <c r="JPI1479" s="32"/>
      <c r="JPJ1479" s="32"/>
      <c r="JPK1479" s="6"/>
      <c r="JPL1479" s="13"/>
      <c r="JPM1479" s="6"/>
      <c r="JPN1479" s="10"/>
      <c r="JPO1479" s="10"/>
      <c r="JPP1479" s="6"/>
      <c r="JPQ1479" s="5"/>
      <c r="JPR1479" s="7"/>
      <c r="JPS1479" s="6"/>
      <c r="JPT1479" s="32"/>
      <c r="JPU1479" s="32"/>
      <c r="JPV1479" s="32"/>
      <c r="JPW1479" s="32"/>
      <c r="JPX1479" s="6"/>
      <c r="JPY1479" s="13"/>
      <c r="JPZ1479" s="6"/>
      <c r="JQA1479" s="10"/>
      <c r="JQB1479" s="10"/>
      <c r="JQC1479" s="6"/>
      <c r="JQD1479" s="5"/>
      <c r="JQE1479" s="7"/>
      <c r="JQF1479" s="6"/>
      <c r="JQG1479" s="32"/>
      <c r="JQH1479" s="32"/>
      <c r="JQI1479" s="32"/>
      <c r="JQJ1479" s="32"/>
      <c r="JQK1479" s="6"/>
      <c r="JQL1479" s="13"/>
      <c r="JQM1479" s="6"/>
      <c r="JQN1479" s="10"/>
      <c r="JQO1479" s="10"/>
      <c r="JQP1479" s="6"/>
      <c r="JQQ1479" s="5"/>
      <c r="JQR1479" s="7"/>
      <c r="JQS1479" s="6"/>
      <c r="JQT1479" s="32"/>
      <c r="JQU1479" s="32"/>
      <c r="JQV1479" s="32"/>
      <c r="JQW1479" s="32"/>
      <c r="JQX1479" s="6"/>
      <c r="JQY1479" s="13"/>
      <c r="JQZ1479" s="6"/>
      <c r="JRA1479" s="10"/>
      <c r="JRB1479" s="10"/>
      <c r="JRC1479" s="6"/>
      <c r="JRD1479" s="5"/>
      <c r="JRE1479" s="7"/>
      <c r="JRF1479" s="6"/>
      <c r="JRG1479" s="32"/>
      <c r="JRH1479" s="32"/>
      <c r="JRI1479" s="32"/>
      <c r="JRJ1479" s="32"/>
      <c r="JRK1479" s="6"/>
      <c r="JRL1479" s="13"/>
      <c r="JRM1479" s="6"/>
      <c r="JRN1479" s="10"/>
      <c r="JRO1479" s="10"/>
      <c r="JRP1479" s="6"/>
      <c r="JRQ1479" s="5"/>
      <c r="JRR1479" s="7"/>
      <c r="JRS1479" s="6"/>
      <c r="JRT1479" s="32"/>
      <c r="JRU1479" s="32"/>
      <c r="JRV1479" s="32"/>
      <c r="JRW1479" s="32"/>
      <c r="JRX1479" s="6"/>
      <c r="JRY1479" s="13"/>
      <c r="JRZ1479" s="6"/>
      <c r="JSA1479" s="10"/>
      <c r="JSB1479" s="10"/>
      <c r="JSC1479" s="6"/>
      <c r="JSD1479" s="5"/>
      <c r="JSE1479" s="7"/>
      <c r="JSF1479" s="6"/>
      <c r="JSG1479" s="32"/>
      <c r="JSH1479" s="32"/>
      <c r="JSI1479" s="32"/>
      <c r="JSJ1479" s="32"/>
      <c r="JSK1479" s="6"/>
      <c r="JSL1479" s="13"/>
      <c r="JSM1479" s="6"/>
      <c r="JSN1479" s="10"/>
      <c r="JSO1479" s="10"/>
      <c r="JSP1479" s="6"/>
      <c r="JSQ1479" s="5"/>
      <c r="JSR1479" s="7"/>
      <c r="JSS1479" s="6"/>
      <c r="JST1479" s="32"/>
      <c r="JSU1479" s="32"/>
      <c r="JSV1479" s="32"/>
      <c r="JSW1479" s="32"/>
      <c r="JSX1479" s="6"/>
      <c r="JSY1479" s="13"/>
      <c r="JSZ1479" s="6"/>
      <c r="JTA1479" s="10"/>
      <c r="JTB1479" s="10"/>
      <c r="JTC1479" s="6"/>
      <c r="JTD1479" s="5"/>
      <c r="JTE1479" s="7"/>
      <c r="JTF1479" s="6"/>
      <c r="JTG1479" s="32"/>
      <c r="JTH1479" s="32"/>
      <c r="JTI1479" s="32"/>
      <c r="JTJ1479" s="32"/>
      <c r="JTK1479" s="6"/>
      <c r="JTL1479" s="13"/>
      <c r="JTM1479" s="6"/>
      <c r="JTN1479" s="10"/>
      <c r="JTO1479" s="10"/>
      <c r="JTP1479" s="6"/>
      <c r="JTQ1479" s="5"/>
      <c r="JTR1479" s="7"/>
      <c r="JTS1479" s="6"/>
      <c r="JTT1479" s="32"/>
      <c r="JTU1479" s="32"/>
      <c r="JTV1479" s="32"/>
      <c r="JTW1479" s="32"/>
      <c r="JTX1479" s="6"/>
      <c r="JTY1479" s="13"/>
      <c r="JTZ1479" s="6"/>
      <c r="JUA1479" s="10"/>
      <c r="JUB1479" s="10"/>
      <c r="JUC1479" s="6"/>
      <c r="JUD1479" s="5"/>
      <c r="JUE1479" s="7"/>
      <c r="JUF1479" s="6"/>
      <c r="JUG1479" s="32"/>
      <c r="JUH1479" s="32"/>
      <c r="JUI1479" s="32"/>
      <c r="JUJ1479" s="32"/>
      <c r="JUK1479" s="6"/>
      <c r="JUL1479" s="13"/>
      <c r="JUM1479" s="6"/>
      <c r="JUN1479" s="10"/>
      <c r="JUO1479" s="10"/>
      <c r="JUP1479" s="6"/>
      <c r="JUQ1479" s="5"/>
      <c r="JUR1479" s="7"/>
      <c r="JUS1479" s="6"/>
      <c r="JUT1479" s="32"/>
      <c r="JUU1479" s="32"/>
      <c r="JUV1479" s="32"/>
      <c r="JUW1479" s="32"/>
      <c r="JUX1479" s="6"/>
      <c r="JUY1479" s="13"/>
      <c r="JUZ1479" s="6"/>
      <c r="JVA1479" s="10"/>
      <c r="JVB1479" s="10"/>
      <c r="JVC1479" s="6"/>
      <c r="JVD1479" s="5"/>
      <c r="JVE1479" s="7"/>
      <c r="JVF1479" s="6"/>
      <c r="JVG1479" s="32"/>
      <c r="JVH1479" s="32"/>
      <c r="JVI1479" s="32"/>
      <c r="JVJ1479" s="32"/>
      <c r="JVK1479" s="6"/>
      <c r="JVL1479" s="13"/>
      <c r="JVM1479" s="6"/>
      <c r="JVN1479" s="10"/>
      <c r="JVO1479" s="10"/>
      <c r="JVP1479" s="6"/>
      <c r="JVQ1479" s="5"/>
      <c r="JVR1479" s="7"/>
      <c r="JVS1479" s="6"/>
      <c r="JVT1479" s="32"/>
      <c r="JVU1479" s="32"/>
      <c r="JVV1479" s="32"/>
      <c r="JVW1479" s="32"/>
      <c r="JVX1479" s="6"/>
      <c r="JVY1479" s="13"/>
      <c r="JVZ1479" s="6"/>
      <c r="JWA1479" s="10"/>
      <c r="JWB1479" s="10"/>
      <c r="JWC1479" s="6"/>
      <c r="JWD1479" s="5"/>
      <c r="JWE1479" s="7"/>
      <c r="JWF1479" s="6"/>
      <c r="JWG1479" s="32"/>
      <c r="JWH1479" s="32"/>
      <c r="JWI1479" s="32"/>
      <c r="JWJ1479" s="32"/>
      <c r="JWK1479" s="6"/>
      <c r="JWL1479" s="13"/>
      <c r="JWM1479" s="6"/>
      <c r="JWN1479" s="10"/>
      <c r="JWO1479" s="10"/>
      <c r="JWP1479" s="6"/>
      <c r="JWQ1479" s="5"/>
      <c r="JWR1479" s="7"/>
      <c r="JWS1479" s="6"/>
      <c r="JWT1479" s="32"/>
      <c r="JWU1479" s="32"/>
      <c r="JWV1479" s="32"/>
      <c r="JWW1479" s="32"/>
      <c r="JWX1479" s="6"/>
      <c r="JWY1479" s="13"/>
      <c r="JWZ1479" s="6"/>
      <c r="JXA1479" s="10"/>
      <c r="JXB1479" s="10"/>
      <c r="JXC1479" s="6"/>
      <c r="JXD1479" s="5"/>
      <c r="JXE1479" s="7"/>
      <c r="JXF1479" s="6"/>
      <c r="JXG1479" s="32"/>
      <c r="JXH1479" s="32"/>
      <c r="JXI1479" s="32"/>
      <c r="JXJ1479" s="32"/>
      <c r="JXK1479" s="6"/>
      <c r="JXL1479" s="13"/>
      <c r="JXM1479" s="6"/>
      <c r="JXN1479" s="10"/>
      <c r="JXO1479" s="10"/>
      <c r="JXP1479" s="6"/>
      <c r="JXQ1479" s="5"/>
      <c r="JXR1479" s="7"/>
      <c r="JXS1479" s="6"/>
      <c r="JXT1479" s="32"/>
      <c r="JXU1479" s="32"/>
      <c r="JXV1479" s="32"/>
      <c r="JXW1479" s="32"/>
      <c r="JXX1479" s="6"/>
      <c r="JXY1479" s="13"/>
      <c r="JXZ1479" s="6"/>
      <c r="JYA1479" s="10"/>
      <c r="JYB1479" s="10"/>
      <c r="JYC1479" s="6"/>
      <c r="JYD1479" s="5"/>
      <c r="JYE1479" s="7"/>
      <c r="JYF1479" s="6"/>
      <c r="JYG1479" s="32"/>
      <c r="JYH1479" s="32"/>
      <c r="JYI1479" s="32"/>
      <c r="JYJ1479" s="32"/>
      <c r="JYK1479" s="6"/>
      <c r="JYL1479" s="13"/>
      <c r="JYM1479" s="6"/>
      <c r="JYN1479" s="10"/>
      <c r="JYO1479" s="10"/>
      <c r="JYP1479" s="6"/>
      <c r="JYQ1479" s="5"/>
      <c r="JYR1479" s="7"/>
      <c r="JYS1479" s="6"/>
      <c r="JYT1479" s="32"/>
      <c r="JYU1479" s="32"/>
      <c r="JYV1479" s="32"/>
      <c r="JYW1479" s="32"/>
      <c r="JYX1479" s="6"/>
      <c r="JYY1479" s="13"/>
      <c r="JYZ1479" s="6"/>
      <c r="JZA1479" s="10"/>
      <c r="JZB1479" s="10"/>
      <c r="JZC1479" s="6"/>
      <c r="JZD1479" s="5"/>
      <c r="JZE1479" s="7"/>
      <c r="JZF1479" s="6"/>
      <c r="JZG1479" s="32"/>
      <c r="JZH1479" s="32"/>
      <c r="JZI1479" s="32"/>
      <c r="JZJ1479" s="32"/>
      <c r="JZK1479" s="6"/>
      <c r="JZL1479" s="13"/>
      <c r="JZM1479" s="6"/>
      <c r="JZN1479" s="10"/>
      <c r="JZO1479" s="10"/>
      <c r="JZP1479" s="6"/>
      <c r="JZQ1479" s="5"/>
      <c r="JZR1479" s="7"/>
      <c r="JZS1479" s="6"/>
      <c r="JZT1479" s="32"/>
      <c r="JZU1479" s="32"/>
      <c r="JZV1479" s="32"/>
      <c r="JZW1479" s="32"/>
      <c r="JZX1479" s="6"/>
      <c r="JZY1479" s="13"/>
      <c r="JZZ1479" s="6"/>
      <c r="KAA1479" s="10"/>
      <c r="KAB1479" s="10"/>
      <c r="KAC1479" s="6"/>
      <c r="KAD1479" s="5"/>
      <c r="KAE1479" s="7"/>
      <c r="KAF1479" s="6"/>
      <c r="KAG1479" s="32"/>
      <c r="KAH1479" s="32"/>
      <c r="KAI1479" s="32"/>
      <c r="KAJ1479" s="32"/>
      <c r="KAK1479" s="6"/>
      <c r="KAL1479" s="13"/>
      <c r="KAM1479" s="6"/>
      <c r="KAN1479" s="10"/>
      <c r="KAO1479" s="10"/>
      <c r="KAP1479" s="6"/>
      <c r="KAQ1479" s="5"/>
      <c r="KAR1479" s="7"/>
      <c r="KAS1479" s="6"/>
      <c r="KAT1479" s="32"/>
      <c r="KAU1479" s="32"/>
      <c r="KAV1479" s="32"/>
      <c r="KAW1479" s="32"/>
      <c r="KAX1479" s="6"/>
      <c r="KAY1479" s="13"/>
      <c r="KAZ1479" s="6"/>
      <c r="KBA1479" s="10"/>
      <c r="KBB1479" s="10"/>
      <c r="KBC1479" s="6"/>
      <c r="KBD1479" s="5"/>
      <c r="KBE1479" s="7"/>
      <c r="KBF1479" s="6"/>
      <c r="KBG1479" s="32"/>
      <c r="KBH1479" s="32"/>
      <c r="KBI1479" s="32"/>
      <c r="KBJ1479" s="32"/>
      <c r="KBK1479" s="6"/>
      <c r="KBL1479" s="13"/>
      <c r="KBM1479" s="6"/>
      <c r="KBN1479" s="10"/>
      <c r="KBO1479" s="10"/>
      <c r="KBP1479" s="6"/>
      <c r="KBQ1479" s="5"/>
      <c r="KBR1479" s="7"/>
      <c r="KBS1479" s="6"/>
      <c r="KBT1479" s="32"/>
      <c r="KBU1479" s="32"/>
      <c r="KBV1479" s="32"/>
      <c r="KBW1479" s="32"/>
      <c r="KBX1479" s="6"/>
      <c r="KBY1479" s="13"/>
      <c r="KBZ1479" s="6"/>
      <c r="KCA1479" s="10"/>
      <c r="KCB1479" s="10"/>
      <c r="KCC1479" s="6"/>
      <c r="KCD1479" s="5"/>
      <c r="KCE1479" s="7"/>
      <c r="KCF1479" s="6"/>
      <c r="KCG1479" s="32"/>
      <c r="KCH1479" s="32"/>
      <c r="KCI1479" s="32"/>
      <c r="KCJ1479" s="32"/>
      <c r="KCK1479" s="6"/>
      <c r="KCL1479" s="13"/>
      <c r="KCM1479" s="6"/>
      <c r="KCN1479" s="10"/>
      <c r="KCO1479" s="10"/>
      <c r="KCP1479" s="6"/>
      <c r="KCQ1479" s="5"/>
      <c r="KCR1479" s="7"/>
      <c r="KCS1479" s="6"/>
      <c r="KCT1479" s="32"/>
      <c r="KCU1479" s="32"/>
      <c r="KCV1479" s="32"/>
      <c r="KCW1479" s="32"/>
      <c r="KCX1479" s="6"/>
      <c r="KCY1479" s="13"/>
      <c r="KCZ1479" s="6"/>
      <c r="KDA1479" s="10"/>
      <c r="KDB1479" s="10"/>
      <c r="KDC1479" s="6"/>
      <c r="KDD1479" s="5"/>
      <c r="KDE1479" s="7"/>
      <c r="KDF1479" s="6"/>
      <c r="KDG1479" s="32"/>
      <c r="KDH1479" s="32"/>
      <c r="KDI1479" s="32"/>
      <c r="KDJ1479" s="32"/>
      <c r="KDK1479" s="6"/>
      <c r="KDL1479" s="13"/>
      <c r="KDM1479" s="6"/>
      <c r="KDN1479" s="10"/>
      <c r="KDO1479" s="10"/>
      <c r="KDP1479" s="6"/>
      <c r="KDQ1479" s="5"/>
      <c r="KDR1479" s="7"/>
      <c r="KDS1479" s="6"/>
      <c r="KDT1479" s="32"/>
      <c r="KDU1479" s="32"/>
      <c r="KDV1479" s="32"/>
      <c r="KDW1479" s="32"/>
      <c r="KDX1479" s="6"/>
      <c r="KDY1479" s="13"/>
      <c r="KDZ1479" s="6"/>
      <c r="KEA1479" s="10"/>
      <c r="KEB1479" s="10"/>
      <c r="KEC1479" s="6"/>
      <c r="KED1479" s="5"/>
      <c r="KEE1479" s="7"/>
      <c r="KEF1479" s="6"/>
      <c r="KEG1479" s="32"/>
      <c r="KEH1479" s="32"/>
      <c r="KEI1479" s="32"/>
      <c r="KEJ1479" s="32"/>
      <c r="KEK1479" s="6"/>
      <c r="KEL1479" s="13"/>
      <c r="KEM1479" s="6"/>
      <c r="KEN1479" s="10"/>
      <c r="KEO1479" s="10"/>
      <c r="KEP1479" s="6"/>
      <c r="KEQ1479" s="5"/>
      <c r="KER1479" s="7"/>
      <c r="KES1479" s="6"/>
      <c r="KET1479" s="32"/>
      <c r="KEU1479" s="32"/>
      <c r="KEV1479" s="32"/>
      <c r="KEW1479" s="32"/>
      <c r="KEX1479" s="6"/>
      <c r="KEY1479" s="13"/>
      <c r="KEZ1479" s="6"/>
      <c r="KFA1479" s="10"/>
      <c r="KFB1479" s="10"/>
      <c r="KFC1479" s="6"/>
      <c r="KFD1479" s="5"/>
      <c r="KFE1479" s="7"/>
      <c r="KFF1479" s="6"/>
      <c r="KFG1479" s="32"/>
      <c r="KFH1479" s="32"/>
      <c r="KFI1479" s="32"/>
      <c r="KFJ1479" s="32"/>
      <c r="KFK1479" s="6"/>
      <c r="KFL1479" s="13"/>
      <c r="KFM1479" s="6"/>
      <c r="KFN1479" s="10"/>
      <c r="KFO1479" s="10"/>
      <c r="KFP1479" s="6"/>
      <c r="KFQ1479" s="5"/>
      <c r="KFR1479" s="7"/>
      <c r="KFS1479" s="6"/>
      <c r="KFT1479" s="32"/>
      <c r="KFU1479" s="32"/>
      <c r="KFV1479" s="32"/>
      <c r="KFW1479" s="32"/>
      <c r="KFX1479" s="6"/>
      <c r="KFY1479" s="13"/>
      <c r="KFZ1479" s="6"/>
      <c r="KGA1479" s="10"/>
      <c r="KGB1479" s="10"/>
      <c r="KGC1479" s="6"/>
      <c r="KGD1479" s="5"/>
      <c r="KGE1479" s="7"/>
      <c r="KGF1479" s="6"/>
      <c r="KGG1479" s="32"/>
      <c r="KGH1479" s="32"/>
      <c r="KGI1479" s="32"/>
      <c r="KGJ1479" s="32"/>
      <c r="KGK1479" s="6"/>
      <c r="KGL1479" s="13"/>
      <c r="KGM1479" s="6"/>
      <c r="KGN1479" s="10"/>
      <c r="KGO1479" s="10"/>
      <c r="KGP1479" s="6"/>
      <c r="KGQ1479" s="5"/>
      <c r="KGR1479" s="7"/>
      <c r="KGS1479" s="6"/>
      <c r="KGT1479" s="32"/>
      <c r="KGU1479" s="32"/>
      <c r="KGV1479" s="32"/>
      <c r="KGW1479" s="32"/>
      <c r="KGX1479" s="6"/>
      <c r="KGY1479" s="13"/>
      <c r="KGZ1479" s="6"/>
      <c r="KHA1479" s="10"/>
      <c r="KHB1479" s="10"/>
      <c r="KHC1479" s="6"/>
      <c r="KHD1479" s="5"/>
      <c r="KHE1479" s="7"/>
      <c r="KHF1479" s="6"/>
      <c r="KHG1479" s="32"/>
      <c r="KHH1479" s="32"/>
      <c r="KHI1479" s="32"/>
      <c r="KHJ1479" s="32"/>
      <c r="KHK1479" s="6"/>
      <c r="KHL1479" s="13"/>
      <c r="KHM1479" s="6"/>
      <c r="KHN1479" s="10"/>
      <c r="KHO1479" s="10"/>
      <c r="KHP1479" s="6"/>
      <c r="KHQ1479" s="5"/>
      <c r="KHR1479" s="7"/>
      <c r="KHS1479" s="6"/>
      <c r="KHT1479" s="32"/>
      <c r="KHU1479" s="32"/>
      <c r="KHV1479" s="32"/>
      <c r="KHW1479" s="32"/>
      <c r="KHX1479" s="6"/>
      <c r="KHY1479" s="13"/>
      <c r="KHZ1479" s="6"/>
      <c r="KIA1479" s="10"/>
      <c r="KIB1479" s="10"/>
      <c r="KIC1479" s="6"/>
      <c r="KID1479" s="5"/>
      <c r="KIE1479" s="7"/>
      <c r="KIF1479" s="6"/>
      <c r="KIG1479" s="32"/>
      <c r="KIH1479" s="32"/>
      <c r="KII1479" s="32"/>
      <c r="KIJ1479" s="32"/>
      <c r="KIK1479" s="6"/>
      <c r="KIL1479" s="13"/>
      <c r="KIM1479" s="6"/>
      <c r="KIN1479" s="10"/>
      <c r="KIO1479" s="10"/>
      <c r="KIP1479" s="6"/>
      <c r="KIQ1479" s="5"/>
      <c r="KIR1479" s="7"/>
      <c r="KIS1479" s="6"/>
      <c r="KIT1479" s="32"/>
      <c r="KIU1479" s="32"/>
      <c r="KIV1479" s="32"/>
      <c r="KIW1479" s="32"/>
      <c r="KIX1479" s="6"/>
      <c r="KIY1479" s="13"/>
      <c r="KIZ1479" s="6"/>
      <c r="KJA1479" s="10"/>
      <c r="KJB1479" s="10"/>
      <c r="KJC1479" s="6"/>
      <c r="KJD1479" s="5"/>
      <c r="KJE1479" s="7"/>
      <c r="KJF1479" s="6"/>
      <c r="KJG1479" s="32"/>
      <c r="KJH1479" s="32"/>
      <c r="KJI1479" s="32"/>
      <c r="KJJ1479" s="32"/>
      <c r="KJK1479" s="6"/>
      <c r="KJL1479" s="13"/>
      <c r="KJM1479" s="6"/>
      <c r="KJN1479" s="10"/>
      <c r="KJO1479" s="10"/>
      <c r="KJP1479" s="6"/>
      <c r="KJQ1479" s="5"/>
      <c r="KJR1479" s="7"/>
      <c r="KJS1479" s="6"/>
      <c r="KJT1479" s="32"/>
      <c r="KJU1479" s="32"/>
      <c r="KJV1479" s="32"/>
      <c r="KJW1479" s="32"/>
      <c r="KJX1479" s="6"/>
      <c r="KJY1479" s="13"/>
      <c r="KJZ1479" s="6"/>
      <c r="KKA1479" s="10"/>
      <c r="KKB1479" s="10"/>
      <c r="KKC1479" s="6"/>
      <c r="KKD1479" s="5"/>
      <c r="KKE1479" s="7"/>
      <c r="KKF1479" s="6"/>
      <c r="KKG1479" s="32"/>
      <c r="KKH1479" s="32"/>
      <c r="KKI1479" s="32"/>
      <c r="KKJ1479" s="32"/>
      <c r="KKK1479" s="6"/>
      <c r="KKL1479" s="13"/>
      <c r="KKM1479" s="6"/>
      <c r="KKN1479" s="10"/>
      <c r="KKO1479" s="10"/>
      <c r="KKP1479" s="6"/>
      <c r="KKQ1479" s="5"/>
      <c r="KKR1479" s="7"/>
      <c r="KKS1479" s="6"/>
      <c r="KKT1479" s="32"/>
      <c r="KKU1479" s="32"/>
      <c r="KKV1479" s="32"/>
      <c r="KKW1479" s="32"/>
      <c r="KKX1479" s="6"/>
      <c r="KKY1479" s="13"/>
      <c r="KKZ1479" s="6"/>
      <c r="KLA1479" s="10"/>
      <c r="KLB1479" s="10"/>
      <c r="KLC1479" s="6"/>
      <c r="KLD1479" s="5"/>
      <c r="KLE1479" s="7"/>
      <c r="KLF1479" s="6"/>
      <c r="KLG1479" s="32"/>
      <c r="KLH1479" s="32"/>
      <c r="KLI1479" s="32"/>
      <c r="KLJ1479" s="32"/>
      <c r="KLK1479" s="6"/>
      <c r="KLL1479" s="13"/>
      <c r="KLM1479" s="6"/>
      <c r="KLN1479" s="10"/>
      <c r="KLO1479" s="10"/>
      <c r="KLP1479" s="6"/>
      <c r="KLQ1479" s="5"/>
      <c r="KLR1479" s="7"/>
      <c r="KLS1479" s="6"/>
      <c r="KLT1479" s="32"/>
      <c r="KLU1479" s="32"/>
      <c r="KLV1479" s="32"/>
      <c r="KLW1479" s="32"/>
      <c r="KLX1479" s="6"/>
      <c r="KLY1479" s="13"/>
      <c r="KLZ1479" s="6"/>
      <c r="KMA1479" s="10"/>
      <c r="KMB1479" s="10"/>
      <c r="KMC1479" s="6"/>
      <c r="KMD1479" s="5"/>
      <c r="KME1479" s="7"/>
      <c r="KMF1479" s="6"/>
      <c r="KMG1479" s="32"/>
      <c r="KMH1479" s="32"/>
      <c r="KMI1479" s="32"/>
      <c r="KMJ1479" s="32"/>
      <c r="KMK1479" s="6"/>
      <c r="KML1479" s="13"/>
      <c r="KMM1479" s="6"/>
      <c r="KMN1479" s="10"/>
      <c r="KMO1479" s="10"/>
      <c r="KMP1479" s="6"/>
      <c r="KMQ1479" s="5"/>
      <c r="KMR1479" s="7"/>
      <c r="KMS1479" s="6"/>
      <c r="KMT1479" s="32"/>
      <c r="KMU1479" s="32"/>
      <c r="KMV1479" s="32"/>
      <c r="KMW1479" s="32"/>
      <c r="KMX1479" s="6"/>
      <c r="KMY1479" s="13"/>
      <c r="KMZ1479" s="6"/>
      <c r="KNA1479" s="10"/>
      <c r="KNB1479" s="10"/>
      <c r="KNC1479" s="6"/>
      <c r="KND1479" s="5"/>
      <c r="KNE1479" s="7"/>
      <c r="KNF1479" s="6"/>
      <c r="KNG1479" s="32"/>
      <c r="KNH1479" s="32"/>
      <c r="KNI1479" s="32"/>
      <c r="KNJ1479" s="32"/>
      <c r="KNK1479" s="6"/>
      <c r="KNL1479" s="13"/>
      <c r="KNM1479" s="6"/>
      <c r="KNN1479" s="10"/>
      <c r="KNO1479" s="10"/>
      <c r="KNP1479" s="6"/>
      <c r="KNQ1479" s="5"/>
      <c r="KNR1479" s="7"/>
      <c r="KNS1479" s="6"/>
      <c r="KNT1479" s="32"/>
      <c r="KNU1479" s="32"/>
      <c r="KNV1479" s="32"/>
      <c r="KNW1479" s="32"/>
      <c r="KNX1479" s="6"/>
      <c r="KNY1479" s="13"/>
      <c r="KNZ1479" s="6"/>
      <c r="KOA1479" s="10"/>
      <c r="KOB1479" s="10"/>
      <c r="KOC1479" s="6"/>
      <c r="KOD1479" s="5"/>
      <c r="KOE1479" s="7"/>
      <c r="KOF1479" s="6"/>
      <c r="KOG1479" s="32"/>
      <c r="KOH1479" s="32"/>
      <c r="KOI1479" s="32"/>
      <c r="KOJ1479" s="32"/>
      <c r="KOK1479" s="6"/>
      <c r="KOL1479" s="13"/>
      <c r="KOM1479" s="6"/>
      <c r="KON1479" s="10"/>
      <c r="KOO1479" s="10"/>
      <c r="KOP1479" s="6"/>
      <c r="KOQ1479" s="5"/>
      <c r="KOR1479" s="7"/>
      <c r="KOS1479" s="6"/>
      <c r="KOT1479" s="32"/>
      <c r="KOU1479" s="32"/>
      <c r="KOV1479" s="32"/>
      <c r="KOW1479" s="32"/>
      <c r="KOX1479" s="6"/>
      <c r="KOY1479" s="13"/>
      <c r="KOZ1479" s="6"/>
      <c r="KPA1479" s="10"/>
      <c r="KPB1479" s="10"/>
      <c r="KPC1479" s="6"/>
      <c r="KPD1479" s="5"/>
      <c r="KPE1479" s="7"/>
      <c r="KPF1479" s="6"/>
      <c r="KPG1479" s="32"/>
      <c r="KPH1479" s="32"/>
      <c r="KPI1479" s="32"/>
      <c r="KPJ1479" s="32"/>
      <c r="KPK1479" s="6"/>
      <c r="KPL1479" s="13"/>
      <c r="KPM1479" s="6"/>
      <c r="KPN1479" s="10"/>
      <c r="KPO1479" s="10"/>
      <c r="KPP1479" s="6"/>
      <c r="KPQ1479" s="5"/>
      <c r="KPR1479" s="7"/>
      <c r="KPS1479" s="6"/>
      <c r="KPT1479" s="32"/>
      <c r="KPU1479" s="32"/>
      <c r="KPV1479" s="32"/>
      <c r="KPW1479" s="32"/>
      <c r="KPX1479" s="6"/>
      <c r="KPY1479" s="13"/>
      <c r="KPZ1479" s="6"/>
      <c r="KQA1479" s="10"/>
      <c r="KQB1479" s="10"/>
      <c r="KQC1479" s="6"/>
      <c r="KQD1479" s="5"/>
      <c r="KQE1479" s="7"/>
      <c r="KQF1479" s="6"/>
      <c r="KQG1479" s="32"/>
      <c r="KQH1479" s="32"/>
      <c r="KQI1479" s="32"/>
      <c r="KQJ1479" s="32"/>
      <c r="KQK1479" s="6"/>
      <c r="KQL1479" s="13"/>
      <c r="KQM1479" s="6"/>
      <c r="KQN1479" s="10"/>
      <c r="KQO1479" s="10"/>
      <c r="KQP1479" s="6"/>
      <c r="KQQ1479" s="5"/>
      <c r="KQR1479" s="7"/>
      <c r="KQS1479" s="6"/>
      <c r="KQT1479" s="32"/>
      <c r="KQU1479" s="32"/>
      <c r="KQV1479" s="32"/>
      <c r="KQW1479" s="32"/>
      <c r="KQX1479" s="6"/>
      <c r="KQY1479" s="13"/>
      <c r="KQZ1479" s="6"/>
      <c r="KRA1479" s="10"/>
      <c r="KRB1479" s="10"/>
      <c r="KRC1479" s="6"/>
      <c r="KRD1479" s="5"/>
      <c r="KRE1479" s="7"/>
      <c r="KRF1479" s="6"/>
      <c r="KRG1479" s="32"/>
      <c r="KRH1479" s="32"/>
      <c r="KRI1479" s="32"/>
      <c r="KRJ1479" s="32"/>
      <c r="KRK1479" s="6"/>
      <c r="KRL1479" s="13"/>
      <c r="KRM1479" s="6"/>
      <c r="KRN1479" s="10"/>
      <c r="KRO1479" s="10"/>
      <c r="KRP1479" s="6"/>
      <c r="KRQ1479" s="5"/>
      <c r="KRR1479" s="7"/>
      <c r="KRS1479" s="6"/>
      <c r="KRT1479" s="32"/>
      <c r="KRU1479" s="32"/>
      <c r="KRV1479" s="32"/>
      <c r="KRW1479" s="32"/>
      <c r="KRX1479" s="6"/>
      <c r="KRY1479" s="13"/>
      <c r="KRZ1479" s="6"/>
      <c r="KSA1479" s="10"/>
      <c r="KSB1479" s="10"/>
      <c r="KSC1479" s="6"/>
      <c r="KSD1479" s="5"/>
      <c r="KSE1479" s="7"/>
      <c r="KSF1479" s="6"/>
      <c r="KSG1479" s="32"/>
      <c r="KSH1479" s="32"/>
      <c r="KSI1479" s="32"/>
      <c r="KSJ1479" s="32"/>
      <c r="KSK1479" s="6"/>
      <c r="KSL1479" s="13"/>
      <c r="KSM1479" s="6"/>
      <c r="KSN1479" s="10"/>
      <c r="KSO1479" s="10"/>
      <c r="KSP1479" s="6"/>
      <c r="KSQ1479" s="5"/>
      <c r="KSR1479" s="7"/>
      <c r="KSS1479" s="6"/>
      <c r="KST1479" s="32"/>
      <c r="KSU1479" s="32"/>
      <c r="KSV1479" s="32"/>
      <c r="KSW1479" s="32"/>
      <c r="KSX1479" s="6"/>
      <c r="KSY1479" s="13"/>
      <c r="KSZ1479" s="6"/>
      <c r="KTA1479" s="10"/>
      <c r="KTB1479" s="10"/>
      <c r="KTC1479" s="6"/>
      <c r="KTD1479" s="5"/>
      <c r="KTE1479" s="7"/>
      <c r="KTF1479" s="6"/>
      <c r="KTG1479" s="32"/>
      <c r="KTH1479" s="32"/>
      <c r="KTI1479" s="32"/>
      <c r="KTJ1479" s="32"/>
      <c r="KTK1479" s="6"/>
      <c r="KTL1479" s="13"/>
      <c r="KTM1479" s="6"/>
      <c r="KTN1479" s="10"/>
      <c r="KTO1479" s="10"/>
      <c r="KTP1479" s="6"/>
      <c r="KTQ1479" s="5"/>
      <c r="KTR1479" s="7"/>
      <c r="KTS1479" s="6"/>
      <c r="KTT1479" s="32"/>
      <c r="KTU1479" s="32"/>
      <c r="KTV1479" s="32"/>
      <c r="KTW1479" s="32"/>
      <c r="KTX1479" s="6"/>
      <c r="KTY1479" s="13"/>
      <c r="KTZ1479" s="6"/>
      <c r="KUA1479" s="10"/>
      <c r="KUB1479" s="10"/>
      <c r="KUC1479" s="6"/>
      <c r="KUD1479" s="5"/>
      <c r="KUE1479" s="7"/>
      <c r="KUF1479" s="6"/>
      <c r="KUG1479" s="32"/>
      <c r="KUH1479" s="32"/>
      <c r="KUI1479" s="32"/>
      <c r="KUJ1479" s="32"/>
      <c r="KUK1479" s="6"/>
      <c r="KUL1479" s="13"/>
      <c r="KUM1479" s="6"/>
      <c r="KUN1479" s="10"/>
      <c r="KUO1479" s="10"/>
      <c r="KUP1479" s="6"/>
      <c r="KUQ1479" s="5"/>
      <c r="KUR1479" s="7"/>
      <c r="KUS1479" s="6"/>
      <c r="KUT1479" s="32"/>
      <c r="KUU1479" s="32"/>
      <c r="KUV1479" s="32"/>
      <c r="KUW1479" s="32"/>
      <c r="KUX1479" s="6"/>
      <c r="KUY1479" s="13"/>
      <c r="KUZ1479" s="6"/>
      <c r="KVA1479" s="10"/>
      <c r="KVB1479" s="10"/>
      <c r="KVC1479" s="6"/>
      <c r="KVD1479" s="5"/>
      <c r="KVE1479" s="7"/>
      <c r="KVF1479" s="6"/>
      <c r="KVG1479" s="32"/>
      <c r="KVH1479" s="32"/>
      <c r="KVI1479" s="32"/>
      <c r="KVJ1479" s="32"/>
      <c r="KVK1479" s="6"/>
      <c r="KVL1479" s="13"/>
      <c r="KVM1479" s="6"/>
      <c r="KVN1479" s="10"/>
      <c r="KVO1479" s="10"/>
      <c r="KVP1479" s="6"/>
      <c r="KVQ1479" s="5"/>
      <c r="KVR1479" s="7"/>
      <c r="KVS1479" s="6"/>
      <c r="KVT1479" s="32"/>
      <c r="KVU1479" s="32"/>
      <c r="KVV1479" s="32"/>
      <c r="KVW1479" s="32"/>
      <c r="KVX1479" s="6"/>
      <c r="KVY1479" s="13"/>
      <c r="KVZ1479" s="6"/>
      <c r="KWA1479" s="10"/>
      <c r="KWB1479" s="10"/>
      <c r="KWC1479" s="6"/>
      <c r="KWD1479" s="5"/>
      <c r="KWE1479" s="7"/>
      <c r="KWF1479" s="6"/>
      <c r="KWG1479" s="32"/>
      <c r="KWH1479" s="32"/>
      <c r="KWI1479" s="32"/>
      <c r="KWJ1479" s="32"/>
      <c r="KWK1479" s="6"/>
      <c r="KWL1479" s="13"/>
      <c r="KWM1479" s="6"/>
      <c r="KWN1479" s="10"/>
      <c r="KWO1479" s="10"/>
      <c r="KWP1479" s="6"/>
      <c r="KWQ1479" s="5"/>
      <c r="KWR1479" s="7"/>
      <c r="KWS1479" s="6"/>
      <c r="KWT1479" s="32"/>
      <c r="KWU1479" s="32"/>
      <c r="KWV1479" s="32"/>
      <c r="KWW1479" s="32"/>
      <c r="KWX1479" s="6"/>
      <c r="KWY1479" s="13"/>
      <c r="KWZ1479" s="6"/>
      <c r="KXA1479" s="10"/>
      <c r="KXB1479" s="10"/>
      <c r="KXC1479" s="6"/>
      <c r="KXD1479" s="5"/>
      <c r="KXE1479" s="7"/>
      <c r="KXF1479" s="6"/>
      <c r="KXG1479" s="32"/>
      <c r="KXH1479" s="32"/>
      <c r="KXI1479" s="32"/>
      <c r="KXJ1479" s="32"/>
      <c r="KXK1479" s="6"/>
      <c r="KXL1479" s="13"/>
      <c r="KXM1479" s="6"/>
      <c r="KXN1479" s="10"/>
      <c r="KXO1479" s="10"/>
      <c r="KXP1479" s="6"/>
      <c r="KXQ1479" s="5"/>
      <c r="KXR1479" s="7"/>
      <c r="KXS1479" s="6"/>
      <c r="KXT1479" s="32"/>
      <c r="KXU1479" s="32"/>
      <c r="KXV1479" s="32"/>
      <c r="KXW1479" s="32"/>
      <c r="KXX1479" s="6"/>
      <c r="KXY1479" s="13"/>
      <c r="KXZ1479" s="6"/>
      <c r="KYA1479" s="10"/>
      <c r="KYB1479" s="10"/>
      <c r="KYC1479" s="6"/>
      <c r="KYD1479" s="5"/>
      <c r="KYE1479" s="7"/>
      <c r="KYF1479" s="6"/>
      <c r="KYG1479" s="32"/>
      <c r="KYH1479" s="32"/>
      <c r="KYI1479" s="32"/>
      <c r="KYJ1479" s="32"/>
      <c r="KYK1479" s="6"/>
      <c r="KYL1479" s="13"/>
      <c r="KYM1479" s="6"/>
      <c r="KYN1479" s="10"/>
      <c r="KYO1479" s="10"/>
      <c r="KYP1479" s="6"/>
      <c r="KYQ1479" s="5"/>
      <c r="KYR1479" s="7"/>
      <c r="KYS1479" s="6"/>
      <c r="KYT1479" s="32"/>
      <c r="KYU1479" s="32"/>
      <c r="KYV1479" s="32"/>
      <c r="KYW1479" s="32"/>
      <c r="KYX1479" s="6"/>
      <c r="KYY1479" s="13"/>
      <c r="KYZ1479" s="6"/>
      <c r="KZA1479" s="10"/>
      <c r="KZB1479" s="10"/>
      <c r="KZC1479" s="6"/>
      <c r="KZD1479" s="5"/>
      <c r="KZE1479" s="7"/>
      <c r="KZF1479" s="6"/>
      <c r="KZG1479" s="32"/>
      <c r="KZH1479" s="32"/>
      <c r="KZI1479" s="32"/>
      <c r="KZJ1479" s="32"/>
      <c r="KZK1479" s="6"/>
      <c r="KZL1479" s="13"/>
      <c r="KZM1479" s="6"/>
      <c r="KZN1479" s="10"/>
      <c r="KZO1479" s="10"/>
      <c r="KZP1479" s="6"/>
      <c r="KZQ1479" s="5"/>
      <c r="KZR1479" s="7"/>
      <c r="KZS1479" s="6"/>
      <c r="KZT1479" s="32"/>
      <c r="KZU1479" s="32"/>
      <c r="KZV1479" s="32"/>
      <c r="KZW1479" s="32"/>
      <c r="KZX1479" s="6"/>
      <c r="KZY1479" s="13"/>
      <c r="KZZ1479" s="6"/>
      <c r="LAA1479" s="10"/>
      <c r="LAB1479" s="10"/>
      <c r="LAC1479" s="6"/>
      <c r="LAD1479" s="5"/>
      <c r="LAE1479" s="7"/>
      <c r="LAF1479" s="6"/>
      <c r="LAG1479" s="32"/>
      <c r="LAH1479" s="32"/>
      <c r="LAI1479" s="32"/>
      <c r="LAJ1479" s="32"/>
      <c r="LAK1479" s="6"/>
      <c r="LAL1479" s="13"/>
      <c r="LAM1479" s="6"/>
      <c r="LAN1479" s="10"/>
      <c r="LAO1479" s="10"/>
      <c r="LAP1479" s="6"/>
      <c r="LAQ1479" s="5"/>
      <c r="LAR1479" s="7"/>
      <c r="LAS1479" s="6"/>
      <c r="LAT1479" s="32"/>
      <c r="LAU1479" s="32"/>
      <c r="LAV1479" s="32"/>
      <c r="LAW1479" s="32"/>
      <c r="LAX1479" s="6"/>
      <c r="LAY1479" s="13"/>
      <c r="LAZ1479" s="6"/>
      <c r="LBA1479" s="10"/>
      <c r="LBB1479" s="10"/>
      <c r="LBC1479" s="6"/>
      <c r="LBD1479" s="5"/>
      <c r="LBE1479" s="7"/>
      <c r="LBF1479" s="6"/>
      <c r="LBG1479" s="32"/>
      <c r="LBH1479" s="32"/>
      <c r="LBI1479" s="32"/>
      <c r="LBJ1479" s="32"/>
      <c r="LBK1479" s="6"/>
      <c r="LBL1479" s="13"/>
      <c r="LBM1479" s="6"/>
      <c r="LBN1479" s="10"/>
      <c r="LBO1479" s="10"/>
      <c r="LBP1479" s="6"/>
      <c r="LBQ1479" s="5"/>
      <c r="LBR1479" s="7"/>
      <c r="LBS1479" s="6"/>
      <c r="LBT1479" s="32"/>
      <c r="LBU1479" s="32"/>
      <c r="LBV1479" s="32"/>
      <c r="LBW1479" s="32"/>
      <c r="LBX1479" s="6"/>
      <c r="LBY1479" s="13"/>
      <c r="LBZ1479" s="6"/>
      <c r="LCA1479" s="10"/>
      <c r="LCB1479" s="10"/>
      <c r="LCC1479" s="6"/>
      <c r="LCD1479" s="5"/>
      <c r="LCE1479" s="7"/>
      <c r="LCF1479" s="6"/>
      <c r="LCG1479" s="32"/>
      <c r="LCH1479" s="32"/>
      <c r="LCI1479" s="32"/>
      <c r="LCJ1479" s="32"/>
      <c r="LCK1479" s="6"/>
      <c r="LCL1479" s="13"/>
      <c r="LCM1479" s="6"/>
      <c r="LCN1479" s="10"/>
      <c r="LCO1479" s="10"/>
      <c r="LCP1479" s="6"/>
      <c r="LCQ1479" s="5"/>
      <c r="LCR1479" s="7"/>
      <c r="LCS1479" s="6"/>
      <c r="LCT1479" s="32"/>
      <c r="LCU1479" s="32"/>
      <c r="LCV1479" s="32"/>
      <c r="LCW1479" s="32"/>
      <c r="LCX1479" s="6"/>
      <c r="LCY1479" s="13"/>
      <c r="LCZ1479" s="6"/>
      <c r="LDA1479" s="10"/>
      <c r="LDB1479" s="10"/>
      <c r="LDC1479" s="6"/>
      <c r="LDD1479" s="5"/>
      <c r="LDE1479" s="7"/>
      <c r="LDF1479" s="6"/>
      <c r="LDG1479" s="32"/>
      <c r="LDH1479" s="32"/>
      <c r="LDI1479" s="32"/>
      <c r="LDJ1479" s="32"/>
      <c r="LDK1479" s="6"/>
      <c r="LDL1479" s="13"/>
      <c r="LDM1479" s="6"/>
      <c r="LDN1479" s="10"/>
      <c r="LDO1479" s="10"/>
      <c r="LDP1479" s="6"/>
      <c r="LDQ1479" s="5"/>
      <c r="LDR1479" s="7"/>
      <c r="LDS1479" s="6"/>
      <c r="LDT1479" s="32"/>
      <c r="LDU1479" s="32"/>
      <c r="LDV1479" s="32"/>
      <c r="LDW1479" s="32"/>
      <c r="LDX1479" s="6"/>
      <c r="LDY1479" s="13"/>
      <c r="LDZ1479" s="6"/>
      <c r="LEA1479" s="10"/>
      <c r="LEB1479" s="10"/>
      <c r="LEC1479" s="6"/>
      <c r="LED1479" s="5"/>
      <c r="LEE1479" s="7"/>
      <c r="LEF1479" s="6"/>
      <c r="LEG1479" s="32"/>
      <c r="LEH1479" s="32"/>
      <c r="LEI1479" s="32"/>
      <c r="LEJ1479" s="32"/>
      <c r="LEK1479" s="6"/>
      <c r="LEL1479" s="13"/>
      <c r="LEM1479" s="6"/>
      <c r="LEN1479" s="10"/>
      <c r="LEO1479" s="10"/>
      <c r="LEP1479" s="6"/>
      <c r="LEQ1479" s="5"/>
      <c r="LER1479" s="7"/>
      <c r="LES1479" s="6"/>
      <c r="LET1479" s="32"/>
      <c r="LEU1479" s="32"/>
      <c r="LEV1479" s="32"/>
      <c r="LEW1479" s="32"/>
      <c r="LEX1479" s="6"/>
      <c r="LEY1479" s="13"/>
      <c r="LEZ1479" s="6"/>
      <c r="LFA1479" s="10"/>
      <c r="LFB1479" s="10"/>
      <c r="LFC1479" s="6"/>
      <c r="LFD1479" s="5"/>
      <c r="LFE1479" s="7"/>
      <c r="LFF1479" s="6"/>
      <c r="LFG1479" s="32"/>
      <c r="LFH1479" s="32"/>
      <c r="LFI1479" s="32"/>
      <c r="LFJ1479" s="32"/>
      <c r="LFK1479" s="6"/>
      <c r="LFL1479" s="13"/>
      <c r="LFM1479" s="6"/>
      <c r="LFN1479" s="10"/>
      <c r="LFO1479" s="10"/>
      <c r="LFP1479" s="6"/>
      <c r="LFQ1479" s="5"/>
      <c r="LFR1479" s="7"/>
      <c r="LFS1479" s="6"/>
      <c r="LFT1479" s="32"/>
      <c r="LFU1479" s="32"/>
      <c r="LFV1479" s="32"/>
      <c r="LFW1479" s="32"/>
      <c r="LFX1479" s="6"/>
      <c r="LFY1479" s="13"/>
      <c r="LFZ1479" s="6"/>
      <c r="LGA1479" s="10"/>
      <c r="LGB1479" s="10"/>
      <c r="LGC1479" s="6"/>
      <c r="LGD1479" s="5"/>
      <c r="LGE1479" s="7"/>
      <c r="LGF1479" s="6"/>
      <c r="LGG1479" s="32"/>
      <c r="LGH1479" s="32"/>
      <c r="LGI1479" s="32"/>
      <c r="LGJ1479" s="32"/>
      <c r="LGK1479" s="6"/>
      <c r="LGL1479" s="13"/>
      <c r="LGM1479" s="6"/>
      <c r="LGN1479" s="10"/>
      <c r="LGO1479" s="10"/>
      <c r="LGP1479" s="6"/>
      <c r="LGQ1479" s="5"/>
      <c r="LGR1479" s="7"/>
      <c r="LGS1479" s="6"/>
      <c r="LGT1479" s="32"/>
      <c r="LGU1479" s="32"/>
      <c r="LGV1479" s="32"/>
      <c r="LGW1479" s="32"/>
      <c r="LGX1479" s="6"/>
      <c r="LGY1479" s="13"/>
      <c r="LGZ1479" s="6"/>
      <c r="LHA1479" s="10"/>
      <c r="LHB1479" s="10"/>
      <c r="LHC1479" s="6"/>
      <c r="LHD1479" s="5"/>
      <c r="LHE1479" s="7"/>
      <c r="LHF1479" s="6"/>
      <c r="LHG1479" s="32"/>
      <c r="LHH1479" s="32"/>
      <c r="LHI1479" s="32"/>
      <c r="LHJ1479" s="32"/>
      <c r="LHK1479" s="6"/>
      <c r="LHL1479" s="13"/>
      <c r="LHM1479" s="6"/>
      <c r="LHN1479" s="10"/>
      <c r="LHO1479" s="10"/>
      <c r="LHP1479" s="6"/>
      <c r="LHQ1479" s="5"/>
      <c r="LHR1479" s="7"/>
      <c r="LHS1479" s="6"/>
      <c r="LHT1479" s="32"/>
      <c r="LHU1479" s="32"/>
      <c r="LHV1479" s="32"/>
      <c r="LHW1479" s="32"/>
      <c r="LHX1479" s="6"/>
      <c r="LHY1479" s="13"/>
      <c r="LHZ1479" s="6"/>
      <c r="LIA1479" s="10"/>
      <c r="LIB1479" s="10"/>
      <c r="LIC1479" s="6"/>
      <c r="LID1479" s="5"/>
      <c r="LIE1479" s="7"/>
      <c r="LIF1479" s="6"/>
      <c r="LIG1479" s="32"/>
      <c r="LIH1479" s="32"/>
      <c r="LII1479" s="32"/>
      <c r="LIJ1479" s="32"/>
      <c r="LIK1479" s="6"/>
      <c r="LIL1479" s="13"/>
      <c r="LIM1479" s="6"/>
      <c r="LIN1479" s="10"/>
      <c r="LIO1479" s="10"/>
      <c r="LIP1479" s="6"/>
      <c r="LIQ1479" s="5"/>
      <c r="LIR1479" s="7"/>
      <c r="LIS1479" s="6"/>
      <c r="LIT1479" s="32"/>
      <c r="LIU1479" s="32"/>
      <c r="LIV1479" s="32"/>
      <c r="LIW1479" s="32"/>
      <c r="LIX1479" s="6"/>
      <c r="LIY1479" s="13"/>
      <c r="LIZ1479" s="6"/>
      <c r="LJA1479" s="10"/>
      <c r="LJB1479" s="10"/>
      <c r="LJC1479" s="6"/>
      <c r="LJD1479" s="5"/>
      <c r="LJE1479" s="7"/>
      <c r="LJF1479" s="6"/>
      <c r="LJG1479" s="32"/>
      <c r="LJH1479" s="32"/>
      <c r="LJI1479" s="32"/>
      <c r="LJJ1479" s="32"/>
      <c r="LJK1479" s="6"/>
      <c r="LJL1479" s="13"/>
      <c r="LJM1479" s="6"/>
      <c r="LJN1479" s="10"/>
      <c r="LJO1479" s="10"/>
      <c r="LJP1479" s="6"/>
      <c r="LJQ1479" s="5"/>
      <c r="LJR1479" s="7"/>
      <c r="LJS1479" s="6"/>
      <c r="LJT1479" s="32"/>
      <c r="LJU1479" s="32"/>
      <c r="LJV1479" s="32"/>
      <c r="LJW1479" s="32"/>
      <c r="LJX1479" s="6"/>
      <c r="LJY1479" s="13"/>
      <c r="LJZ1479" s="6"/>
      <c r="LKA1479" s="10"/>
      <c r="LKB1479" s="10"/>
      <c r="LKC1479" s="6"/>
      <c r="LKD1479" s="5"/>
      <c r="LKE1479" s="7"/>
      <c r="LKF1479" s="6"/>
      <c r="LKG1479" s="32"/>
      <c r="LKH1479" s="32"/>
      <c r="LKI1479" s="32"/>
      <c r="LKJ1479" s="32"/>
      <c r="LKK1479" s="6"/>
      <c r="LKL1479" s="13"/>
      <c r="LKM1479" s="6"/>
      <c r="LKN1479" s="10"/>
      <c r="LKO1479" s="10"/>
      <c r="LKP1479" s="6"/>
      <c r="LKQ1479" s="5"/>
      <c r="LKR1479" s="7"/>
      <c r="LKS1479" s="6"/>
      <c r="LKT1479" s="32"/>
      <c r="LKU1479" s="32"/>
      <c r="LKV1479" s="32"/>
      <c r="LKW1479" s="32"/>
      <c r="LKX1479" s="6"/>
      <c r="LKY1479" s="13"/>
      <c r="LKZ1479" s="6"/>
      <c r="LLA1479" s="10"/>
      <c r="LLB1479" s="10"/>
      <c r="LLC1479" s="6"/>
      <c r="LLD1479" s="5"/>
      <c r="LLE1479" s="7"/>
      <c r="LLF1479" s="6"/>
      <c r="LLG1479" s="32"/>
      <c r="LLH1479" s="32"/>
      <c r="LLI1479" s="32"/>
      <c r="LLJ1479" s="32"/>
      <c r="LLK1479" s="6"/>
      <c r="LLL1479" s="13"/>
      <c r="LLM1479" s="6"/>
      <c r="LLN1479" s="10"/>
      <c r="LLO1479" s="10"/>
      <c r="LLP1479" s="6"/>
      <c r="LLQ1479" s="5"/>
      <c r="LLR1479" s="7"/>
      <c r="LLS1479" s="6"/>
      <c r="LLT1479" s="32"/>
      <c r="LLU1479" s="32"/>
      <c r="LLV1479" s="32"/>
      <c r="LLW1479" s="32"/>
      <c r="LLX1479" s="6"/>
      <c r="LLY1479" s="13"/>
      <c r="LLZ1479" s="6"/>
      <c r="LMA1479" s="10"/>
      <c r="LMB1479" s="10"/>
      <c r="LMC1479" s="6"/>
      <c r="LMD1479" s="5"/>
      <c r="LME1479" s="7"/>
      <c r="LMF1479" s="6"/>
      <c r="LMG1479" s="32"/>
      <c r="LMH1479" s="32"/>
      <c r="LMI1479" s="32"/>
      <c r="LMJ1479" s="32"/>
      <c r="LMK1479" s="6"/>
      <c r="LML1479" s="13"/>
      <c r="LMM1479" s="6"/>
      <c r="LMN1479" s="10"/>
      <c r="LMO1479" s="10"/>
      <c r="LMP1479" s="6"/>
      <c r="LMQ1479" s="5"/>
      <c r="LMR1479" s="7"/>
      <c r="LMS1479" s="6"/>
      <c r="LMT1479" s="32"/>
      <c r="LMU1479" s="32"/>
      <c r="LMV1479" s="32"/>
      <c r="LMW1479" s="32"/>
      <c r="LMX1479" s="6"/>
      <c r="LMY1479" s="13"/>
      <c r="LMZ1479" s="6"/>
      <c r="LNA1479" s="10"/>
      <c r="LNB1479" s="10"/>
      <c r="LNC1479" s="6"/>
      <c r="LND1479" s="5"/>
      <c r="LNE1479" s="7"/>
      <c r="LNF1479" s="6"/>
      <c r="LNG1479" s="32"/>
      <c r="LNH1479" s="32"/>
      <c r="LNI1479" s="32"/>
      <c r="LNJ1479" s="32"/>
      <c r="LNK1479" s="6"/>
      <c r="LNL1479" s="13"/>
      <c r="LNM1479" s="6"/>
      <c r="LNN1479" s="10"/>
      <c r="LNO1479" s="10"/>
      <c r="LNP1479" s="6"/>
      <c r="LNQ1479" s="5"/>
      <c r="LNR1479" s="7"/>
      <c r="LNS1479" s="6"/>
      <c r="LNT1479" s="32"/>
      <c r="LNU1479" s="32"/>
      <c r="LNV1479" s="32"/>
      <c r="LNW1479" s="32"/>
      <c r="LNX1479" s="6"/>
      <c r="LNY1479" s="13"/>
      <c r="LNZ1479" s="6"/>
      <c r="LOA1479" s="10"/>
      <c r="LOB1479" s="10"/>
      <c r="LOC1479" s="6"/>
      <c r="LOD1479" s="5"/>
      <c r="LOE1479" s="7"/>
      <c r="LOF1479" s="6"/>
      <c r="LOG1479" s="32"/>
      <c r="LOH1479" s="32"/>
      <c r="LOI1479" s="32"/>
      <c r="LOJ1479" s="32"/>
      <c r="LOK1479" s="6"/>
      <c r="LOL1479" s="13"/>
      <c r="LOM1479" s="6"/>
      <c r="LON1479" s="10"/>
      <c r="LOO1479" s="10"/>
      <c r="LOP1479" s="6"/>
      <c r="LOQ1479" s="5"/>
      <c r="LOR1479" s="7"/>
      <c r="LOS1479" s="6"/>
      <c r="LOT1479" s="32"/>
      <c r="LOU1479" s="32"/>
      <c r="LOV1479" s="32"/>
      <c r="LOW1479" s="32"/>
      <c r="LOX1479" s="6"/>
      <c r="LOY1479" s="13"/>
      <c r="LOZ1479" s="6"/>
      <c r="LPA1479" s="10"/>
      <c r="LPB1479" s="10"/>
      <c r="LPC1479" s="6"/>
      <c r="LPD1479" s="5"/>
      <c r="LPE1479" s="7"/>
      <c r="LPF1479" s="6"/>
      <c r="LPG1479" s="32"/>
      <c r="LPH1479" s="32"/>
      <c r="LPI1479" s="32"/>
      <c r="LPJ1479" s="32"/>
      <c r="LPK1479" s="6"/>
      <c r="LPL1479" s="13"/>
      <c r="LPM1479" s="6"/>
      <c r="LPN1479" s="10"/>
      <c r="LPO1479" s="10"/>
      <c r="LPP1479" s="6"/>
      <c r="LPQ1479" s="5"/>
      <c r="LPR1479" s="7"/>
      <c r="LPS1479" s="6"/>
      <c r="LPT1479" s="32"/>
      <c r="LPU1479" s="32"/>
      <c r="LPV1479" s="32"/>
      <c r="LPW1479" s="32"/>
      <c r="LPX1479" s="6"/>
      <c r="LPY1479" s="13"/>
      <c r="LPZ1479" s="6"/>
      <c r="LQA1479" s="10"/>
      <c r="LQB1479" s="10"/>
      <c r="LQC1479" s="6"/>
      <c r="LQD1479" s="5"/>
      <c r="LQE1479" s="7"/>
      <c r="LQF1479" s="6"/>
      <c r="LQG1479" s="32"/>
      <c r="LQH1479" s="32"/>
      <c r="LQI1479" s="32"/>
      <c r="LQJ1479" s="32"/>
      <c r="LQK1479" s="6"/>
      <c r="LQL1479" s="13"/>
      <c r="LQM1479" s="6"/>
      <c r="LQN1479" s="10"/>
      <c r="LQO1479" s="10"/>
      <c r="LQP1479" s="6"/>
      <c r="LQQ1479" s="5"/>
      <c r="LQR1479" s="7"/>
      <c r="LQS1479" s="6"/>
      <c r="LQT1479" s="32"/>
      <c r="LQU1479" s="32"/>
      <c r="LQV1479" s="32"/>
      <c r="LQW1479" s="32"/>
      <c r="LQX1479" s="6"/>
      <c r="LQY1479" s="13"/>
      <c r="LQZ1479" s="6"/>
      <c r="LRA1479" s="10"/>
      <c r="LRB1479" s="10"/>
      <c r="LRC1479" s="6"/>
      <c r="LRD1479" s="5"/>
      <c r="LRE1479" s="7"/>
      <c r="LRF1479" s="6"/>
      <c r="LRG1479" s="32"/>
      <c r="LRH1479" s="32"/>
      <c r="LRI1479" s="32"/>
      <c r="LRJ1479" s="32"/>
      <c r="LRK1479" s="6"/>
      <c r="LRL1479" s="13"/>
      <c r="LRM1479" s="6"/>
      <c r="LRN1479" s="10"/>
      <c r="LRO1479" s="10"/>
      <c r="LRP1479" s="6"/>
      <c r="LRQ1479" s="5"/>
      <c r="LRR1479" s="7"/>
      <c r="LRS1479" s="6"/>
      <c r="LRT1479" s="32"/>
      <c r="LRU1479" s="32"/>
      <c r="LRV1479" s="32"/>
      <c r="LRW1479" s="32"/>
      <c r="LRX1479" s="6"/>
      <c r="LRY1479" s="13"/>
      <c r="LRZ1479" s="6"/>
      <c r="LSA1479" s="10"/>
      <c r="LSB1479" s="10"/>
      <c r="LSC1479" s="6"/>
      <c r="LSD1479" s="5"/>
      <c r="LSE1479" s="7"/>
      <c r="LSF1479" s="6"/>
      <c r="LSG1479" s="32"/>
      <c r="LSH1479" s="32"/>
      <c r="LSI1479" s="32"/>
      <c r="LSJ1479" s="32"/>
      <c r="LSK1479" s="6"/>
      <c r="LSL1479" s="13"/>
      <c r="LSM1479" s="6"/>
      <c r="LSN1479" s="10"/>
      <c r="LSO1479" s="10"/>
      <c r="LSP1479" s="6"/>
      <c r="LSQ1479" s="5"/>
      <c r="LSR1479" s="7"/>
      <c r="LSS1479" s="6"/>
      <c r="LST1479" s="32"/>
      <c r="LSU1479" s="32"/>
      <c r="LSV1479" s="32"/>
      <c r="LSW1479" s="32"/>
      <c r="LSX1479" s="6"/>
      <c r="LSY1479" s="13"/>
      <c r="LSZ1479" s="6"/>
      <c r="LTA1479" s="10"/>
      <c r="LTB1479" s="10"/>
      <c r="LTC1479" s="6"/>
      <c r="LTD1479" s="5"/>
      <c r="LTE1479" s="7"/>
      <c r="LTF1479" s="6"/>
      <c r="LTG1479" s="32"/>
      <c r="LTH1479" s="32"/>
      <c r="LTI1479" s="32"/>
      <c r="LTJ1479" s="32"/>
      <c r="LTK1479" s="6"/>
      <c r="LTL1479" s="13"/>
      <c r="LTM1479" s="6"/>
      <c r="LTN1479" s="10"/>
      <c r="LTO1479" s="10"/>
      <c r="LTP1479" s="6"/>
      <c r="LTQ1479" s="5"/>
      <c r="LTR1479" s="7"/>
      <c r="LTS1479" s="6"/>
      <c r="LTT1479" s="32"/>
      <c r="LTU1479" s="32"/>
      <c r="LTV1479" s="32"/>
      <c r="LTW1479" s="32"/>
      <c r="LTX1479" s="6"/>
      <c r="LTY1479" s="13"/>
      <c r="LTZ1479" s="6"/>
      <c r="LUA1479" s="10"/>
      <c r="LUB1479" s="10"/>
      <c r="LUC1479" s="6"/>
      <c r="LUD1479" s="5"/>
      <c r="LUE1479" s="7"/>
      <c r="LUF1479" s="6"/>
      <c r="LUG1479" s="32"/>
      <c r="LUH1479" s="32"/>
      <c r="LUI1479" s="32"/>
      <c r="LUJ1479" s="32"/>
      <c r="LUK1479" s="6"/>
      <c r="LUL1479" s="13"/>
      <c r="LUM1479" s="6"/>
      <c r="LUN1479" s="10"/>
      <c r="LUO1479" s="10"/>
      <c r="LUP1479" s="6"/>
      <c r="LUQ1479" s="5"/>
      <c r="LUR1479" s="7"/>
      <c r="LUS1479" s="6"/>
      <c r="LUT1479" s="32"/>
      <c r="LUU1479" s="32"/>
      <c r="LUV1479" s="32"/>
      <c r="LUW1479" s="32"/>
      <c r="LUX1479" s="6"/>
      <c r="LUY1479" s="13"/>
      <c r="LUZ1479" s="6"/>
      <c r="LVA1479" s="10"/>
      <c r="LVB1479" s="10"/>
      <c r="LVC1479" s="6"/>
      <c r="LVD1479" s="5"/>
      <c r="LVE1479" s="7"/>
      <c r="LVF1479" s="6"/>
      <c r="LVG1479" s="32"/>
      <c r="LVH1479" s="32"/>
      <c r="LVI1479" s="32"/>
      <c r="LVJ1479" s="32"/>
      <c r="LVK1479" s="6"/>
      <c r="LVL1479" s="13"/>
      <c r="LVM1479" s="6"/>
      <c r="LVN1479" s="10"/>
      <c r="LVO1479" s="10"/>
      <c r="LVP1479" s="6"/>
      <c r="LVQ1479" s="5"/>
      <c r="LVR1479" s="7"/>
      <c r="LVS1479" s="6"/>
      <c r="LVT1479" s="32"/>
      <c r="LVU1479" s="32"/>
      <c r="LVV1479" s="32"/>
      <c r="LVW1479" s="32"/>
      <c r="LVX1479" s="6"/>
      <c r="LVY1479" s="13"/>
      <c r="LVZ1479" s="6"/>
      <c r="LWA1479" s="10"/>
      <c r="LWB1479" s="10"/>
      <c r="LWC1479" s="6"/>
      <c r="LWD1479" s="5"/>
      <c r="LWE1479" s="7"/>
      <c r="LWF1479" s="6"/>
      <c r="LWG1479" s="32"/>
      <c r="LWH1479" s="32"/>
      <c r="LWI1479" s="32"/>
      <c r="LWJ1479" s="32"/>
      <c r="LWK1479" s="6"/>
      <c r="LWL1479" s="13"/>
      <c r="LWM1479" s="6"/>
      <c r="LWN1479" s="10"/>
      <c r="LWO1479" s="10"/>
      <c r="LWP1479" s="6"/>
      <c r="LWQ1479" s="5"/>
      <c r="LWR1479" s="7"/>
      <c r="LWS1479" s="6"/>
      <c r="LWT1479" s="32"/>
      <c r="LWU1479" s="32"/>
      <c r="LWV1479" s="32"/>
      <c r="LWW1479" s="32"/>
      <c r="LWX1479" s="6"/>
      <c r="LWY1479" s="13"/>
      <c r="LWZ1479" s="6"/>
      <c r="LXA1479" s="10"/>
      <c r="LXB1479" s="10"/>
      <c r="LXC1479" s="6"/>
      <c r="LXD1479" s="5"/>
      <c r="LXE1479" s="7"/>
      <c r="LXF1479" s="6"/>
      <c r="LXG1479" s="32"/>
      <c r="LXH1479" s="32"/>
      <c r="LXI1479" s="32"/>
      <c r="LXJ1479" s="32"/>
      <c r="LXK1479" s="6"/>
      <c r="LXL1479" s="13"/>
      <c r="LXM1479" s="6"/>
      <c r="LXN1479" s="10"/>
      <c r="LXO1479" s="10"/>
      <c r="LXP1479" s="6"/>
      <c r="LXQ1479" s="5"/>
      <c r="LXR1479" s="7"/>
      <c r="LXS1479" s="6"/>
      <c r="LXT1479" s="32"/>
      <c r="LXU1479" s="32"/>
      <c r="LXV1479" s="32"/>
      <c r="LXW1479" s="32"/>
      <c r="LXX1479" s="6"/>
      <c r="LXY1479" s="13"/>
      <c r="LXZ1479" s="6"/>
      <c r="LYA1479" s="10"/>
      <c r="LYB1479" s="10"/>
      <c r="LYC1479" s="6"/>
      <c r="LYD1479" s="5"/>
      <c r="LYE1479" s="7"/>
      <c r="LYF1479" s="6"/>
      <c r="LYG1479" s="32"/>
      <c r="LYH1479" s="32"/>
      <c r="LYI1479" s="32"/>
      <c r="LYJ1479" s="32"/>
      <c r="LYK1479" s="6"/>
      <c r="LYL1479" s="13"/>
      <c r="LYM1479" s="6"/>
      <c r="LYN1479" s="10"/>
      <c r="LYO1479" s="10"/>
      <c r="LYP1479" s="6"/>
      <c r="LYQ1479" s="5"/>
      <c r="LYR1479" s="7"/>
      <c r="LYS1479" s="6"/>
      <c r="LYT1479" s="32"/>
      <c r="LYU1479" s="32"/>
      <c r="LYV1479" s="32"/>
      <c r="LYW1479" s="32"/>
      <c r="LYX1479" s="6"/>
      <c r="LYY1479" s="13"/>
      <c r="LYZ1479" s="6"/>
      <c r="LZA1479" s="10"/>
      <c r="LZB1479" s="10"/>
      <c r="LZC1479" s="6"/>
      <c r="LZD1479" s="5"/>
      <c r="LZE1479" s="7"/>
      <c r="LZF1479" s="6"/>
      <c r="LZG1479" s="32"/>
      <c r="LZH1479" s="32"/>
      <c r="LZI1479" s="32"/>
      <c r="LZJ1479" s="32"/>
      <c r="LZK1479" s="6"/>
      <c r="LZL1479" s="13"/>
      <c r="LZM1479" s="6"/>
      <c r="LZN1479" s="10"/>
      <c r="LZO1479" s="10"/>
      <c r="LZP1479" s="6"/>
      <c r="LZQ1479" s="5"/>
      <c r="LZR1479" s="7"/>
      <c r="LZS1479" s="6"/>
      <c r="LZT1479" s="32"/>
      <c r="LZU1479" s="32"/>
      <c r="LZV1479" s="32"/>
      <c r="LZW1479" s="32"/>
      <c r="LZX1479" s="6"/>
      <c r="LZY1479" s="13"/>
      <c r="LZZ1479" s="6"/>
      <c r="MAA1479" s="10"/>
      <c r="MAB1479" s="10"/>
      <c r="MAC1479" s="6"/>
      <c r="MAD1479" s="5"/>
      <c r="MAE1479" s="7"/>
      <c r="MAF1479" s="6"/>
      <c r="MAG1479" s="32"/>
      <c r="MAH1479" s="32"/>
      <c r="MAI1479" s="32"/>
      <c r="MAJ1479" s="32"/>
      <c r="MAK1479" s="6"/>
      <c r="MAL1479" s="13"/>
      <c r="MAM1479" s="6"/>
      <c r="MAN1479" s="10"/>
      <c r="MAO1479" s="10"/>
      <c r="MAP1479" s="6"/>
      <c r="MAQ1479" s="5"/>
      <c r="MAR1479" s="7"/>
      <c r="MAS1479" s="6"/>
      <c r="MAT1479" s="32"/>
      <c r="MAU1479" s="32"/>
      <c r="MAV1479" s="32"/>
      <c r="MAW1479" s="32"/>
      <c r="MAX1479" s="6"/>
      <c r="MAY1479" s="13"/>
      <c r="MAZ1479" s="6"/>
      <c r="MBA1479" s="10"/>
      <c r="MBB1479" s="10"/>
      <c r="MBC1479" s="6"/>
      <c r="MBD1479" s="5"/>
      <c r="MBE1479" s="7"/>
      <c r="MBF1479" s="6"/>
      <c r="MBG1479" s="32"/>
      <c r="MBH1479" s="32"/>
      <c r="MBI1479" s="32"/>
      <c r="MBJ1479" s="32"/>
      <c r="MBK1479" s="6"/>
      <c r="MBL1479" s="13"/>
      <c r="MBM1479" s="6"/>
      <c r="MBN1479" s="10"/>
      <c r="MBO1479" s="10"/>
      <c r="MBP1479" s="6"/>
      <c r="MBQ1479" s="5"/>
      <c r="MBR1479" s="7"/>
      <c r="MBS1479" s="6"/>
      <c r="MBT1479" s="32"/>
      <c r="MBU1479" s="32"/>
      <c r="MBV1479" s="32"/>
      <c r="MBW1479" s="32"/>
      <c r="MBX1479" s="6"/>
      <c r="MBY1479" s="13"/>
      <c r="MBZ1479" s="6"/>
      <c r="MCA1479" s="10"/>
      <c r="MCB1479" s="10"/>
      <c r="MCC1479" s="6"/>
      <c r="MCD1479" s="5"/>
      <c r="MCE1479" s="7"/>
      <c r="MCF1479" s="6"/>
      <c r="MCG1479" s="32"/>
      <c r="MCH1479" s="32"/>
      <c r="MCI1479" s="32"/>
      <c r="MCJ1479" s="32"/>
      <c r="MCK1479" s="6"/>
      <c r="MCL1479" s="13"/>
      <c r="MCM1479" s="6"/>
      <c r="MCN1479" s="10"/>
      <c r="MCO1479" s="10"/>
      <c r="MCP1479" s="6"/>
      <c r="MCQ1479" s="5"/>
      <c r="MCR1479" s="7"/>
      <c r="MCS1479" s="6"/>
      <c r="MCT1479" s="32"/>
      <c r="MCU1479" s="32"/>
      <c r="MCV1479" s="32"/>
      <c r="MCW1479" s="32"/>
      <c r="MCX1479" s="6"/>
      <c r="MCY1479" s="13"/>
      <c r="MCZ1479" s="6"/>
      <c r="MDA1479" s="10"/>
      <c r="MDB1479" s="10"/>
      <c r="MDC1479" s="6"/>
      <c r="MDD1479" s="5"/>
      <c r="MDE1479" s="7"/>
      <c r="MDF1479" s="6"/>
      <c r="MDG1479" s="32"/>
      <c r="MDH1479" s="32"/>
      <c r="MDI1479" s="32"/>
      <c r="MDJ1479" s="32"/>
      <c r="MDK1479" s="6"/>
      <c r="MDL1479" s="13"/>
      <c r="MDM1479" s="6"/>
      <c r="MDN1479" s="10"/>
      <c r="MDO1479" s="10"/>
      <c r="MDP1479" s="6"/>
      <c r="MDQ1479" s="5"/>
      <c r="MDR1479" s="7"/>
      <c r="MDS1479" s="6"/>
      <c r="MDT1479" s="32"/>
      <c r="MDU1479" s="32"/>
      <c r="MDV1479" s="32"/>
      <c r="MDW1479" s="32"/>
      <c r="MDX1479" s="6"/>
      <c r="MDY1479" s="13"/>
      <c r="MDZ1479" s="6"/>
      <c r="MEA1479" s="10"/>
      <c r="MEB1479" s="10"/>
      <c r="MEC1479" s="6"/>
      <c r="MED1479" s="5"/>
      <c r="MEE1479" s="7"/>
      <c r="MEF1479" s="6"/>
      <c r="MEG1479" s="32"/>
      <c r="MEH1479" s="32"/>
      <c r="MEI1479" s="32"/>
      <c r="MEJ1479" s="32"/>
      <c r="MEK1479" s="6"/>
      <c r="MEL1479" s="13"/>
      <c r="MEM1479" s="6"/>
      <c r="MEN1479" s="10"/>
      <c r="MEO1479" s="10"/>
      <c r="MEP1479" s="6"/>
      <c r="MEQ1479" s="5"/>
      <c r="MER1479" s="7"/>
      <c r="MES1479" s="6"/>
      <c r="MET1479" s="32"/>
      <c r="MEU1479" s="32"/>
      <c r="MEV1479" s="32"/>
      <c r="MEW1479" s="32"/>
      <c r="MEX1479" s="6"/>
      <c r="MEY1479" s="13"/>
      <c r="MEZ1479" s="6"/>
      <c r="MFA1479" s="10"/>
      <c r="MFB1479" s="10"/>
      <c r="MFC1479" s="6"/>
      <c r="MFD1479" s="5"/>
      <c r="MFE1479" s="7"/>
      <c r="MFF1479" s="6"/>
      <c r="MFG1479" s="32"/>
      <c r="MFH1479" s="32"/>
      <c r="MFI1479" s="32"/>
      <c r="MFJ1479" s="32"/>
      <c r="MFK1479" s="6"/>
      <c r="MFL1479" s="13"/>
      <c r="MFM1479" s="6"/>
      <c r="MFN1479" s="10"/>
      <c r="MFO1479" s="10"/>
      <c r="MFP1479" s="6"/>
      <c r="MFQ1479" s="5"/>
      <c r="MFR1479" s="7"/>
      <c r="MFS1479" s="6"/>
      <c r="MFT1479" s="32"/>
      <c r="MFU1479" s="32"/>
      <c r="MFV1479" s="32"/>
      <c r="MFW1479" s="32"/>
      <c r="MFX1479" s="6"/>
      <c r="MFY1479" s="13"/>
      <c r="MFZ1479" s="6"/>
      <c r="MGA1479" s="10"/>
      <c r="MGB1479" s="10"/>
      <c r="MGC1479" s="6"/>
      <c r="MGD1479" s="5"/>
      <c r="MGE1479" s="7"/>
      <c r="MGF1479" s="6"/>
      <c r="MGG1479" s="32"/>
      <c r="MGH1479" s="32"/>
      <c r="MGI1479" s="32"/>
      <c r="MGJ1479" s="32"/>
      <c r="MGK1479" s="6"/>
      <c r="MGL1479" s="13"/>
      <c r="MGM1479" s="6"/>
      <c r="MGN1479" s="10"/>
      <c r="MGO1479" s="10"/>
      <c r="MGP1479" s="6"/>
      <c r="MGQ1479" s="5"/>
      <c r="MGR1479" s="7"/>
      <c r="MGS1479" s="6"/>
      <c r="MGT1479" s="32"/>
      <c r="MGU1479" s="32"/>
      <c r="MGV1479" s="32"/>
      <c r="MGW1479" s="32"/>
      <c r="MGX1479" s="6"/>
      <c r="MGY1479" s="13"/>
      <c r="MGZ1479" s="6"/>
      <c r="MHA1479" s="10"/>
      <c r="MHB1479" s="10"/>
      <c r="MHC1479" s="6"/>
      <c r="MHD1479" s="5"/>
      <c r="MHE1479" s="7"/>
      <c r="MHF1479" s="6"/>
      <c r="MHG1479" s="32"/>
      <c r="MHH1479" s="32"/>
      <c r="MHI1479" s="32"/>
      <c r="MHJ1479" s="32"/>
      <c r="MHK1479" s="6"/>
      <c r="MHL1479" s="13"/>
      <c r="MHM1479" s="6"/>
      <c r="MHN1479" s="10"/>
      <c r="MHO1479" s="10"/>
      <c r="MHP1479" s="6"/>
      <c r="MHQ1479" s="5"/>
      <c r="MHR1479" s="7"/>
      <c r="MHS1479" s="6"/>
      <c r="MHT1479" s="32"/>
      <c r="MHU1479" s="32"/>
      <c r="MHV1479" s="32"/>
      <c r="MHW1479" s="32"/>
      <c r="MHX1479" s="6"/>
      <c r="MHY1479" s="13"/>
      <c r="MHZ1479" s="6"/>
      <c r="MIA1479" s="10"/>
      <c r="MIB1479" s="10"/>
      <c r="MIC1479" s="6"/>
      <c r="MID1479" s="5"/>
      <c r="MIE1479" s="7"/>
      <c r="MIF1479" s="6"/>
      <c r="MIG1479" s="32"/>
      <c r="MIH1479" s="32"/>
      <c r="MII1479" s="32"/>
      <c r="MIJ1479" s="32"/>
      <c r="MIK1479" s="6"/>
      <c r="MIL1479" s="13"/>
      <c r="MIM1479" s="6"/>
      <c r="MIN1479" s="10"/>
      <c r="MIO1479" s="10"/>
      <c r="MIP1479" s="6"/>
      <c r="MIQ1479" s="5"/>
      <c r="MIR1479" s="7"/>
      <c r="MIS1479" s="6"/>
      <c r="MIT1479" s="32"/>
      <c r="MIU1479" s="32"/>
      <c r="MIV1479" s="32"/>
      <c r="MIW1479" s="32"/>
      <c r="MIX1479" s="6"/>
      <c r="MIY1479" s="13"/>
      <c r="MIZ1479" s="6"/>
      <c r="MJA1479" s="10"/>
      <c r="MJB1479" s="10"/>
      <c r="MJC1479" s="6"/>
      <c r="MJD1479" s="5"/>
      <c r="MJE1479" s="7"/>
      <c r="MJF1479" s="6"/>
      <c r="MJG1479" s="32"/>
      <c r="MJH1479" s="32"/>
      <c r="MJI1479" s="32"/>
      <c r="MJJ1479" s="32"/>
      <c r="MJK1479" s="6"/>
      <c r="MJL1479" s="13"/>
      <c r="MJM1479" s="6"/>
      <c r="MJN1479" s="10"/>
      <c r="MJO1479" s="10"/>
      <c r="MJP1479" s="6"/>
      <c r="MJQ1479" s="5"/>
      <c r="MJR1479" s="7"/>
      <c r="MJS1479" s="6"/>
      <c r="MJT1479" s="32"/>
      <c r="MJU1479" s="32"/>
      <c r="MJV1479" s="32"/>
      <c r="MJW1479" s="32"/>
      <c r="MJX1479" s="6"/>
      <c r="MJY1479" s="13"/>
      <c r="MJZ1479" s="6"/>
      <c r="MKA1479" s="10"/>
      <c r="MKB1479" s="10"/>
      <c r="MKC1479" s="6"/>
      <c r="MKD1479" s="5"/>
      <c r="MKE1479" s="7"/>
      <c r="MKF1479" s="6"/>
      <c r="MKG1479" s="32"/>
      <c r="MKH1479" s="32"/>
      <c r="MKI1479" s="32"/>
      <c r="MKJ1479" s="32"/>
      <c r="MKK1479" s="6"/>
      <c r="MKL1479" s="13"/>
      <c r="MKM1479" s="6"/>
      <c r="MKN1479" s="10"/>
      <c r="MKO1479" s="10"/>
      <c r="MKP1479" s="6"/>
      <c r="MKQ1479" s="5"/>
      <c r="MKR1479" s="7"/>
      <c r="MKS1479" s="6"/>
      <c r="MKT1479" s="32"/>
      <c r="MKU1479" s="32"/>
      <c r="MKV1479" s="32"/>
      <c r="MKW1479" s="32"/>
      <c r="MKX1479" s="6"/>
      <c r="MKY1479" s="13"/>
      <c r="MKZ1479" s="6"/>
      <c r="MLA1479" s="10"/>
      <c r="MLB1479" s="10"/>
      <c r="MLC1479" s="6"/>
      <c r="MLD1479" s="5"/>
      <c r="MLE1479" s="7"/>
      <c r="MLF1479" s="6"/>
      <c r="MLG1479" s="32"/>
      <c r="MLH1479" s="32"/>
      <c r="MLI1479" s="32"/>
      <c r="MLJ1479" s="32"/>
      <c r="MLK1479" s="6"/>
      <c r="MLL1479" s="13"/>
      <c r="MLM1479" s="6"/>
      <c r="MLN1479" s="10"/>
      <c r="MLO1479" s="10"/>
      <c r="MLP1479" s="6"/>
      <c r="MLQ1479" s="5"/>
      <c r="MLR1479" s="7"/>
      <c r="MLS1479" s="6"/>
      <c r="MLT1479" s="32"/>
      <c r="MLU1479" s="32"/>
      <c r="MLV1479" s="32"/>
      <c r="MLW1479" s="32"/>
      <c r="MLX1479" s="6"/>
      <c r="MLY1479" s="13"/>
      <c r="MLZ1479" s="6"/>
      <c r="MMA1479" s="10"/>
      <c r="MMB1479" s="10"/>
      <c r="MMC1479" s="6"/>
      <c r="MMD1479" s="5"/>
      <c r="MME1479" s="7"/>
      <c r="MMF1479" s="6"/>
      <c r="MMG1479" s="32"/>
      <c r="MMH1479" s="32"/>
      <c r="MMI1479" s="32"/>
      <c r="MMJ1479" s="32"/>
      <c r="MMK1479" s="6"/>
      <c r="MML1479" s="13"/>
      <c r="MMM1479" s="6"/>
      <c r="MMN1479" s="10"/>
      <c r="MMO1479" s="10"/>
      <c r="MMP1479" s="6"/>
      <c r="MMQ1479" s="5"/>
      <c r="MMR1479" s="7"/>
      <c r="MMS1479" s="6"/>
      <c r="MMT1479" s="32"/>
      <c r="MMU1479" s="32"/>
      <c r="MMV1479" s="32"/>
      <c r="MMW1479" s="32"/>
      <c r="MMX1479" s="6"/>
      <c r="MMY1479" s="13"/>
      <c r="MMZ1479" s="6"/>
      <c r="MNA1479" s="10"/>
      <c r="MNB1479" s="10"/>
      <c r="MNC1479" s="6"/>
      <c r="MND1479" s="5"/>
      <c r="MNE1479" s="7"/>
      <c r="MNF1479" s="6"/>
      <c r="MNG1479" s="32"/>
      <c r="MNH1479" s="32"/>
      <c r="MNI1479" s="32"/>
      <c r="MNJ1479" s="32"/>
      <c r="MNK1479" s="6"/>
      <c r="MNL1479" s="13"/>
      <c r="MNM1479" s="6"/>
      <c r="MNN1479" s="10"/>
      <c r="MNO1479" s="10"/>
      <c r="MNP1479" s="6"/>
      <c r="MNQ1479" s="5"/>
      <c r="MNR1479" s="7"/>
      <c r="MNS1479" s="6"/>
      <c r="MNT1479" s="32"/>
      <c r="MNU1479" s="32"/>
      <c r="MNV1479" s="32"/>
      <c r="MNW1479" s="32"/>
      <c r="MNX1479" s="6"/>
      <c r="MNY1479" s="13"/>
      <c r="MNZ1479" s="6"/>
      <c r="MOA1479" s="10"/>
      <c r="MOB1479" s="10"/>
      <c r="MOC1479" s="6"/>
      <c r="MOD1479" s="5"/>
      <c r="MOE1479" s="7"/>
      <c r="MOF1479" s="6"/>
      <c r="MOG1479" s="32"/>
      <c r="MOH1479" s="32"/>
      <c r="MOI1479" s="32"/>
      <c r="MOJ1479" s="32"/>
      <c r="MOK1479" s="6"/>
      <c r="MOL1479" s="13"/>
      <c r="MOM1479" s="6"/>
      <c r="MON1479" s="10"/>
      <c r="MOO1479" s="10"/>
      <c r="MOP1479" s="6"/>
      <c r="MOQ1479" s="5"/>
      <c r="MOR1479" s="7"/>
      <c r="MOS1479" s="6"/>
      <c r="MOT1479" s="32"/>
      <c r="MOU1479" s="32"/>
      <c r="MOV1479" s="32"/>
      <c r="MOW1479" s="32"/>
      <c r="MOX1479" s="6"/>
      <c r="MOY1479" s="13"/>
      <c r="MOZ1479" s="6"/>
      <c r="MPA1479" s="10"/>
      <c r="MPB1479" s="10"/>
      <c r="MPC1479" s="6"/>
      <c r="MPD1479" s="5"/>
      <c r="MPE1479" s="7"/>
      <c r="MPF1479" s="6"/>
      <c r="MPG1479" s="32"/>
      <c r="MPH1479" s="32"/>
      <c r="MPI1479" s="32"/>
      <c r="MPJ1479" s="32"/>
      <c r="MPK1479" s="6"/>
      <c r="MPL1479" s="13"/>
      <c r="MPM1479" s="6"/>
      <c r="MPN1479" s="10"/>
      <c r="MPO1479" s="10"/>
      <c r="MPP1479" s="6"/>
      <c r="MPQ1479" s="5"/>
      <c r="MPR1479" s="7"/>
      <c r="MPS1479" s="6"/>
      <c r="MPT1479" s="32"/>
      <c r="MPU1479" s="32"/>
      <c r="MPV1479" s="32"/>
      <c r="MPW1479" s="32"/>
      <c r="MPX1479" s="6"/>
      <c r="MPY1479" s="13"/>
      <c r="MPZ1479" s="6"/>
      <c r="MQA1479" s="10"/>
      <c r="MQB1479" s="10"/>
      <c r="MQC1479" s="6"/>
      <c r="MQD1479" s="5"/>
      <c r="MQE1479" s="7"/>
      <c r="MQF1479" s="6"/>
      <c r="MQG1479" s="32"/>
      <c r="MQH1479" s="32"/>
      <c r="MQI1479" s="32"/>
      <c r="MQJ1479" s="32"/>
      <c r="MQK1479" s="6"/>
      <c r="MQL1479" s="13"/>
      <c r="MQM1479" s="6"/>
      <c r="MQN1479" s="10"/>
      <c r="MQO1479" s="10"/>
      <c r="MQP1479" s="6"/>
      <c r="MQQ1479" s="5"/>
      <c r="MQR1479" s="7"/>
      <c r="MQS1479" s="6"/>
      <c r="MQT1479" s="32"/>
      <c r="MQU1479" s="32"/>
      <c r="MQV1479" s="32"/>
      <c r="MQW1479" s="32"/>
      <c r="MQX1479" s="6"/>
      <c r="MQY1479" s="13"/>
      <c r="MQZ1479" s="6"/>
      <c r="MRA1479" s="10"/>
      <c r="MRB1479" s="10"/>
      <c r="MRC1479" s="6"/>
      <c r="MRD1479" s="5"/>
      <c r="MRE1479" s="7"/>
      <c r="MRF1479" s="6"/>
      <c r="MRG1479" s="32"/>
      <c r="MRH1479" s="32"/>
      <c r="MRI1479" s="32"/>
      <c r="MRJ1479" s="32"/>
      <c r="MRK1479" s="6"/>
      <c r="MRL1479" s="13"/>
      <c r="MRM1479" s="6"/>
      <c r="MRN1479" s="10"/>
      <c r="MRO1479" s="10"/>
      <c r="MRP1479" s="6"/>
      <c r="MRQ1479" s="5"/>
      <c r="MRR1479" s="7"/>
      <c r="MRS1479" s="6"/>
      <c r="MRT1479" s="32"/>
      <c r="MRU1479" s="32"/>
      <c r="MRV1479" s="32"/>
      <c r="MRW1479" s="32"/>
      <c r="MRX1479" s="6"/>
      <c r="MRY1479" s="13"/>
      <c r="MRZ1479" s="6"/>
      <c r="MSA1479" s="10"/>
      <c r="MSB1479" s="10"/>
      <c r="MSC1479" s="6"/>
      <c r="MSD1479" s="5"/>
      <c r="MSE1479" s="7"/>
      <c r="MSF1479" s="6"/>
      <c r="MSG1479" s="32"/>
      <c r="MSH1479" s="32"/>
      <c r="MSI1479" s="32"/>
      <c r="MSJ1479" s="32"/>
      <c r="MSK1479" s="6"/>
      <c r="MSL1479" s="13"/>
      <c r="MSM1479" s="6"/>
      <c r="MSN1479" s="10"/>
      <c r="MSO1479" s="10"/>
      <c r="MSP1479" s="6"/>
      <c r="MSQ1479" s="5"/>
      <c r="MSR1479" s="7"/>
      <c r="MSS1479" s="6"/>
      <c r="MST1479" s="32"/>
      <c r="MSU1479" s="32"/>
      <c r="MSV1479" s="32"/>
      <c r="MSW1479" s="32"/>
      <c r="MSX1479" s="6"/>
      <c r="MSY1479" s="13"/>
      <c r="MSZ1479" s="6"/>
      <c r="MTA1479" s="10"/>
      <c r="MTB1479" s="10"/>
      <c r="MTC1479" s="6"/>
      <c r="MTD1479" s="5"/>
      <c r="MTE1479" s="7"/>
      <c r="MTF1479" s="6"/>
      <c r="MTG1479" s="32"/>
      <c r="MTH1479" s="32"/>
      <c r="MTI1479" s="32"/>
      <c r="MTJ1479" s="32"/>
      <c r="MTK1479" s="6"/>
      <c r="MTL1479" s="13"/>
      <c r="MTM1479" s="6"/>
      <c r="MTN1479" s="10"/>
      <c r="MTO1479" s="10"/>
      <c r="MTP1479" s="6"/>
      <c r="MTQ1479" s="5"/>
      <c r="MTR1479" s="7"/>
      <c r="MTS1479" s="6"/>
      <c r="MTT1479" s="32"/>
      <c r="MTU1479" s="32"/>
      <c r="MTV1479" s="32"/>
      <c r="MTW1479" s="32"/>
      <c r="MTX1479" s="6"/>
      <c r="MTY1479" s="13"/>
      <c r="MTZ1479" s="6"/>
      <c r="MUA1479" s="10"/>
      <c r="MUB1479" s="10"/>
      <c r="MUC1479" s="6"/>
      <c r="MUD1479" s="5"/>
      <c r="MUE1479" s="7"/>
      <c r="MUF1479" s="6"/>
      <c r="MUG1479" s="32"/>
      <c r="MUH1479" s="32"/>
      <c r="MUI1479" s="32"/>
      <c r="MUJ1479" s="32"/>
      <c r="MUK1479" s="6"/>
      <c r="MUL1479" s="13"/>
      <c r="MUM1479" s="6"/>
      <c r="MUN1479" s="10"/>
      <c r="MUO1479" s="10"/>
      <c r="MUP1479" s="6"/>
      <c r="MUQ1479" s="5"/>
      <c r="MUR1479" s="7"/>
      <c r="MUS1479" s="6"/>
      <c r="MUT1479" s="32"/>
      <c r="MUU1479" s="32"/>
      <c r="MUV1479" s="32"/>
      <c r="MUW1479" s="32"/>
      <c r="MUX1479" s="6"/>
      <c r="MUY1479" s="13"/>
      <c r="MUZ1479" s="6"/>
      <c r="MVA1479" s="10"/>
      <c r="MVB1479" s="10"/>
      <c r="MVC1479" s="6"/>
      <c r="MVD1479" s="5"/>
      <c r="MVE1479" s="7"/>
      <c r="MVF1479" s="6"/>
      <c r="MVG1479" s="32"/>
      <c r="MVH1479" s="32"/>
      <c r="MVI1479" s="32"/>
      <c r="MVJ1479" s="32"/>
      <c r="MVK1479" s="6"/>
      <c r="MVL1479" s="13"/>
      <c r="MVM1479" s="6"/>
      <c r="MVN1479" s="10"/>
      <c r="MVO1479" s="10"/>
      <c r="MVP1479" s="6"/>
      <c r="MVQ1479" s="5"/>
      <c r="MVR1479" s="7"/>
      <c r="MVS1479" s="6"/>
      <c r="MVT1479" s="32"/>
      <c r="MVU1479" s="32"/>
      <c r="MVV1479" s="32"/>
      <c r="MVW1479" s="32"/>
      <c r="MVX1479" s="6"/>
      <c r="MVY1479" s="13"/>
      <c r="MVZ1479" s="6"/>
      <c r="MWA1479" s="10"/>
      <c r="MWB1479" s="10"/>
      <c r="MWC1479" s="6"/>
      <c r="MWD1479" s="5"/>
      <c r="MWE1479" s="7"/>
      <c r="MWF1479" s="6"/>
      <c r="MWG1479" s="32"/>
      <c r="MWH1479" s="32"/>
      <c r="MWI1479" s="32"/>
      <c r="MWJ1479" s="32"/>
      <c r="MWK1479" s="6"/>
      <c r="MWL1479" s="13"/>
      <c r="MWM1479" s="6"/>
      <c r="MWN1479" s="10"/>
      <c r="MWO1479" s="10"/>
      <c r="MWP1479" s="6"/>
      <c r="MWQ1479" s="5"/>
      <c r="MWR1479" s="7"/>
      <c r="MWS1479" s="6"/>
      <c r="MWT1479" s="32"/>
      <c r="MWU1479" s="32"/>
      <c r="MWV1479" s="32"/>
      <c r="MWW1479" s="32"/>
      <c r="MWX1479" s="6"/>
      <c r="MWY1479" s="13"/>
      <c r="MWZ1479" s="6"/>
      <c r="MXA1479" s="10"/>
      <c r="MXB1479" s="10"/>
      <c r="MXC1479" s="6"/>
      <c r="MXD1479" s="5"/>
      <c r="MXE1479" s="7"/>
      <c r="MXF1479" s="6"/>
      <c r="MXG1479" s="32"/>
      <c r="MXH1479" s="32"/>
      <c r="MXI1479" s="32"/>
      <c r="MXJ1479" s="32"/>
      <c r="MXK1479" s="6"/>
      <c r="MXL1479" s="13"/>
      <c r="MXM1479" s="6"/>
      <c r="MXN1479" s="10"/>
      <c r="MXO1479" s="10"/>
      <c r="MXP1479" s="6"/>
      <c r="MXQ1479" s="5"/>
      <c r="MXR1479" s="7"/>
      <c r="MXS1479" s="6"/>
      <c r="MXT1479" s="32"/>
      <c r="MXU1479" s="32"/>
      <c r="MXV1479" s="32"/>
      <c r="MXW1479" s="32"/>
      <c r="MXX1479" s="6"/>
      <c r="MXY1479" s="13"/>
      <c r="MXZ1479" s="6"/>
      <c r="MYA1479" s="10"/>
      <c r="MYB1479" s="10"/>
      <c r="MYC1479" s="6"/>
      <c r="MYD1479" s="5"/>
      <c r="MYE1479" s="7"/>
      <c r="MYF1479" s="6"/>
      <c r="MYG1479" s="32"/>
      <c r="MYH1479" s="32"/>
      <c r="MYI1479" s="32"/>
      <c r="MYJ1479" s="32"/>
      <c r="MYK1479" s="6"/>
      <c r="MYL1479" s="13"/>
      <c r="MYM1479" s="6"/>
      <c r="MYN1479" s="10"/>
      <c r="MYO1479" s="10"/>
      <c r="MYP1479" s="6"/>
      <c r="MYQ1479" s="5"/>
      <c r="MYR1479" s="7"/>
      <c r="MYS1479" s="6"/>
      <c r="MYT1479" s="32"/>
      <c r="MYU1479" s="32"/>
      <c r="MYV1479" s="32"/>
      <c r="MYW1479" s="32"/>
      <c r="MYX1479" s="6"/>
      <c r="MYY1479" s="13"/>
      <c r="MYZ1479" s="6"/>
      <c r="MZA1479" s="10"/>
      <c r="MZB1479" s="10"/>
      <c r="MZC1479" s="6"/>
      <c r="MZD1479" s="5"/>
      <c r="MZE1479" s="7"/>
      <c r="MZF1479" s="6"/>
      <c r="MZG1479" s="32"/>
      <c r="MZH1479" s="32"/>
      <c r="MZI1479" s="32"/>
      <c r="MZJ1479" s="32"/>
      <c r="MZK1479" s="6"/>
      <c r="MZL1479" s="13"/>
      <c r="MZM1479" s="6"/>
      <c r="MZN1479" s="10"/>
      <c r="MZO1479" s="10"/>
      <c r="MZP1479" s="6"/>
      <c r="MZQ1479" s="5"/>
      <c r="MZR1479" s="7"/>
      <c r="MZS1479" s="6"/>
      <c r="MZT1479" s="32"/>
      <c r="MZU1479" s="32"/>
      <c r="MZV1479" s="32"/>
      <c r="MZW1479" s="32"/>
      <c r="MZX1479" s="6"/>
      <c r="MZY1479" s="13"/>
      <c r="MZZ1479" s="6"/>
      <c r="NAA1479" s="10"/>
      <c r="NAB1479" s="10"/>
      <c r="NAC1479" s="6"/>
      <c r="NAD1479" s="5"/>
      <c r="NAE1479" s="7"/>
      <c r="NAF1479" s="6"/>
      <c r="NAG1479" s="32"/>
      <c r="NAH1479" s="32"/>
      <c r="NAI1479" s="32"/>
      <c r="NAJ1479" s="32"/>
      <c r="NAK1479" s="6"/>
      <c r="NAL1479" s="13"/>
      <c r="NAM1479" s="6"/>
      <c r="NAN1479" s="10"/>
      <c r="NAO1479" s="10"/>
      <c r="NAP1479" s="6"/>
      <c r="NAQ1479" s="5"/>
      <c r="NAR1479" s="7"/>
      <c r="NAS1479" s="6"/>
      <c r="NAT1479" s="32"/>
      <c r="NAU1479" s="32"/>
      <c r="NAV1479" s="32"/>
      <c r="NAW1479" s="32"/>
      <c r="NAX1479" s="6"/>
      <c r="NAY1479" s="13"/>
      <c r="NAZ1479" s="6"/>
      <c r="NBA1479" s="10"/>
      <c r="NBB1479" s="10"/>
      <c r="NBC1479" s="6"/>
      <c r="NBD1479" s="5"/>
      <c r="NBE1479" s="7"/>
      <c r="NBF1479" s="6"/>
      <c r="NBG1479" s="32"/>
      <c r="NBH1479" s="32"/>
      <c r="NBI1479" s="32"/>
      <c r="NBJ1479" s="32"/>
      <c r="NBK1479" s="6"/>
      <c r="NBL1479" s="13"/>
      <c r="NBM1479" s="6"/>
      <c r="NBN1479" s="10"/>
      <c r="NBO1479" s="10"/>
      <c r="NBP1479" s="6"/>
      <c r="NBQ1479" s="5"/>
      <c r="NBR1479" s="7"/>
      <c r="NBS1479" s="6"/>
      <c r="NBT1479" s="32"/>
      <c r="NBU1479" s="32"/>
      <c r="NBV1479" s="32"/>
      <c r="NBW1479" s="32"/>
      <c r="NBX1479" s="6"/>
      <c r="NBY1479" s="13"/>
      <c r="NBZ1479" s="6"/>
      <c r="NCA1479" s="10"/>
      <c r="NCB1479" s="10"/>
      <c r="NCC1479" s="6"/>
      <c r="NCD1479" s="5"/>
      <c r="NCE1479" s="7"/>
      <c r="NCF1479" s="6"/>
      <c r="NCG1479" s="32"/>
      <c r="NCH1479" s="32"/>
      <c r="NCI1479" s="32"/>
      <c r="NCJ1479" s="32"/>
      <c r="NCK1479" s="6"/>
      <c r="NCL1479" s="13"/>
      <c r="NCM1479" s="6"/>
      <c r="NCN1479" s="10"/>
      <c r="NCO1479" s="10"/>
      <c r="NCP1479" s="6"/>
      <c r="NCQ1479" s="5"/>
      <c r="NCR1479" s="7"/>
      <c r="NCS1479" s="6"/>
      <c r="NCT1479" s="32"/>
      <c r="NCU1479" s="32"/>
      <c r="NCV1479" s="32"/>
      <c r="NCW1479" s="32"/>
      <c r="NCX1479" s="6"/>
      <c r="NCY1479" s="13"/>
      <c r="NCZ1479" s="6"/>
      <c r="NDA1479" s="10"/>
      <c r="NDB1479" s="10"/>
      <c r="NDC1479" s="6"/>
      <c r="NDD1479" s="5"/>
      <c r="NDE1479" s="7"/>
      <c r="NDF1479" s="6"/>
      <c r="NDG1479" s="32"/>
      <c r="NDH1479" s="32"/>
      <c r="NDI1479" s="32"/>
      <c r="NDJ1479" s="32"/>
      <c r="NDK1479" s="6"/>
      <c r="NDL1479" s="13"/>
      <c r="NDM1479" s="6"/>
      <c r="NDN1479" s="10"/>
      <c r="NDO1479" s="10"/>
      <c r="NDP1479" s="6"/>
      <c r="NDQ1479" s="5"/>
      <c r="NDR1479" s="7"/>
      <c r="NDS1479" s="6"/>
      <c r="NDT1479" s="32"/>
      <c r="NDU1479" s="32"/>
      <c r="NDV1479" s="32"/>
      <c r="NDW1479" s="32"/>
      <c r="NDX1479" s="6"/>
      <c r="NDY1479" s="13"/>
      <c r="NDZ1479" s="6"/>
      <c r="NEA1479" s="10"/>
      <c r="NEB1479" s="10"/>
      <c r="NEC1479" s="6"/>
      <c r="NED1479" s="5"/>
      <c r="NEE1479" s="7"/>
      <c r="NEF1479" s="6"/>
      <c r="NEG1479" s="32"/>
      <c r="NEH1479" s="32"/>
      <c r="NEI1479" s="32"/>
      <c r="NEJ1479" s="32"/>
      <c r="NEK1479" s="6"/>
      <c r="NEL1479" s="13"/>
      <c r="NEM1479" s="6"/>
      <c r="NEN1479" s="10"/>
      <c r="NEO1479" s="10"/>
      <c r="NEP1479" s="6"/>
      <c r="NEQ1479" s="5"/>
      <c r="NER1479" s="7"/>
      <c r="NES1479" s="6"/>
      <c r="NET1479" s="32"/>
      <c r="NEU1479" s="32"/>
      <c r="NEV1479" s="32"/>
      <c r="NEW1479" s="32"/>
      <c r="NEX1479" s="6"/>
      <c r="NEY1479" s="13"/>
      <c r="NEZ1479" s="6"/>
      <c r="NFA1479" s="10"/>
      <c r="NFB1479" s="10"/>
      <c r="NFC1479" s="6"/>
      <c r="NFD1479" s="5"/>
      <c r="NFE1479" s="7"/>
      <c r="NFF1479" s="6"/>
      <c r="NFG1479" s="32"/>
      <c r="NFH1479" s="32"/>
      <c r="NFI1479" s="32"/>
      <c r="NFJ1479" s="32"/>
      <c r="NFK1479" s="6"/>
      <c r="NFL1479" s="13"/>
      <c r="NFM1479" s="6"/>
      <c r="NFN1479" s="10"/>
      <c r="NFO1479" s="10"/>
      <c r="NFP1479" s="6"/>
      <c r="NFQ1479" s="5"/>
      <c r="NFR1479" s="7"/>
      <c r="NFS1479" s="6"/>
      <c r="NFT1479" s="32"/>
      <c r="NFU1479" s="32"/>
      <c r="NFV1479" s="32"/>
      <c r="NFW1479" s="32"/>
      <c r="NFX1479" s="6"/>
      <c r="NFY1479" s="13"/>
      <c r="NFZ1479" s="6"/>
      <c r="NGA1479" s="10"/>
      <c r="NGB1479" s="10"/>
      <c r="NGC1479" s="6"/>
      <c r="NGD1479" s="5"/>
      <c r="NGE1479" s="7"/>
      <c r="NGF1479" s="6"/>
      <c r="NGG1479" s="32"/>
      <c r="NGH1479" s="32"/>
      <c r="NGI1479" s="32"/>
      <c r="NGJ1479" s="32"/>
      <c r="NGK1479" s="6"/>
      <c r="NGL1479" s="13"/>
      <c r="NGM1479" s="6"/>
      <c r="NGN1479" s="10"/>
      <c r="NGO1479" s="10"/>
      <c r="NGP1479" s="6"/>
      <c r="NGQ1479" s="5"/>
      <c r="NGR1479" s="7"/>
      <c r="NGS1479" s="6"/>
      <c r="NGT1479" s="32"/>
      <c r="NGU1479" s="32"/>
      <c r="NGV1479" s="32"/>
      <c r="NGW1479" s="32"/>
      <c r="NGX1479" s="6"/>
      <c r="NGY1479" s="13"/>
      <c r="NGZ1479" s="6"/>
      <c r="NHA1479" s="10"/>
      <c r="NHB1479" s="10"/>
      <c r="NHC1479" s="6"/>
      <c r="NHD1479" s="5"/>
      <c r="NHE1479" s="7"/>
      <c r="NHF1479" s="6"/>
      <c r="NHG1479" s="32"/>
      <c r="NHH1479" s="32"/>
      <c r="NHI1479" s="32"/>
      <c r="NHJ1479" s="32"/>
      <c r="NHK1479" s="6"/>
      <c r="NHL1479" s="13"/>
      <c r="NHM1479" s="6"/>
      <c r="NHN1479" s="10"/>
      <c r="NHO1479" s="10"/>
      <c r="NHP1479" s="6"/>
      <c r="NHQ1479" s="5"/>
      <c r="NHR1479" s="7"/>
      <c r="NHS1479" s="6"/>
      <c r="NHT1479" s="32"/>
      <c r="NHU1479" s="32"/>
      <c r="NHV1479" s="32"/>
      <c r="NHW1479" s="32"/>
      <c r="NHX1479" s="6"/>
      <c r="NHY1479" s="13"/>
      <c r="NHZ1479" s="6"/>
      <c r="NIA1479" s="10"/>
      <c r="NIB1479" s="10"/>
      <c r="NIC1479" s="6"/>
      <c r="NID1479" s="5"/>
      <c r="NIE1479" s="7"/>
      <c r="NIF1479" s="6"/>
      <c r="NIG1479" s="32"/>
      <c r="NIH1479" s="32"/>
      <c r="NII1479" s="32"/>
      <c r="NIJ1479" s="32"/>
      <c r="NIK1479" s="6"/>
      <c r="NIL1479" s="13"/>
      <c r="NIM1479" s="6"/>
      <c r="NIN1479" s="10"/>
      <c r="NIO1479" s="10"/>
      <c r="NIP1479" s="6"/>
      <c r="NIQ1479" s="5"/>
      <c r="NIR1479" s="7"/>
      <c r="NIS1479" s="6"/>
      <c r="NIT1479" s="32"/>
      <c r="NIU1479" s="32"/>
      <c r="NIV1479" s="32"/>
      <c r="NIW1479" s="32"/>
      <c r="NIX1479" s="6"/>
      <c r="NIY1479" s="13"/>
      <c r="NIZ1479" s="6"/>
      <c r="NJA1479" s="10"/>
      <c r="NJB1479" s="10"/>
      <c r="NJC1479" s="6"/>
      <c r="NJD1479" s="5"/>
      <c r="NJE1479" s="7"/>
      <c r="NJF1479" s="6"/>
      <c r="NJG1479" s="32"/>
      <c r="NJH1479" s="32"/>
      <c r="NJI1479" s="32"/>
      <c r="NJJ1479" s="32"/>
      <c r="NJK1479" s="6"/>
      <c r="NJL1479" s="13"/>
      <c r="NJM1479" s="6"/>
      <c r="NJN1479" s="10"/>
      <c r="NJO1479" s="10"/>
      <c r="NJP1479" s="6"/>
      <c r="NJQ1479" s="5"/>
      <c r="NJR1479" s="7"/>
      <c r="NJS1479" s="6"/>
      <c r="NJT1479" s="32"/>
      <c r="NJU1479" s="32"/>
      <c r="NJV1479" s="32"/>
      <c r="NJW1479" s="32"/>
      <c r="NJX1479" s="6"/>
      <c r="NJY1479" s="13"/>
      <c r="NJZ1479" s="6"/>
      <c r="NKA1479" s="10"/>
      <c r="NKB1479" s="10"/>
      <c r="NKC1479" s="6"/>
      <c r="NKD1479" s="5"/>
      <c r="NKE1479" s="7"/>
      <c r="NKF1479" s="6"/>
      <c r="NKG1479" s="32"/>
      <c r="NKH1479" s="32"/>
      <c r="NKI1479" s="32"/>
      <c r="NKJ1479" s="32"/>
      <c r="NKK1479" s="6"/>
      <c r="NKL1479" s="13"/>
      <c r="NKM1479" s="6"/>
      <c r="NKN1479" s="10"/>
      <c r="NKO1479" s="10"/>
      <c r="NKP1479" s="6"/>
      <c r="NKQ1479" s="5"/>
      <c r="NKR1479" s="7"/>
      <c r="NKS1479" s="6"/>
      <c r="NKT1479" s="32"/>
      <c r="NKU1479" s="32"/>
      <c r="NKV1479" s="32"/>
      <c r="NKW1479" s="32"/>
      <c r="NKX1479" s="6"/>
      <c r="NKY1479" s="13"/>
      <c r="NKZ1479" s="6"/>
      <c r="NLA1479" s="10"/>
      <c r="NLB1479" s="10"/>
      <c r="NLC1479" s="6"/>
      <c r="NLD1479" s="5"/>
      <c r="NLE1479" s="7"/>
      <c r="NLF1479" s="6"/>
      <c r="NLG1479" s="32"/>
      <c r="NLH1479" s="32"/>
      <c r="NLI1479" s="32"/>
      <c r="NLJ1479" s="32"/>
      <c r="NLK1479" s="6"/>
      <c r="NLL1479" s="13"/>
      <c r="NLM1479" s="6"/>
      <c r="NLN1479" s="10"/>
      <c r="NLO1479" s="10"/>
      <c r="NLP1479" s="6"/>
      <c r="NLQ1479" s="5"/>
      <c r="NLR1479" s="7"/>
      <c r="NLS1479" s="6"/>
      <c r="NLT1479" s="32"/>
      <c r="NLU1479" s="32"/>
      <c r="NLV1479" s="32"/>
      <c r="NLW1479" s="32"/>
      <c r="NLX1479" s="6"/>
      <c r="NLY1479" s="13"/>
      <c r="NLZ1479" s="6"/>
      <c r="NMA1479" s="10"/>
      <c r="NMB1479" s="10"/>
      <c r="NMC1479" s="6"/>
      <c r="NMD1479" s="5"/>
      <c r="NME1479" s="7"/>
      <c r="NMF1479" s="6"/>
      <c r="NMG1479" s="32"/>
      <c r="NMH1479" s="32"/>
      <c r="NMI1479" s="32"/>
      <c r="NMJ1479" s="32"/>
      <c r="NMK1479" s="6"/>
      <c r="NML1479" s="13"/>
      <c r="NMM1479" s="6"/>
      <c r="NMN1479" s="10"/>
      <c r="NMO1479" s="10"/>
      <c r="NMP1479" s="6"/>
      <c r="NMQ1479" s="5"/>
      <c r="NMR1479" s="7"/>
      <c r="NMS1479" s="6"/>
      <c r="NMT1479" s="32"/>
      <c r="NMU1479" s="32"/>
      <c r="NMV1479" s="32"/>
      <c r="NMW1479" s="32"/>
      <c r="NMX1479" s="6"/>
      <c r="NMY1479" s="13"/>
      <c r="NMZ1479" s="6"/>
      <c r="NNA1479" s="10"/>
      <c r="NNB1479" s="10"/>
      <c r="NNC1479" s="6"/>
      <c r="NND1479" s="5"/>
      <c r="NNE1479" s="7"/>
      <c r="NNF1479" s="6"/>
      <c r="NNG1479" s="32"/>
      <c r="NNH1479" s="32"/>
      <c r="NNI1479" s="32"/>
      <c r="NNJ1479" s="32"/>
      <c r="NNK1479" s="6"/>
      <c r="NNL1479" s="13"/>
      <c r="NNM1479" s="6"/>
      <c r="NNN1479" s="10"/>
      <c r="NNO1479" s="10"/>
      <c r="NNP1479" s="6"/>
      <c r="NNQ1479" s="5"/>
      <c r="NNR1479" s="7"/>
      <c r="NNS1479" s="6"/>
      <c r="NNT1479" s="32"/>
      <c r="NNU1479" s="32"/>
      <c r="NNV1479" s="32"/>
      <c r="NNW1479" s="32"/>
      <c r="NNX1479" s="6"/>
      <c r="NNY1479" s="13"/>
      <c r="NNZ1479" s="6"/>
      <c r="NOA1479" s="10"/>
      <c r="NOB1479" s="10"/>
      <c r="NOC1479" s="6"/>
      <c r="NOD1479" s="5"/>
      <c r="NOE1479" s="7"/>
      <c r="NOF1479" s="6"/>
      <c r="NOG1479" s="32"/>
      <c r="NOH1479" s="32"/>
      <c r="NOI1479" s="32"/>
      <c r="NOJ1479" s="32"/>
      <c r="NOK1479" s="6"/>
      <c r="NOL1479" s="13"/>
      <c r="NOM1479" s="6"/>
      <c r="NON1479" s="10"/>
      <c r="NOO1479" s="10"/>
      <c r="NOP1479" s="6"/>
      <c r="NOQ1479" s="5"/>
      <c r="NOR1479" s="7"/>
      <c r="NOS1479" s="6"/>
      <c r="NOT1479" s="32"/>
      <c r="NOU1479" s="32"/>
      <c r="NOV1479" s="32"/>
      <c r="NOW1479" s="32"/>
      <c r="NOX1479" s="6"/>
      <c r="NOY1479" s="13"/>
      <c r="NOZ1479" s="6"/>
      <c r="NPA1479" s="10"/>
      <c r="NPB1479" s="10"/>
      <c r="NPC1479" s="6"/>
      <c r="NPD1479" s="5"/>
      <c r="NPE1479" s="7"/>
      <c r="NPF1479" s="6"/>
      <c r="NPG1479" s="32"/>
      <c r="NPH1479" s="32"/>
      <c r="NPI1479" s="32"/>
      <c r="NPJ1479" s="32"/>
      <c r="NPK1479" s="6"/>
      <c r="NPL1479" s="13"/>
      <c r="NPM1479" s="6"/>
      <c r="NPN1479" s="10"/>
      <c r="NPO1479" s="10"/>
      <c r="NPP1479" s="6"/>
      <c r="NPQ1479" s="5"/>
      <c r="NPR1479" s="7"/>
      <c r="NPS1479" s="6"/>
      <c r="NPT1479" s="32"/>
      <c r="NPU1479" s="32"/>
      <c r="NPV1479" s="32"/>
      <c r="NPW1479" s="32"/>
      <c r="NPX1479" s="6"/>
      <c r="NPY1479" s="13"/>
      <c r="NPZ1479" s="6"/>
      <c r="NQA1479" s="10"/>
      <c r="NQB1479" s="10"/>
      <c r="NQC1479" s="6"/>
      <c r="NQD1479" s="5"/>
      <c r="NQE1479" s="7"/>
      <c r="NQF1479" s="6"/>
      <c r="NQG1479" s="32"/>
      <c r="NQH1479" s="32"/>
      <c r="NQI1479" s="32"/>
      <c r="NQJ1479" s="32"/>
      <c r="NQK1479" s="6"/>
      <c r="NQL1479" s="13"/>
      <c r="NQM1479" s="6"/>
      <c r="NQN1479" s="10"/>
      <c r="NQO1479" s="10"/>
      <c r="NQP1479" s="6"/>
      <c r="NQQ1479" s="5"/>
      <c r="NQR1479" s="7"/>
      <c r="NQS1479" s="6"/>
      <c r="NQT1479" s="32"/>
      <c r="NQU1479" s="32"/>
      <c r="NQV1479" s="32"/>
      <c r="NQW1479" s="32"/>
      <c r="NQX1479" s="6"/>
      <c r="NQY1479" s="13"/>
      <c r="NQZ1479" s="6"/>
      <c r="NRA1479" s="10"/>
      <c r="NRB1479" s="10"/>
      <c r="NRC1479" s="6"/>
      <c r="NRD1479" s="5"/>
      <c r="NRE1479" s="7"/>
      <c r="NRF1479" s="6"/>
      <c r="NRG1479" s="32"/>
      <c r="NRH1479" s="32"/>
      <c r="NRI1479" s="32"/>
      <c r="NRJ1479" s="32"/>
      <c r="NRK1479" s="6"/>
      <c r="NRL1479" s="13"/>
      <c r="NRM1479" s="6"/>
      <c r="NRN1479" s="10"/>
      <c r="NRO1479" s="10"/>
      <c r="NRP1479" s="6"/>
      <c r="NRQ1479" s="5"/>
      <c r="NRR1479" s="7"/>
      <c r="NRS1479" s="6"/>
      <c r="NRT1479" s="32"/>
      <c r="NRU1479" s="32"/>
      <c r="NRV1479" s="32"/>
      <c r="NRW1479" s="32"/>
      <c r="NRX1479" s="6"/>
      <c r="NRY1479" s="13"/>
      <c r="NRZ1479" s="6"/>
      <c r="NSA1479" s="10"/>
      <c r="NSB1479" s="10"/>
      <c r="NSC1479" s="6"/>
      <c r="NSD1479" s="5"/>
      <c r="NSE1479" s="7"/>
      <c r="NSF1479" s="6"/>
      <c r="NSG1479" s="32"/>
      <c r="NSH1479" s="32"/>
      <c r="NSI1479" s="32"/>
      <c r="NSJ1479" s="32"/>
      <c r="NSK1479" s="6"/>
      <c r="NSL1479" s="13"/>
      <c r="NSM1479" s="6"/>
      <c r="NSN1479" s="10"/>
      <c r="NSO1479" s="10"/>
      <c r="NSP1479" s="6"/>
      <c r="NSQ1479" s="5"/>
      <c r="NSR1479" s="7"/>
      <c r="NSS1479" s="6"/>
      <c r="NST1479" s="32"/>
      <c r="NSU1479" s="32"/>
      <c r="NSV1479" s="32"/>
      <c r="NSW1479" s="32"/>
      <c r="NSX1479" s="6"/>
      <c r="NSY1479" s="13"/>
      <c r="NSZ1479" s="6"/>
      <c r="NTA1479" s="10"/>
      <c r="NTB1479" s="10"/>
      <c r="NTC1479" s="6"/>
      <c r="NTD1479" s="5"/>
      <c r="NTE1479" s="7"/>
      <c r="NTF1479" s="6"/>
      <c r="NTG1479" s="32"/>
      <c r="NTH1479" s="32"/>
      <c r="NTI1479" s="32"/>
      <c r="NTJ1479" s="32"/>
      <c r="NTK1479" s="6"/>
      <c r="NTL1479" s="13"/>
      <c r="NTM1479" s="6"/>
      <c r="NTN1479" s="10"/>
      <c r="NTO1479" s="10"/>
      <c r="NTP1479" s="6"/>
      <c r="NTQ1479" s="5"/>
      <c r="NTR1479" s="7"/>
      <c r="NTS1479" s="6"/>
      <c r="NTT1479" s="32"/>
      <c r="NTU1479" s="32"/>
      <c r="NTV1479" s="32"/>
      <c r="NTW1479" s="32"/>
      <c r="NTX1479" s="6"/>
      <c r="NTY1479" s="13"/>
      <c r="NTZ1479" s="6"/>
      <c r="NUA1479" s="10"/>
      <c r="NUB1479" s="10"/>
      <c r="NUC1479" s="6"/>
      <c r="NUD1479" s="5"/>
      <c r="NUE1479" s="7"/>
      <c r="NUF1479" s="6"/>
      <c r="NUG1479" s="32"/>
      <c r="NUH1479" s="32"/>
      <c r="NUI1479" s="32"/>
      <c r="NUJ1479" s="32"/>
      <c r="NUK1479" s="6"/>
      <c r="NUL1479" s="13"/>
      <c r="NUM1479" s="6"/>
      <c r="NUN1479" s="10"/>
      <c r="NUO1479" s="10"/>
      <c r="NUP1479" s="6"/>
      <c r="NUQ1479" s="5"/>
      <c r="NUR1479" s="7"/>
      <c r="NUS1479" s="6"/>
      <c r="NUT1479" s="32"/>
      <c r="NUU1479" s="32"/>
      <c r="NUV1479" s="32"/>
      <c r="NUW1479" s="32"/>
      <c r="NUX1479" s="6"/>
      <c r="NUY1479" s="13"/>
      <c r="NUZ1479" s="6"/>
      <c r="NVA1479" s="10"/>
      <c r="NVB1479" s="10"/>
      <c r="NVC1479" s="6"/>
      <c r="NVD1479" s="5"/>
      <c r="NVE1479" s="7"/>
      <c r="NVF1479" s="6"/>
      <c r="NVG1479" s="32"/>
      <c r="NVH1479" s="32"/>
      <c r="NVI1479" s="32"/>
      <c r="NVJ1479" s="32"/>
      <c r="NVK1479" s="6"/>
      <c r="NVL1479" s="13"/>
      <c r="NVM1479" s="6"/>
      <c r="NVN1479" s="10"/>
      <c r="NVO1479" s="10"/>
      <c r="NVP1479" s="6"/>
      <c r="NVQ1479" s="5"/>
      <c r="NVR1479" s="7"/>
      <c r="NVS1479" s="6"/>
      <c r="NVT1479" s="32"/>
      <c r="NVU1479" s="32"/>
      <c r="NVV1479" s="32"/>
      <c r="NVW1479" s="32"/>
      <c r="NVX1479" s="6"/>
      <c r="NVY1479" s="13"/>
      <c r="NVZ1479" s="6"/>
      <c r="NWA1479" s="10"/>
      <c r="NWB1479" s="10"/>
      <c r="NWC1479" s="6"/>
      <c r="NWD1479" s="5"/>
      <c r="NWE1479" s="7"/>
      <c r="NWF1479" s="6"/>
      <c r="NWG1479" s="32"/>
      <c r="NWH1479" s="32"/>
      <c r="NWI1479" s="32"/>
      <c r="NWJ1479" s="32"/>
      <c r="NWK1479" s="6"/>
      <c r="NWL1479" s="13"/>
      <c r="NWM1479" s="6"/>
      <c r="NWN1479" s="10"/>
      <c r="NWO1479" s="10"/>
      <c r="NWP1479" s="6"/>
      <c r="NWQ1479" s="5"/>
      <c r="NWR1479" s="7"/>
      <c r="NWS1479" s="6"/>
      <c r="NWT1479" s="32"/>
      <c r="NWU1479" s="32"/>
      <c r="NWV1479" s="32"/>
      <c r="NWW1479" s="32"/>
      <c r="NWX1479" s="6"/>
      <c r="NWY1479" s="13"/>
      <c r="NWZ1479" s="6"/>
      <c r="NXA1479" s="10"/>
      <c r="NXB1479" s="10"/>
      <c r="NXC1479" s="6"/>
      <c r="NXD1479" s="5"/>
      <c r="NXE1479" s="7"/>
      <c r="NXF1479" s="6"/>
      <c r="NXG1479" s="32"/>
      <c r="NXH1479" s="32"/>
      <c r="NXI1479" s="32"/>
      <c r="NXJ1479" s="32"/>
      <c r="NXK1479" s="6"/>
      <c r="NXL1479" s="13"/>
      <c r="NXM1479" s="6"/>
      <c r="NXN1479" s="10"/>
      <c r="NXO1479" s="10"/>
      <c r="NXP1479" s="6"/>
      <c r="NXQ1479" s="5"/>
      <c r="NXR1479" s="7"/>
      <c r="NXS1479" s="6"/>
      <c r="NXT1479" s="32"/>
      <c r="NXU1479" s="32"/>
      <c r="NXV1479" s="32"/>
      <c r="NXW1479" s="32"/>
      <c r="NXX1479" s="6"/>
      <c r="NXY1479" s="13"/>
      <c r="NXZ1479" s="6"/>
      <c r="NYA1479" s="10"/>
      <c r="NYB1479" s="10"/>
      <c r="NYC1479" s="6"/>
      <c r="NYD1479" s="5"/>
      <c r="NYE1479" s="7"/>
      <c r="NYF1479" s="6"/>
      <c r="NYG1479" s="32"/>
      <c r="NYH1479" s="32"/>
      <c r="NYI1479" s="32"/>
      <c r="NYJ1479" s="32"/>
      <c r="NYK1479" s="6"/>
      <c r="NYL1479" s="13"/>
      <c r="NYM1479" s="6"/>
      <c r="NYN1479" s="10"/>
      <c r="NYO1479" s="10"/>
      <c r="NYP1479" s="6"/>
      <c r="NYQ1479" s="5"/>
      <c r="NYR1479" s="7"/>
      <c r="NYS1479" s="6"/>
      <c r="NYT1479" s="32"/>
      <c r="NYU1479" s="32"/>
      <c r="NYV1479" s="32"/>
      <c r="NYW1479" s="32"/>
      <c r="NYX1479" s="6"/>
      <c r="NYY1479" s="13"/>
      <c r="NYZ1479" s="6"/>
      <c r="NZA1479" s="10"/>
      <c r="NZB1479" s="10"/>
      <c r="NZC1479" s="6"/>
      <c r="NZD1479" s="5"/>
      <c r="NZE1479" s="7"/>
      <c r="NZF1479" s="6"/>
      <c r="NZG1479" s="32"/>
      <c r="NZH1479" s="32"/>
      <c r="NZI1479" s="32"/>
      <c r="NZJ1479" s="32"/>
      <c r="NZK1479" s="6"/>
      <c r="NZL1479" s="13"/>
      <c r="NZM1479" s="6"/>
      <c r="NZN1479" s="10"/>
      <c r="NZO1479" s="10"/>
      <c r="NZP1479" s="6"/>
      <c r="NZQ1479" s="5"/>
      <c r="NZR1479" s="7"/>
      <c r="NZS1479" s="6"/>
      <c r="NZT1479" s="32"/>
      <c r="NZU1479" s="32"/>
      <c r="NZV1479" s="32"/>
      <c r="NZW1479" s="32"/>
      <c r="NZX1479" s="6"/>
      <c r="NZY1479" s="13"/>
      <c r="NZZ1479" s="6"/>
      <c r="OAA1479" s="10"/>
      <c r="OAB1479" s="10"/>
      <c r="OAC1479" s="6"/>
      <c r="OAD1479" s="5"/>
      <c r="OAE1479" s="7"/>
      <c r="OAF1479" s="6"/>
      <c r="OAG1479" s="32"/>
      <c r="OAH1479" s="32"/>
      <c r="OAI1479" s="32"/>
      <c r="OAJ1479" s="32"/>
      <c r="OAK1479" s="6"/>
      <c r="OAL1479" s="13"/>
      <c r="OAM1479" s="6"/>
      <c r="OAN1479" s="10"/>
      <c r="OAO1479" s="10"/>
      <c r="OAP1479" s="6"/>
      <c r="OAQ1479" s="5"/>
      <c r="OAR1479" s="7"/>
      <c r="OAS1479" s="6"/>
      <c r="OAT1479" s="32"/>
      <c r="OAU1479" s="32"/>
      <c r="OAV1479" s="32"/>
      <c r="OAW1479" s="32"/>
      <c r="OAX1479" s="6"/>
      <c r="OAY1479" s="13"/>
      <c r="OAZ1479" s="6"/>
      <c r="OBA1479" s="10"/>
      <c r="OBB1479" s="10"/>
      <c r="OBC1479" s="6"/>
      <c r="OBD1479" s="5"/>
      <c r="OBE1479" s="7"/>
      <c r="OBF1479" s="6"/>
      <c r="OBG1479" s="32"/>
      <c r="OBH1479" s="32"/>
      <c r="OBI1479" s="32"/>
      <c r="OBJ1479" s="32"/>
      <c r="OBK1479" s="6"/>
      <c r="OBL1479" s="13"/>
      <c r="OBM1479" s="6"/>
      <c r="OBN1479" s="10"/>
      <c r="OBO1479" s="10"/>
      <c r="OBP1479" s="6"/>
      <c r="OBQ1479" s="5"/>
      <c r="OBR1479" s="7"/>
      <c r="OBS1479" s="6"/>
      <c r="OBT1479" s="32"/>
      <c r="OBU1479" s="32"/>
      <c r="OBV1479" s="32"/>
      <c r="OBW1479" s="32"/>
      <c r="OBX1479" s="6"/>
      <c r="OBY1479" s="13"/>
      <c r="OBZ1479" s="6"/>
      <c r="OCA1479" s="10"/>
      <c r="OCB1479" s="10"/>
      <c r="OCC1479" s="6"/>
      <c r="OCD1479" s="5"/>
      <c r="OCE1479" s="7"/>
      <c r="OCF1479" s="6"/>
      <c r="OCG1479" s="32"/>
      <c r="OCH1479" s="32"/>
      <c r="OCI1479" s="32"/>
      <c r="OCJ1479" s="32"/>
      <c r="OCK1479" s="6"/>
      <c r="OCL1479" s="13"/>
      <c r="OCM1479" s="6"/>
      <c r="OCN1479" s="10"/>
      <c r="OCO1479" s="10"/>
      <c r="OCP1479" s="6"/>
      <c r="OCQ1479" s="5"/>
      <c r="OCR1479" s="7"/>
      <c r="OCS1479" s="6"/>
      <c r="OCT1479" s="32"/>
      <c r="OCU1479" s="32"/>
      <c r="OCV1479" s="32"/>
      <c r="OCW1479" s="32"/>
      <c r="OCX1479" s="6"/>
      <c r="OCY1479" s="13"/>
      <c r="OCZ1479" s="6"/>
      <c r="ODA1479" s="10"/>
      <c r="ODB1479" s="10"/>
      <c r="ODC1479" s="6"/>
      <c r="ODD1479" s="5"/>
      <c r="ODE1479" s="7"/>
      <c r="ODF1479" s="6"/>
      <c r="ODG1479" s="32"/>
      <c r="ODH1479" s="32"/>
      <c r="ODI1479" s="32"/>
      <c r="ODJ1479" s="32"/>
      <c r="ODK1479" s="6"/>
      <c r="ODL1479" s="13"/>
      <c r="ODM1479" s="6"/>
      <c r="ODN1479" s="10"/>
      <c r="ODO1479" s="10"/>
      <c r="ODP1479" s="6"/>
      <c r="ODQ1479" s="5"/>
      <c r="ODR1479" s="7"/>
      <c r="ODS1479" s="6"/>
      <c r="ODT1479" s="32"/>
      <c r="ODU1479" s="32"/>
      <c r="ODV1479" s="32"/>
      <c r="ODW1479" s="32"/>
      <c r="ODX1479" s="6"/>
      <c r="ODY1479" s="13"/>
      <c r="ODZ1479" s="6"/>
      <c r="OEA1479" s="10"/>
      <c r="OEB1479" s="10"/>
      <c r="OEC1479" s="6"/>
      <c r="OED1479" s="5"/>
      <c r="OEE1479" s="7"/>
      <c r="OEF1479" s="6"/>
      <c r="OEG1479" s="32"/>
      <c r="OEH1479" s="32"/>
      <c r="OEI1479" s="32"/>
      <c r="OEJ1479" s="32"/>
      <c r="OEK1479" s="6"/>
      <c r="OEL1479" s="13"/>
      <c r="OEM1479" s="6"/>
      <c r="OEN1479" s="10"/>
      <c r="OEO1479" s="10"/>
      <c r="OEP1479" s="6"/>
      <c r="OEQ1479" s="5"/>
      <c r="OER1479" s="7"/>
      <c r="OES1479" s="6"/>
      <c r="OET1479" s="32"/>
      <c r="OEU1479" s="32"/>
      <c r="OEV1479" s="32"/>
      <c r="OEW1479" s="32"/>
      <c r="OEX1479" s="6"/>
      <c r="OEY1479" s="13"/>
      <c r="OEZ1479" s="6"/>
      <c r="OFA1479" s="10"/>
      <c r="OFB1479" s="10"/>
      <c r="OFC1479" s="6"/>
      <c r="OFD1479" s="5"/>
      <c r="OFE1479" s="7"/>
      <c r="OFF1479" s="6"/>
      <c r="OFG1479" s="32"/>
      <c r="OFH1479" s="32"/>
      <c r="OFI1479" s="32"/>
      <c r="OFJ1479" s="32"/>
      <c r="OFK1479" s="6"/>
      <c r="OFL1479" s="13"/>
      <c r="OFM1479" s="6"/>
      <c r="OFN1479" s="10"/>
      <c r="OFO1479" s="10"/>
      <c r="OFP1479" s="6"/>
      <c r="OFQ1479" s="5"/>
      <c r="OFR1479" s="7"/>
      <c r="OFS1479" s="6"/>
      <c r="OFT1479" s="32"/>
      <c r="OFU1479" s="32"/>
      <c r="OFV1479" s="32"/>
      <c r="OFW1479" s="32"/>
      <c r="OFX1479" s="6"/>
      <c r="OFY1479" s="13"/>
      <c r="OFZ1479" s="6"/>
      <c r="OGA1479" s="10"/>
      <c r="OGB1479" s="10"/>
      <c r="OGC1479" s="6"/>
      <c r="OGD1479" s="5"/>
      <c r="OGE1479" s="7"/>
      <c r="OGF1479" s="6"/>
      <c r="OGG1479" s="32"/>
      <c r="OGH1479" s="32"/>
      <c r="OGI1479" s="32"/>
      <c r="OGJ1479" s="32"/>
      <c r="OGK1479" s="6"/>
      <c r="OGL1479" s="13"/>
      <c r="OGM1479" s="6"/>
      <c r="OGN1479" s="10"/>
      <c r="OGO1479" s="10"/>
      <c r="OGP1479" s="6"/>
      <c r="OGQ1479" s="5"/>
      <c r="OGR1479" s="7"/>
      <c r="OGS1479" s="6"/>
      <c r="OGT1479" s="32"/>
      <c r="OGU1479" s="32"/>
      <c r="OGV1479" s="32"/>
      <c r="OGW1479" s="32"/>
      <c r="OGX1479" s="6"/>
      <c r="OGY1479" s="13"/>
      <c r="OGZ1479" s="6"/>
      <c r="OHA1479" s="10"/>
      <c r="OHB1479" s="10"/>
      <c r="OHC1479" s="6"/>
      <c r="OHD1479" s="5"/>
      <c r="OHE1479" s="7"/>
      <c r="OHF1479" s="6"/>
      <c r="OHG1479" s="32"/>
      <c r="OHH1479" s="32"/>
      <c r="OHI1479" s="32"/>
      <c r="OHJ1479" s="32"/>
      <c r="OHK1479" s="6"/>
      <c r="OHL1479" s="13"/>
      <c r="OHM1479" s="6"/>
      <c r="OHN1479" s="10"/>
      <c r="OHO1479" s="10"/>
      <c r="OHP1479" s="6"/>
      <c r="OHQ1479" s="5"/>
      <c r="OHR1479" s="7"/>
      <c r="OHS1479" s="6"/>
      <c r="OHT1479" s="32"/>
      <c r="OHU1479" s="32"/>
      <c r="OHV1479" s="32"/>
      <c r="OHW1479" s="32"/>
      <c r="OHX1479" s="6"/>
      <c r="OHY1479" s="13"/>
      <c r="OHZ1479" s="6"/>
      <c r="OIA1479" s="10"/>
      <c r="OIB1479" s="10"/>
      <c r="OIC1479" s="6"/>
      <c r="OID1479" s="5"/>
      <c r="OIE1479" s="7"/>
      <c r="OIF1479" s="6"/>
      <c r="OIG1479" s="32"/>
      <c r="OIH1479" s="32"/>
      <c r="OII1479" s="32"/>
      <c r="OIJ1479" s="32"/>
      <c r="OIK1479" s="6"/>
      <c r="OIL1479" s="13"/>
      <c r="OIM1479" s="6"/>
      <c r="OIN1479" s="10"/>
      <c r="OIO1479" s="10"/>
      <c r="OIP1479" s="6"/>
      <c r="OIQ1479" s="5"/>
      <c r="OIR1479" s="7"/>
      <c r="OIS1479" s="6"/>
      <c r="OIT1479" s="32"/>
      <c r="OIU1479" s="32"/>
      <c r="OIV1479" s="32"/>
      <c r="OIW1479" s="32"/>
      <c r="OIX1479" s="6"/>
      <c r="OIY1479" s="13"/>
      <c r="OIZ1479" s="6"/>
      <c r="OJA1479" s="10"/>
      <c r="OJB1479" s="10"/>
      <c r="OJC1479" s="6"/>
      <c r="OJD1479" s="5"/>
      <c r="OJE1479" s="7"/>
      <c r="OJF1479" s="6"/>
      <c r="OJG1479" s="32"/>
      <c r="OJH1479" s="32"/>
      <c r="OJI1479" s="32"/>
      <c r="OJJ1479" s="32"/>
      <c r="OJK1479" s="6"/>
      <c r="OJL1479" s="13"/>
      <c r="OJM1479" s="6"/>
      <c r="OJN1479" s="10"/>
      <c r="OJO1479" s="10"/>
      <c r="OJP1479" s="6"/>
      <c r="OJQ1479" s="5"/>
      <c r="OJR1479" s="7"/>
      <c r="OJS1479" s="6"/>
      <c r="OJT1479" s="32"/>
      <c r="OJU1479" s="32"/>
      <c r="OJV1479" s="32"/>
      <c r="OJW1479" s="32"/>
      <c r="OJX1479" s="6"/>
      <c r="OJY1479" s="13"/>
      <c r="OJZ1479" s="6"/>
      <c r="OKA1479" s="10"/>
      <c r="OKB1479" s="10"/>
      <c r="OKC1479" s="6"/>
      <c r="OKD1479" s="5"/>
      <c r="OKE1479" s="7"/>
      <c r="OKF1479" s="6"/>
      <c r="OKG1479" s="32"/>
      <c r="OKH1479" s="32"/>
      <c r="OKI1479" s="32"/>
      <c r="OKJ1479" s="32"/>
      <c r="OKK1479" s="6"/>
      <c r="OKL1479" s="13"/>
      <c r="OKM1479" s="6"/>
      <c r="OKN1479" s="10"/>
      <c r="OKO1479" s="10"/>
      <c r="OKP1479" s="6"/>
      <c r="OKQ1479" s="5"/>
      <c r="OKR1479" s="7"/>
      <c r="OKS1479" s="6"/>
      <c r="OKT1479" s="32"/>
      <c r="OKU1479" s="32"/>
      <c r="OKV1479" s="32"/>
      <c r="OKW1479" s="32"/>
      <c r="OKX1479" s="6"/>
      <c r="OKY1479" s="13"/>
      <c r="OKZ1479" s="6"/>
      <c r="OLA1479" s="10"/>
      <c r="OLB1479" s="10"/>
      <c r="OLC1479" s="6"/>
      <c r="OLD1479" s="5"/>
      <c r="OLE1479" s="7"/>
      <c r="OLF1479" s="6"/>
      <c r="OLG1479" s="32"/>
      <c r="OLH1479" s="32"/>
      <c r="OLI1479" s="32"/>
      <c r="OLJ1479" s="32"/>
      <c r="OLK1479" s="6"/>
      <c r="OLL1479" s="13"/>
      <c r="OLM1479" s="6"/>
      <c r="OLN1479" s="10"/>
      <c r="OLO1479" s="10"/>
      <c r="OLP1479" s="6"/>
      <c r="OLQ1479" s="5"/>
      <c r="OLR1479" s="7"/>
      <c r="OLS1479" s="6"/>
      <c r="OLT1479" s="32"/>
      <c r="OLU1479" s="32"/>
      <c r="OLV1479" s="32"/>
      <c r="OLW1479" s="32"/>
      <c r="OLX1479" s="6"/>
      <c r="OLY1479" s="13"/>
      <c r="OLZ1479" s="6"/>
      <c r="OMA1479" s="10"/>
      <c r="OMB1479" s="10"/>
      <c r="OMC1479" s="6"/>
      <c r="OMD1479" s="5"/>
      <c r="OME1479" s="7"/>
      <c r="OMF1479" s="6"/>
      <c r="OMG1479" s="32"/>
      <c r="OMH1479" s="32"/>
      <c r="OMI1479" s="32"/>
      <c r="OMJ1479" s="32"/>
      <c r="OMK1479" s="6"/>
      <c r="OML1479" s="13"/>
      <c r="OMM1479" s="6"/>
      <c r="OMN1479" s="10"/>
      <c r="OMO1479" s="10"/>
      <c r="OMP1479" s="6"/>
      <c r="OMQ1479" s="5"/>
      <c r="OMR1479" s="7"/>
      <c r="OMS1479" s="6"/>
      <c r="OMT1479" s="32"/>
      <c r="OMU1479" s="32"/>
      <c r="OMV1479" s="32"/>
      <c r="OMW1479" s="32"/>
      <c r="OMX1479" s="6"/>
      <c r="OMY1479" s="13"/>
      <c r="OMZ1479" s="6"/>
      <c r="ONA1479" s="10"/>
      <c r="ONB1479" s="10"/>
      <c r="ONC1479" s="6"/>
      <c r="OND1479" s="5"/>
      <c r="ONE1479" s="7"/>
      <c r="ONF1479" s="6"/>
      <c r="ONG1479" s="32"/>
      <c r="ONH1479" s="32"/>
      <c r="ONI1479" s="32"/>
      <c r="ONJ1479" s="32"/>
      <c r="ONK1479" s="6"/>
      <c r="ONL1479" s="13"/>
      <c r="ONM1479" s="6"/>
      <c r="ONN1479" s="10"/>
      <c r="ONO1479" s="10"/>
      <c r="ONP1479" s="6"/>
      <c r="ONQ1479" s="5"/>
      <c r="ONR1479" s="7"/>
      <c r="ONS1479" s="6"/>
      <c r="ONT1479" s="32"/>
      <c r="ONU1479" s="32"/>
      <c r="ONV1479" s="32"/>
      <c r="ONW1479" s="32"/>
      <c r="ONX1479" s="6"/>
      <c r="ONY1479" s="13"/>
      <c r="ONZ1479" s="6"/>
      <c r="OOA1479" s="10"/>
      <c r="OOB1479" s="10"/>
      <c r="OOC1479" s="6"/>
      <c r="OOD1479" s="5"/>
      <c r="OOE1479" s="7"/>
      <c r="OOF1479" s="6"/>
      <c r="OOG1479" s="32"/>
      <c r="OOH1479" s="32"/>
      <c r="OOI1479" s="32"/>
      <c r="OOJ1479" s="32"/>
      <c r="OOK1479" s="6"/>
      <c r="OOL1479" s="13"/>
      <c r="OOM1479" s="6"/>
      <c r="OON1479" s="10"/>
      <c r="OOO1479" s="10"/>
      <c r="OOP1479" s="6"/>
      <c r="OOQ1479" s="5"/>
      <c r="OOR1479" s="7"/>
      <c r="OOS1479" s="6"/>
      <c r="OOT1479" s="32"/>
      <c r="OOU1479" s="32"/>
      <c r="OOV1479" s="32"/>
      <c r="OOW1479" s="32"/>
      <c r="OOX1479" s="6"/>
      <c r="OOY1479" s="13"/>
      <c r="OOZ1479" s="6"/>
      <c r="OPA1479" s="10"/>
      <c r="OPB1479" s="10"/>
      <c r="OPC1479" s="6"/>
      <c r="OPD1479" s="5"/>
      <c r="OPE1479" s="7"/>
      <c r="OPF1479" s="6"/>
      <c r="OPG1479" s="32"/>
      <c r="OPH1479" s="32"/>
      <c r="OPI1479" s="32"/>
      <c r="OPJ1479" s="32"/>
      <c r="OPK1479" s="6"/>
      <c r="OPL1479" s="13"/>
      <c r="OPM1479" s="6"/>
      <c r="OPN1479" s="10"/>
      <c r="OPO1479" s="10"/>
      <c r="OPP1479" s="6"/>
      <c r="OPQ1479" s="5"/>
      <c r="OPR1479" s="7"/>
      <c r="OPS1479" s="6"/>
      <c r="OPT1479" s="32"/>
      <c r="OPU1479" s="32"/>
      <c r="OPV1479" s="32"/>
      <c r="OPW1479" s="32"/>
      <c r="OPX1479" s="6"/>
      <c r="OPY1479" s="13"/>
      <c r="OPZ1479" s="6"/>
      <c r="OQA1479" s="10"/>
      <c r="OQB1479" s="10"/>
      <c r="OQC1479" s="6"/>
      <c r="OQD1479" s="5"/>
      <c r="OQE1479" s="7"/>
      <c r="OQF1479" s="6"/>
      <c r="OQG1479" s="32"/>
      <c r="OQH1479" s="32"/>
      <c r="OQI1479" s="32"/>
      <c r="OQJ1479" s="32"/>
      <c r="OQK1479" s="6"/>
      <c r="OQL1479" s="13"/>
      <c r="OQM1479" s="6"/>
      <c r="OQN1479" s="10"/>
      <c r="OQO1479" s="10"/>
      <c r="OQP1479" s="6"/>
      <c r="OQQ1479" s="5"/>
      <c r="OQR1479" s="7"/>
      <c r="OQS1479" s="6"/>
      <c r="OQT1479" s="32"/>
      <c r="OQU1479" s="32"/>
      <c r="OQV1479" s="32"/>
      <c r="OQW1479" s="32"/>
      <c r="OQX1479" s="6"/>
      <c r="OQY1479" s="13"/>
      <c r="OQZ1479" s="6"/>
      <c r="ORA1479" s="10"/>
      <c r="ORB1479" s="10"/>
      <c r="ORC1479" s="6"/>
      <c r="ORD1479" s="5"/>
      <c r="ORE1479" s="7"/>
      <c r="ORF1479" s="6"/>
      <c r="ORG1479" s="32"/>
      <c r="ORH1479" s="32"/>
      <c r="ORI1479" s="32"/>
      <c r="ORJ1479" s="32"/>
      <c r="ORK1479" s="6"/>
      <c r="ORL1479" s="13"/>
      <c r="ORM1479" s="6"/>
      <c r="ORN1479" s="10"/>
      <c r="ORO1479" s="10"/>
      <c r="ORP1479" s="6"/>
      <c r="ORQ1479" s="5"/>
      <c r="ORR1479" s="7"/>
      <c r="ORS1479" s="6"/>
      <c r="ORT1479" s="32"/>
      <c r="ORU1479" s="32"/>
      <c r="ORV1479" s="32"/>
      <c r="ORW1479" s="32"/>
      <c r="ORX1479" s="6"/>
      <c r="ORY1479" s="13"/>
      <c r="ORZ1479" s="6"/>
      <c r="OSA1479" s="10"/>
      <c r="OSB1479" s="10"/>
      <c r="OSC1479" s="6"/>
      <c r="OSD1479" s="5"/>
      <c r="OSE1479" s="7"/>
      <c r="OSF1479" s="6"/>
      <c r="OSG1479" s="32"/>
      <c r="OSH1479" s="32"/>
      <c r="OSI1479" s="32"/>
      <c r="OSJ1479" s="32"/>
      <c r="OSK1479" s="6"/>
      <c r="OSL1479" s="13"/>
      <c r="OSM1479" s="6"/>
      <c r="OSN1479" s="10"/>
      <c r="OSO1479" s="10"/>
      <c r="OSP1479" s="6"/>
      <c r="OSQ1479" s="5"/>
      <c r="OSR1479" s="7"/>
      <c r="OSS1479" s="6"/>
      <c r="OST1479" s="32"/>
      <c r="OSU1479" s="32"/>
      <c r="OSV1479" s="32"/>
      <c r="OSW1479" s="32"/>
      <c r="OSX1479" s="6"/>
      <c r="OSY1479" s="13"/>
      <c r="OSZ1479" s="6"/>
      <c r="OTA1479" s="10"/>
      <c r="OTB1479" s="10"/>
      <c r="OTC1479" s="6"/>
      <c r="OTD1479" s="5"/>
      <c r="OTE1479" s="7"/>
      <c r="OTF1479" s="6"/>
      <c r="OTG1479" s="32"/>
      <c r="OTH1479" s="32"/>
      <c r="OTI1479" s="32"/>
      <c r="OTJ1479" s="32"/>
      <c r="OTK1479" s="6"/>
      <c r="OTL1479" s="13"/>
      <c r="OTM1479" s="6"/>
      <c r="OTN1479" s="10"/>
      <c r="OTO1479" s="10"/>
      <c r="OTP1479" s="6"/>
      <c r="OTQ1479" s="5"/>
      <c r="OTR1479" s="7"/>
      <c r="OTS1479" s="6"/>
      <c r="OTT1479" s="32"/>
      <c r="OTU1479" s="32"/>
      <c r="OTV1479" s="32"/>
      <c r="OTW1479" s="32"/>
      <c r="OTX1479" s="6"/>
      <c r="OTY1479" s="13"/>
      <c r="OTZ1479" s="6"/>
      <c r="OUA1479" s="10"/>
      <c r="OUB1479" s="10"/>
      <c r="OUC1479" s="6"/>
      <c r="OUD1479" s="5"/>
      <c r="OUE1479" s="7"/>
      <c r="OUF1479" s="6"/>
      <c r="OUG1479" s="32"/>
      <c r="OUH1479" s="32"/>
      <c r="OUI1479" s="32"/>
      <c r="OUJ1479" s="32"/>
      <c r="OUK1479" s="6"/>
      <c r="OUL1479" s="13"/>
      <c r="OUM1479" s="6"/>
      <c r="OUN1479" s="10"/>
      <c r="OUO1479" s="10"/>
      <c r="OUP1479" s="6"/>
      <c r="OUQ1479" s="5"/>
      <c r="OUR1479" s="7"/>
      <c r="OUS1479" s="6"/>
      <c r="OUT1479" s="32"/>
      <c r="OUU1479" s="32"/>
      <c r="OUV1479" s="32"/>
      <c r="OUW1479" s="32"/>
      <c r="OUX1479" s="6"/>
      <c r="OUY1479" s="13"/>
      <c r="OUZ1479" s="6"/>
      <c r="OVA1479" s="10"/>
      <c r="OVB1479" s="10"/>
      <c r="OVC1479" s="6"/>
      <c r="OVD1479" s="5"/>
      <c r="OVE1479" s="7"/>
      <c r="OVF1479" s="6"/>
      <c r="OVG1479" s="32"/>
      <c r="OVH1479" s="32"/>
      <c r="OVI1479" s="32"/>
      <c r="OVJ1479" s="32"/>
      <c r="OVK1479" s="6"/>
      <c r="OVL1479" s="13"/>
      <c r="OVM1479" s="6"/>
      <c r="OVN1479" s="10"/>
      <c r="OVO1479" s="10"/>
      <c r="OVP1479" s="6"/>
      <c r="OVQ1479" s="5"/>
      <c r="OVR1479" s="7"/>
      <c r="OVS1479" s="6"/>
      <c r="OVT1479" s="32"/>
      <c r="OVU1479" s="32"/>
      <c r="OVV1479" s="32"/>
      <c r="OVW1479" s="32"/>
      <c r="OVX1479" s="6"/>
      <c r="OVY1479" s="13"/>
      <c r="OVZ1479" s="6"/>
      <c r="OWA1479" s="10"/>
      <c r="OWB1479" s="10"/>
      <c r="OWC1479" s="6"/>
      <c r="OWD1479" s="5"/>
      <c r="OWE1479" s="7"/>
      <c r="OWF1479" s="6"/>
      <c r="OWG1479" s="32"/>
      <c r="OWH1479" s="32"/>
      <c r="OWI1479" s="32"/>
      <c r="OWJ1479" s="32"/>
      <c r="OWK1479" s="6"/>
      <c r="OWL1479" s="13"/>
      <c r="OWM1479" s="6"/>
      <c r="OWN1479" s="10"/>
      <c r="OWO1479" s="10"/>
      <c r="OWP1479" s="6"/>
      <c r="OWQ1479" s="5"/>
      <c r="OWR1479" s="7"/>
      <c r="OWS1479" s="6"/>
      <c r="OWT1479" s="32"/>
      <c r="OWU1479" s="32"/>
      <c r="OWV1479" s="32"/>
      <c r="OWW1479" s="32"/>
      <c r="OWX1479" s="6"/>
      <c r="OWY1479" s="13"/>
      <c r="OWZ1479" s="6"/>
      <c r="OXA1479" s="10"/>
      <c r="OXB1479" s="10"/>
      <c r="OXC1479" s="6"/>
      <c r="OXD1479" s="5"/>
      <c r="OXE1479" s="7"/>
      <c r="OXF1479" s="6"/>
      <c r="OXG1479" s="32"/>
      <c r="OXH1479" s="32"/>
      <c r="OXI1479" s="32"/>
      <c r="OXJ1479" s="32"/>
      <c r="OXK1479" s="6"/>
      <c r="OXL1479" s="13"/>
      <c r="OXM1479" s="6"/>
      <c r="OXN1479" s="10"/>
      <c r="OXO1479" s="10"/>
      <c r="OXP1479" s="6"/>
      <c r="OXQ1479" s="5"/>
      <c r="OXR1479" s="7"/>
      <c r="OXS1479" s="6"/>
      <c r="OXT1479" s="32"/>
      <c r="OXU1479" s="32"/>
      <c r="OXV1479" s="32"/>
      <c r="OXW1479" s="32"/>
      <c r="OXX1479" s="6"/>
      <c r="OXY1479" s="13"/>
      <c r="OXZ1479" s="6"/>
      <c r="OYA1479" s="10"/>
      <c r="OYB1479" s="10"/>
      <c r="OYC1479" s="6"/>
      <c r="OYD1479" s="5"/>
      <c r="OYE1479" s="7"/>
      <c r="OYF1479" s="6"/>
      <c r="OYG1479" s="32"/>
      <c r="OYH1479" s="32"/>
      <c r="OYI1479" s="32"/>
      <c r="OYJ1479" s="32"/>
      <c r="OYK1479" s="6"/>
      <c r="OYL1479" s="13"/>
      <c r="OYM1479" s="6"/>
      <c r="OYN1479" s="10"/>
      <c r="OYO1479" s="10"/>
      <c r="OYP1479" s="6"/>
      <c r="OYQ1479" s="5"/>
      <c r="OYR1479" s="7"/>
      <c r="OYS1479" s="6"/>
      <c r="OYT1479" s="32"/>
      <c r="OYU1479" s="32"/>
      <c r="OYV1479" s="32"/>
      <c r="OYW1479" s="32"/>
      <c r="OYX1479" s="6"/>
      <c r="OYY1479" s="13"/>
      <c r="OYZ1479" s="6"/>
      <c r="OZA1479" s="10"/>
      <c r="OZB1479" s="10"/>
      <c r="OZC1479" s="6"/>
      <c r="OZD1479" s="5"/>
      <c r="OZE1479" s="7"/>
      <c r="OZF1479" s="6"/>
      <c r="OZG1479" s="32"/>
      <c r="OZH1479" s="32"/>
      <c r="OZI1479" s="32"/>
      <c r="OZJ1479" s="32"/>
      <c r="OZK1479" s="6"/>
      <c r="OZL1479" s="13"/>
      <c r="OZM1479" s="6"/>
      <c r="OZN1479" s="10"/>
      <c r="OZO1479" s="10"/>
      <c r="OZP1479" s="6"/>
      <c r="OZQ1479" s="5"/>
      <c r="OZR1479" s="7"/>
      <c r="OZS1479" s="6"/>
      <c r="OZT1479" s="32"/>
      <c r="OZU1479" s="32"/>
      <c r="OZV1479" s="32"/>
      <c r="OZW1479" s="32"/>
      <c r="OZX1479" s="6"/>
      <c r="OZY1479" s="13"/>
      <c r="OZZ1479" s="6"/>
      <c r="PAA1479" s="10"/>
      <c r="PAB1479" s="10"/>
      <c r="PAC1479" s="6"/>
      <c r="PAD1479" s="5"/>
      <c r="PAE1479" s="7"/>
      <c r="PAF1479" s="6"/>
      <c r="PAG1479" s="32"/>
      <c r="PAH1479" s="32"/>
      <c r="PAI1479" s="32"/>
      <c r="PAJ1479" s="32"/>
      <c r="PAK1479" s="6"/>
      <c r="PAL1479" s="13"/>
      <c r="PAM1479" s="6"/>
      <c r="PAN1479" s="10"/>
      <c r="PAO1479" s="10"/>
      <c r="PAP1479" s="6"/>
      <c r="PAQ1479" s="5"/>
      <c r="PAR1479" s="7"/>
      <c r="PAS1479" s="6"/>
      <c r="PAT1479" s="32"/>
      <c r="PAU1479" s="32"/>
      <c r="PAV1479" s="32"/>
      <c r="PAW1479" s="32"/>
      <c r="PAX1479" s="6"/>
      <c r="PAY1479" s="13"/>
      <c r="PAZ1479" s="6"/>
      <c r="PBA1479" s="10"/>
      <c r="PBB1479" s="10"/>
      <c r="PBC1479" s="6"/>
      <c r="PBD1479" s="5"/>
      <c r="PBE1479" s="7"/>
      <c r="PBF1479" s="6"/>
      <c r="PBG1479" s="32"/>
      <c r="PBH1479" s="32"/>
      <c r="PBI1479" s="32"/>
      <c r="PBJ1479" s="32"/>
      <c r="PBK1479" s="6"/>
      <c r="PBL1479" s="13"/>
      <c r="PBM1479" s="6"/>
      <c r="PBN1479" s="10"/>
      <c r="PBO1479" s="10"/>
      <c r="PBP1479" s="6"/>
      <c r="PBQ1479" s="5"/>
      <c r="PBR1479" s="7"/>
      <c r="PBS1479" s="6"/>
      <c r="PBT1479" s="32"/>
      <c r="PBU1479" s="32"/>
      <c r="PBV1479" s="32"/>
      <c r="PBW1479" s="32"/>
      <c r="PBX1479" s="6"/>
      <c r="PBY1479" s="13"/>
      <c r="PBZ1479" s="6"/>
      <c r="PCA1479" s="10"/>
      <c r="PCB1479" s="10"/>
      <c r="PCC1479" s="6"/>
      <c r="PCD1479" s="5"/>
      <c r="PCE1479" s="7"/>
      <c r="PCF1479" s="6"/>
      <c r="PCG1479" s="32"/>
      <c r="PCH1479" s="32"/>
      <c r="PCI1479" s="32"/>
      <c r="PCJ1479" s="32"/>
      <c r="PCK1479" s="6"/>
      <c r="PCL1479" s="13"/>
      <c r="PCM1479" s="6"/>
      <c r="PCN1479" s="10"/>
      <c r="PCO1479" s="10"/>
      <c r="PCP1479" s="6"/>
      <c r="PCQ1479" s="5"/>
      <c r="PCR1479" s="7"/>
      <c r="PCS1479" s="6"/>
      <c r="PCT1479" s="32"/>
      <c r="PCU1479" s="32"/>
      <c r="PCV1479" s="32"/>
      <c r="PCW1479" s="32"/>
      <c r="PCX1479" s="6"/>
      <c r="PCY1479" s="13"/>
      <c r="PCZ1479" s="6"/>
      <c r="PDA1479" s="10"/>
      <c r="PDB1479" s="10"/>
      <c r="PDC1479" s="6"/>
      <c r="PDD1479" s="5"/>
      <c r="PDE1479" s="7"/>
      <c r="PDF1479" s="6"/>
      <c r="PDG1479" s="32"/>
      <c r="PDH1479" s="32"/>
      <c r="PDI1479" s="32"/>
      <c r="PDJ1479" s="32"/>
      <c r="PDK1479" s="6"/>
      <c r="PDL1479" s="13"/>
      <c r="PDM1479" s="6"/>
      <c r="PDN1479" s="10"/>
      <c r="PDO1479" s="10"/>
      <c r="PDP1479" s="6"/>
      <c r="PDQ1479" s="5"/>
      <c r="PDR1479" s="7"/>
      <c r="PDS1479" s="6"/>
      <c r="PDT1479" s="32"/>
      <c r="PDU1479" s="32"/>
      <c r="PDV1479" s="32"/>
      <c r="PDW1479" s="32"/>
      <c r="PDX1479" s="6"/>
      <c r="PDY1479" s="13"/>
      <c r="PDZ1479" s="6"/>
      <c r="PEA1479" s="10"/>
      <c r="PEB1479" s="10"/>
      <c r="PEC1479" s="6"/>
      <c r="PED1479" s="5"/>
      <c r="PEE1479" s="7"/>
      <c r="PEF1479" s="6"/>
      <c r="PEG1479" s="32"/>
      <c r="PEH1479" s="32"/>
      <c r="PEI1479" s="32"/>
      <c r="PEJ1479" s="32"/>
      <c r="PEK1479" s="6"/>
      <c r="PEL1479" s="13"/>
      <c r="PEM1479" s="6"/>
      <c r="PEN1479" s="10"/>
      <c r="PEO1479" s="10"/>
      <c r="PEP1479" s="6"/>
      <c r="PEQ1479" s="5"/>
      <c r="PER1479" s="7"/>
      <c r="PES1479" s="6"/>
      <c r="PET1479" s="32"/>
      <c r="PEU1479" s="32"/>
      <c r="PEV1479" s="32"/>
      <c r="PEW1479" s="32"/>
      <c r="PEX1479" s="6"/>
      <c r="PEY1479" s="13"/>
      <c r="PEZ1479" s="6"/>
      <c r="PFA1479" s="10"/>
      <c r="PFB1479" s="10"/>
      <c r="PFC1479" s="6"/>
      <c r="PFD1479" s="5"/>
      <c r="PFE1479" s="7"/>
      <c r="PFF1479" s="6"/>
      <c r="PFG1479" s="32"/>
      <c r="PFH1479" s="32"/>
      <c r="PFI1479" s="32"/>
      <c r="PFJ1479" s="32"/>
      <c r="PFK1479" s="6"/>
      <c r="PFL1479" s="13"/>
      <c r="PFM1479" s="6"/>
      <c r="PFN1479" s="10"/>
      <c r="PFO1479" s="10"/>
      <c r="PFP1479" s="6"/>
      <c r="PFQ1479" s="5"/>
      <c r="PFR1479" s="7"/>
      <c r="PFS1479" s="6"/>
      <c r="PFT1479" s="32"/>
      <c r="PFU1479" s="32"/>
      <c r="PFV1479" s="32"/>
      <c r="PFW1479" s="32"/>
      <c r="PFX1479" s="6"/>
      <c r="PFY1479" s="13"/>
      <c r="PFZ1479" s="6"/>
      <c r="PGA1479" s="10"/>
      <c r="PGB1479" s="10"/>
      <c r="PGC1479" s="6"/>
      <c r="PGD1479" s="5"/>
      <c r="PGE1479" s="7"/>
      <c r="PGF1479" s="6"/>
      <c r="PGG1479" s="32"/>
      <c r="PGH1479" s="32"/>
      <c r="PGI1479" s="32"/>
      <c r="PGJ1479" s="32"/>
      <c r="PGK1479" s="6"/>
      <c r="PGL1479" s="13"/>
      <c r="PGM1479" s="6"/>
      <c r="PGN1479" s="10"/>
      <c r="PGO1479" s="10"/>
      <c r="PGP1479" s="6"/>
      <c r="PGQ1479" s="5"/>
      <c r="PGR1479" s="7"/>
      <c r="PGS1479" s="6"/>
      <c r="PGT1479" s="32"/>
      <c r="PGU1479" s="32"/>
      <c r="PGV1479" s="32"/>
      <c r="PGW1479" s="32"/>
      <c r="PGX1479" s="6"/>
      <c r="PGY1479" s="13"/>
      <c r="PGZ1479" s="6"/>
      <c r="PHA1479" s="10"/>
      <c r="PHB1479" s="10"/>
      <c r="PHC1479" s="6"/>
      <c r="PHD1479" s="5"/>
      <c r="PHE1479" s="7"/>
      <c r="PHF1479" s="6"/>
      <c r="PHG1479" s="32"/>
      <c r="PHH1479" s="32"/>
      <c r="PHI1479" s="32"/>
      <c r="PHJ1479" s="32"/>
      <c r="PHK1479" s="6"/>
      <c r="PHL1479" s="13"/>
      <c r="PHM1479" s="6"/>
      <c r="PHN1479" s="10"/>
      <c r="PHO1479" s="10"/>
      <c r="PHP1479" s="6"/>
      <c r="PHQ1479" s="5"/>
      <c r="PHR1479" s="7"/>
      <c r="PHS1479" s="6"/>
      <c r="PHT1479" s="32"/>
      <c r="PHU1479" s="32"/>
      <c r="PHV1479" s="32"/>
      <c r="PHW1479" s="32"/>
      <c r="PHX1479" s="6"/>
      <c r="PHY1479" s="13"/>
      <c r="PHZ1479" s="6"/>
      <c r="PIA1479" s="10"/>
      <c r="PIB1479" s="10"/>
      <c r="PIC1479" s="6"/>
      <c r="PID1479" s="5"/>
      <c r="PIE1479" s="7"/>
      <c r="PIF1479" s="6"/>
      <c r="PIG1479" s="32"/>
      <c r="PIH1479" s="32"/>
      <c r="PII1479" s="32"/>
      <c r="PIJ1479" s="32"/>
      <c r="PIK1479" s="6"/>
      <c r="PIL1479" s="13"/>
      <c r="PIM1479" s="6"/>
      <c r="PIN1479" s="10"/>
      <c r="PIO1479" s="10"/>
      <c r="PIP1479" s="6"/>
      <c r="PIQ1479" s="5"/>
      <c r="PIR1479" s="7"/>
      <c r="PIS1479" s="6"/>
      <c r="PIT1479" s="32"/>
      <c r="PIU1479" s="32"/>
      <c r="PIV1479" s="32"/>
      <c r="PIW1479" s="32"/>
      <c r="PIX1479" s="6"/>
      <c r="PIY1479" s="13"/>
      <c r="PIZ1479" s="6"/>
      <c r="PJA1479" s="10"/>
      <c r="PJB1479" s="10"/>
      <c r="PJC1479" s="6"/>
      <c r="PJD1479" s="5"/>
      <c r="PJE1479" s="7"/>
      <c r="PJF1479" s="6"/>
      <c r="PJG1479" s="32"/>
      <c r="PJH1479" s="32"/>
      <c r="PJI1479" s="32"/>
      <c r="PJJ1479" s="32"/>
      <c r="PJK1479" s="6"/>
      <c r="PJL1479" s="13"/>
      <c r="PJM1479" s="6"/>
      <c r="PJN1479" s="10"/>
      <c r="PJO1479" s="10"/>
      <c r="PJP1479" s="6"/>
      <c r="PJQ1479" s="5"/>
      <c r="PJR1479" s="7"/>
      <c r="PJS1479" s="6"/>
      <c r="PJT1479" s="32"/>
      <c r="PJU1479" s="32"/>
      <c r="PJV1479" s="32"/>
      <c r="PJW1479" s="32"/>
      <c r="PJX1479" s="6"/>
      <c r="PJY1479" s="13"/>
      <c r="PJZ1479" s="6"/>
      <c r="PKA1479" s="10"/>
      <c r="PKB1479" s="10"/>
      <c r="PKC1479" s="6"/>
      <c r="PKD1479" s="5"/>
      <c r="PKE1479" s="7"/>
      <c r="PKF1479" s="6"/>
      <c r="PKG1479" s="32"/>
      <c r="PKH1479" s="32"/>
      <c r="PKI1479" s="32"/>
      <c r="PKJ1479" s="32"/>
      <c r="PKK1479" s="6"/>
      <c r="PKL1479" s="13"/>
      <c r="PKM1479" s="6"/>
      <c r="PKN1479" s="10"/>
      <c r="PKO1479" s="10"/>
      <c r="PKP1479" s="6"/>
      <c r="PKQ1479" s="5"/>
      <c r="PKR1479" s="7"/>
      <c r="PKS1479" s="6"/>
      <c r="PKT1479" s="32"/>
      <c r="PKU1479" s="32"/>
      <c r="PKV1479" s="32"/>
      <c r="PKW1479" s="32"/>
      <c r="PKX1479" s="6"/>
      <c r="PKY1479" s="13"/>
      <c r="PKZ1479" s="6"/>
      <c r="PLA1479" s="10"/>
      <c r="PLB1479" s="10"/>
      <c r="PLC1479" s="6"/>
      <c r="PLD1479" s="5"/>
      <c r="PLE1479" s="7"/>
      <c r="PLF1479" s="6"/>
      <c r="PLG1479" s="32"/>
      <c r="PLH1479" s="32"/>
      <c r="PLI1479" s="32"/>
      <c r="PLJ1479" s="32"/>
      <c r="PLK1479" s="6"/>
      <c r="PLL1479" s="13"/>
      <c r="PLM1479" s="6"/>
      <c r="PLN1479" s="10"/>
      <c r="PLO1479" s="10"/>
      <c r="PLP1479" s="6"/>
      <c r="PLQ1479" s="5"/>
      <c r="PLR1479" s="7"/>
      <c r="PLS1479" s="6"/>
      <c r="PLT1479" s="32"/>
      <c r="PLU1479" s="32"/>
      <c r="PLV1479" s="32"/>
      <c r="PLW1479" s="32"/>
      <c r="PLX1479" s="6"/>
      <c r="PLY1479" s="13"/>
      <c r="PLZ1479" s="6"/>
      <c r="PMA1479" s="10"/>
      <c r="PMB1479" s="10"/>
      <c r="PMC1479" s="6"/>
      <c r="PMD1479" s="5"/>
      <c r="PME1479" s="7"/>
      <c r="PMF1479" s="6"/>
      <c r="PMG1479" s="32"/>
      <c r="PMH1479" s="32"/>
      <c r="PMI1479" s="32"/>
      <c r="PMJ1479" s="32"/>
      <c r="PMK1479" s="6"/>
      <c r="PML1479" s="13"/>
      <c r="PMM1479" s="6"/>
      <c r="PMN1479" s="10"/>
      <c r="PMO1479" s="10"/>
      <c r="PMP1479" s="6"/>
      <c r="PMQ1479" s="5"/>
      <c r="PMR1479" s="7"/>
      <c r="PMS1479" s="6"/>
      <c r="PMT1479" s="32"/>
      <c r="PMU1479" s="32"/>
      <c r="PMV1479" s="32"/>
      <c r="PMW1479" s="32"/>
      <c r="PMX1479" s="6"/>
      <c r="PMY1479" s="13"/>
      <c r="PMZ1479" s="6"/>
      <c r="PNA1479" s="10"/>
      <c r="PNB1479" s="10"/>
      <c r="PNC1479" s="6"/>
      <c r="PND1479" s="5"/>
      <c r="PNE1479" s="7"/>
      <c r="PNF1479" s="6"/>
      <c r="PNG1479" s="32"/>
      <c r="PNH1479" s="32"/>
      <c r="PNI1479" s="32"/>
      <c r="PNJ1479" s="32"/>
      <c r="PNK1479" s="6"/>
      <c r="PNL1479" s="13"/>
      <c r="PNM1479" s="6"/>
      <c r="PNN1479" s="10"/>
      <c r="PNO1479" s="10"/>
      <c r="PNP1479" s="6"/>
      <c r="PNQ1479" s="5"/>
      <c r="PNR1479" s="7"/>
      <c r="PNS1479" s="6"/>
      <c r="PNT1479" s="32"/>
      <c r="PNU1479" s="32"/>
      <c r="PNV1479" s="32"/>
      <c r="PNW1479" s="32"/>
      <c r="PNX1479" s="6"/>
      <c r="PNY1479" s="13"/>
      <c r="PNZ1479" s="6"/>
      <c r="POA1479" s="10"/>
      <c r="POB1479" s="10"/>
      <c r="POC1479" s="6"/>
      <c r="POD1479" s="5"/>
      <c r="POE1479" s="7"/>
      <c r="POF1479" s="6"/>
      <c r="POG1479" s="32"/>
      <c r="POH1479" s="32"/>
      <c r="POI1479" s="32"/>
      <c r="POJ1479" s="32"/>
      <c r="POK1479" s="6"/>
      <c r="POL1479" s="13"/>
      <c r="POM1479" s="6"/>
      <c r="PON1479" s="10"/>
      <c r="POO1479" s="10"/>
      <c r="POP1479" s="6"/>
      <c r="POQ1479" s="5"/>
      <c r="POR1479" s="7"/>
      <c r="POS1479" s="6"/>
      <c r="POT1479" s="32"/>
      <c r="POU1479" s="32"/>
      <c r="POV1479" s="32"/>
      <c r="POW1479" s="32"/>
      <c r="POX1479" s="6"/>
      <c r="POY1479" s="13"/>
      <c r="POZ1479" s="6"/>
      <c r="PPA1479" s="10"/>
      <c r="PPB1479" s="10"/>
      <c r="PPC1479" s="6"/>
      <c r="PPD1479" s="5"/>
      <c r="PPE1479" s="7"/>
      <c r="PPF1479" s="6"/>
      <c r="PPG1479" s="32"/>
      <c r="PPH1479" s="32"/>
      <c r="PPI1479" s="32"/>
      <c r="PPJ1479" s="32"/>
      <c r="PPK1479" s="6"/>
      <c r="PPL1479" s="13"/>
      <c r="PPM1479" s="6"/>
      <c r="PPN1479" s="10"/>
      <c r="PPO1479" s="10"/>
      <c r="PPP1479" s="6"/>
      <c r="PPQ1479" s="5"/>
      <c r="PPR1479" s="7"/>
      <c r="PPS1479" s="6"/>
      <c r="PPT1479" s="32"/>
      <c r="PPU1479" s="32"/>
      <c r="PPV1479" s="32"/>
      <c r="PPW1479" s="32"/>
      <c r="PPX1479" s="6"/>
      <c r="PPY1479" s="13"/>
      <c r="PPZ1479" s="6"/>
      <c r="PQA1479" s="10"/>
      <c r="PQB1479" s="10"/>
      <c r="PQC1479" s="6"/>
      <c r="PQD1479" s="5"/>
      <c r="PQE1479" s="7"/>
      <c r="PQF1479" s="6"/>
      <c r="PQG1479" s="32"/>
      <c r="PQH1479" s="32"/>
      <c r="PQI1479" s="32"/>
      <c r="PQJ1479" s="32"/>
      <c r="PQK1479" s="6"/>
      <c r="PQL1479" s="13"/>
      <c r="PQM1479" s="6"/>
      <c r="PQN1479" s="10"/>
      <c r="PQO1479" s="10"/>
      <c r="PQP1479" s="6"/>
      <c r="PQQ1479" s="5"/>
      <c r="PQR1479" s="7"/>
      <c r="PQS1479" s="6"/>
      <c r="PQT1479" s="32"/>
      <c r="PQU1479" s="32"/>
      <c r="PQV1479" s="32"/>
      <c r="PQW1479" s="32"/>
      <c r="PQX1479" s="6"/>
      <c r="PQY1479" s="13"/>
      <c r="PQZ1479" s="6"/>
      <c r="PRA1479" s="10"/>
      <c r="PRB1479" s="10"/>
      <c r="PRC1479" s="6"/>
      <c r="PRD1479" s="5"/>
      <c r="PRE1479" s="7"/>
      <c r="PRF1479" s="6"/>
      <c r="PRG1479" s="32"/>
      <c r="PRH1479" s="32"/>
      <c r="PRI1479" s="32"/>
      <c r="PRJ1479" s="32"/>
      <c r="PRK1479" s="6"/>
      <c r="PRL1479" s="13"/>
      <c r="PRM1479" s="6"/>
      <c r="PRN1479" s="10"/>
      <c r="PRO1479" s="10"/>
      <c r="PRP1479" s="6"/>
      <c r="PRQ1479" s="5"/>
      <c r="PRR1479" s="7"/>
      <c r="PRS1479" s="6"/>
      <c r="PRT1479" s="32"/>
      <c r="PRU1479" s="32"/>
      <c r="PRV1479" s="32"/>
      <c r="PRW1479" s="32"/>
      <c r="PRX1479" s="6"/>
      <c r="PRY1479" s="13"/>
      <c r="PRZ1479" s="6"/>
      <c r="PSA1479" s="10"/>
      <c r="PSB1479" s="10"/>
      <c r="PSC1479" s="6"/>
      <c r="PSD1479" s="5"/>
      <c r="PSE1479" s="7"/>
      <c r="PSF1479" s="6"/>
      <c r="PSG1479" s="32"/>
      <c r="PSH1479" s="32"/>
      <c r="PSI1479" s="32"/>
      <c r="PSJ1479" s="32"/>
      <c r="PSK1479" s="6"/>
      <c r="PSL1479" s="13"/>
      <c r="PSM1479" s="6"/>
      <c r="PSN1479" s="10"/>
      <c r="PSO1479" s="10"/>
      <c r="PSP1479" s="6"/>
      <c r="PSQ1479" s="5"/>
      <c r="PSR1479" s="7"/>
      <c r="PSS1479" s="6"/>
      <c r="PST1479" s="32"/>
      <c r="PSU1479" s="32"/>
      <c r="PSV1479" s="32"/>
      <c r="PSW1479" s="32"/>
      <c r="PSX1479" s="6"/>
      <c r="PSY1479" s="13"/>
      <c r="PSZ1479" s="6"/>
      <c r="PTA1479" s="10"/>
      <c r="PTB1479" s="10"/>
      <c r="PTC1479" s="6"/>
      <c r="PTD1479" s="5"/>
      <c r="PTE1479" s="7"/>
      <c r="PTF1479" s="6"/>
      <c r="PTG1479" s="32"/>
      <c r="PTH1479" s="32"/>
      <c r="PTI1479" s="32"/>
      <c r="PTJ1479" s="32"/>
      <c r="PTK1479" s="6"/>
      <c r="PTL1479" s="13"/>
      <c r="PTM1479" s="6"/>
      <c r="PTN1479" s="10"/>
      <c r="PTO1479" s="10"/>
      <c r="PTP1479" s="6"/>
      <c r="PTQ1479" s="5"/>
      <c r="PTR1479" s="7"/>
      <c r="PTS1479" s="6"/>
      <c r="PTT1479" s="32"/>
      <c r="PTU1479" s="32"/>
      <c r="PTV1479" s="32"/>
      <c r="PTW1479" s="32"/>
      <c r="PTX1479" s="6"/>
      <c r="PTY1479" s="13"/>
      <c r="PTZ1479" s="6"/>
      <c r="PUA1479" s="10"/>
      <c r="PUB1479" s="10"/>
      <c r="PUC1479" s="6"/>
      <c r="PUD1479" s="5"/>
      <c r="PUE1479" s="7"/>
      <c r="PUF1479" s="6"/>
      <c r="PUG1479" s="32"/>
      <c r="PUH1479" s="32"/>
      <c r="PUI1479" s="32"/>
      <c r="PUJ1479" s="32"/>
      <c r="PUK1479" s="6"/>
      <c r="PUL1479" s="13"/>
      <c r="PUM1479" s="6"/>
      <c r="PUN1479" s="10"/>
      <c r="PUO1479" s="10"/>
      <c r="PUP1479" s="6"/>
      <c r="PUQ1479" s="5"/>
      <c r="PUR1479" s="7"/>
      <c r="PUS1479" s="6"/>
      <c r="PUT1479" s="32"/>
      <c r="PUU1479" s="32"/>
      <c r="PUV1479" s="32"/>
      <c r="PUW1479" s="32"/>
      <c r="PUX1479" s="6"/>
      <c r="PUY1479" s="13"/>
      <c r="PUZ1479" s="6"/>
      <c r="PVA1479" s="10"/>
      <c r="PVB1479" s="10"/>
      <c r="PVC1479" s="6"/>
      <c r="PVD1479" s="5"/>
      <c r="PVE1479" s="7"/>
      <c r="PVF1479" s="6"/>
      <c r="PVG1479" s="32"/>
      <c r="PVH1479" s="32"/>
      <c r="PVI1479" s="32"/>
      <c r="PVJ1479" s="32"/>
      <c r="PVK1479" s="6"/>
      <c r="PVL1479" s="13"/>
      <c r="PVM1479" s="6"/>
      <c r="PVN1479" s="10"/>
      <c r="PVO1479" s="10"/>
      <c r="PVP1479" s="6"/>
      <c r="PVQ1479" s="5"/>
      <c r="PVR1479" s="7"/>
      <c r="PVS1479" s="6"/>
      <c r="PVT1479" s="32"/>
      <c r="PVU1479" s="32"/>
      <c r="PVV1479" s="32"/>
      <c r="PVW1479" s="32"/>
      <c r="PVX1479" s="6"/>
      <c r="PVY1479" s="13"/>
      <c r="PVZ1479" s="6"/>
      <c r="PWA1479" s="10"/>
      <c r="PWB1479" s="10"/>
      <c r="PWC1479" s="6"/>
      <c r="PWD1479" s="5"/>
      <c r="PWE1479" s="7"/>
      <c r="PWF1479" s="6"/>
      <c r="PWG1479" s="32"/>
      <c r="PWH1479" s="32"/>
      <c r="PWI1479" s="32"/>
      <c r="PWJ1479" s="32"/>
      <c r="PWK1479" s="6"/>
      <c r="PWL1479" s="13"/>
      <c r="PWM1479" s="6"/>
      <c r="PWN1479" s="10"/>
      <c r="PWO1479" s="10"/>
      <c r="PWP1479" s="6"/>
      <c r="PWQ1479" s="5"/>
      <c r="PWR1479" s="7"/>
      <c r="PWS1479" s="6"/>
      <c r="PWT1479" s="32"/>
      <c r="PWU1479" s="32"/>
      <c r="PWV1479" s="32"/>
      <c r="PWW1479" s="32"/>
      <c r="PWX1479" s="6"/>
      <c r="PWY1479" s="13"/>
      <c r="PWZ1479" s="6"/>
      <c r="PXA1479" s="10"/>
      <c r="PXB1479" s="10"/>
      <c r="PXC1479" s="6"/>
      <c r="PXD1479" s="5"/>
      <c r="PXE1479" s="7"/>
      <c r="PXF1479" s="6"/>
      <c r="PXG1479" s="32"/>
      <c r="PXH1479" s="32"/>
      <c r="PXI1479" s="32"/>
      <c r="PXJ1479" s="32"/>
      <c r="PXK1479" s="6"/>
      <c r="PXL1479" s="13"/>
      <c r="PXM1479" s="6"/>
      <c r="PXN1479" s="10"/>
      <c r="PXO1479" s="10"/>
      <c r="PXP1479" s="6"/>
      <c r="PXQ1479" s="5"/>
      <c r="PXR1479" s="7"/>
      <c r="PXS1479" s="6"/>
      <c r="PXT1479" s="32"/>
      <c r="PXU1479" s="32"/>
      <c r="PXV1479" s="32"/>
      <c r="PXW1479" s="32"/>
      <c r="PXX1479" s="6"/>
      <c r="PXY1479" s="13"/>
      <c r="PXZ1479" s="6"/>
      <c r="PYA1479" s="10"/>
      <c r="PYB1479" s="10"/>
      <c r="PYC1479" s="6"/>
      <c r="PYD1479" s="5"/>
      <c r="PYE1479" s="7"/>
      <c r="PYF1479" s="6"/>
      <c r="PYG1479" s="32"/>
      <c r="PYH1479" s="32"/>
      <c r="PYI1479" s="32"/>
      <c r="PYJ1479" s="32"/>
      <c r="PYK1479" s="6"/>
      <c r="PYL1479" s="13"/>
      <c r="PYM1479" s="6"/>
      <c r="PYN1479" s="10"/>
      <c r="PYO1479" s="10"/>
      <c r="PYP1479" s="6"/>
      <c r="PYQ1479" s="5"/>
      <c r="PYR1479" s="7"/>
      <c r="PYS1479" s="6"/>
      <c r="PYT1479" s="32"/>
      <c r="PYU1479" s="32"/>
      <c r="PYV1479" s="32"/>
      <c r="PYW1479" s="32"/>
      <c r="PYX1479" s="6"/>
      <c r="PYY1479" s="13"/>
      <c r="PYZ1479" s="6"/>
      <c r="PZA1479" s="10"/>
      <c r="PZB1479" s="10"/>
      <c r="PZC1479" s="6"/>
      <c r="PZD1479" s="5"/>
      <c r="PZE1479" s="7"/>
      <c r="PZF1479" s="6"/>
      <c r="PZG1479" s="32"/>
      <c r="PZH1479" s="32"/>
      <c r="PZI1479" s="32"/>
      <c r="PZJ1479" s="32"/>
      <c r="PZK1479" s="6"/>
      <c r="PZL1479" s="13"/>
      <c r="PZM1479" s="6"/>
      <c r="PZN1479" s="10"/>
      <c r="PZO1479" s="10"/>
      <c r="PZP1479" s="6"/>
      <c r="PZQ1479" s="5"/>
      <c r="PZR1479" s="7"/>
      <c r="PZS1479" s="6"/>
      <c r="PZT1479" s="32"/>
      <c r="PZU1479" s="32"/>
      <c r="PZV1479" s="32"/>
      <c r="PZW1479" s="32"/>
      <c r="PZX1479" s="6"/>
      <c r="PZY1479" s="13"/>
      <c r="PZZ1479" s="6"/>
      <c r="QAA1479" s="10"/>
      <c r="QAB1479" s="10"/>
      <c r="QAC1479" s="6"/>
      <c r="QAD1479" s="5"/>
      <c r="QAE1479" s="7"/>
      <c r="QAF1479" s="6"/>
      <c r="QAG1479" s="32"/>
      <c r="QAH1479" s="32"/>
      <c r="QAI1479" s="32"/>
      <c r="QAJ1479" s="32"/>
      <c r="QAK1479" s="6"/>
      <c r="QAL1479" s="13"/>
      <c r="QAM1479" s="6"/>
      <c r="QAN1479" s="10"/>
      <c r="QAO1479" s="10"/>
      <c r="QAP1479" s="6"/>
      <c r="QAQ1479" s="5"/>
      <c r="QAR1479" s="7"/>
      <c r="QAS1479" s="6"/>
      <c r="QAT1479" s="32"/>
      <c r="QAU1479" s="32"/>
      <c r="QAV1479" s="32"/>
      <c r="QAW1479" s="32"/>
      <c r="QAX1479" s="6"/>
      <c r="QAY1479" s="13"/>
      <c r="QAZ1479" s="6"/>
      <c r="QBA1479" s="10"/>
      <c r="QBB1479" s="10"/>
      <c r="QBC1479" s="6"/>
      <c r="QBD1479" s="5"/>
      <c r="QBE1479" s="7"/>
      <c r="QBF1479" s="6"/>
      <c r="QBG1479" s="32"/>
      <c r="QBH1479" s="32"/>
      <c r="QBI1479" s="32"/>
      <c r="QBJ1479" s="32"/>
      <c r="QBK1479" s="6"/>
      <c r="QBL1479" s="13"/>
      <c r="QBM1479" s="6"/>
      <c r="QBN1479" s="10"/>
      <c r="QBO1479" s="10"/>
      <c r="QBP1479" s="6"/>
      <c r="QBQ1479" s="5"/>
      <c r="QBR1479" s="7"/>
      <c r="QBS1479" s="6"/>
      <c r="QBT1479" s="32"/>
      <c r="QBU1479" s="32"/>
      <c r="QBV1479" s="32"/>
      <c r="QBW1479" s="32"/>
      <c r="QBX1479" s="6"/>
      <c r="QBY1479" s="13"/>
      <c r="QBZ1479" s="6"/>
      <c r="QCA1479" s="10"/>
      <c r="QCB1479" s="10"/>
      <c r="QCC1479" s="6"/>
      <c r="QCD1479" s="5"/>
      <c r="QCE1479" s="7"/>
      <c r="QCF1479" s="6"/>
      <c r="QCG1479" s="32"/>
      <c r="QCH1479" s="32"/>
      <c r="QCI1479" s="32"/>
      <c r="QCJ1479" s="32"/>
      <c r="QCK1479" s="6"/>
      <c r="QCL1479" s="13"/>
      <c r="QCM1479" s="6"/>
      <c r="QCN1479" s="10"/>
      <c r="QCO1479" s="10"/>
      <c r="QCP1479" s="6"/>
      <c r="QCQ1479" s="5"/>
      <c r="QCR1479" s="7"/>
      <c r="QCS1479" s="6"/>
      <c r="QCT1479" s="32"/>
      <c r="QCU1479" s="32"/>
      <c r="QCV1479" s="32"/>
      <c r="QCW1479" s="32"/>
      <c r="QCX1479" s="6"/>
      <c r="QCY1479" s="13"/>
      <c r="QCZ1479" s="6"/>
      <c r="QDA1479" s="10"/>
      <c r="QDB1479" s="10"/>
      <c r="QDC1479" s="6"/>
      <c r="QDD1479" s="5"/>
      <c r="QDE1479" s="7"/>
      <c r="QDF1479" s="6"/>
      <c r="QDG1479" s="32"/>
      <c r="QDH1479" s="32"/>
      <c r="QDI1479" s="32"/>
      <c r="QDJ1479" s="32"/>
      <c r="QDK1479" s="6"/>
      <c r="QDL1479" s="13"/>
      <c r="QDM1479" s="6"/>
      <c r="QDN1479" s="10"/>
      <c r="QDO1479" s="10"/>
      <c r="QDP1479" s="6"/>
      <c r="QDQ1479" s="5"/>
      <c r="QDR1479" s="7"/>
      <c r="QDS1479" s="6"/>
      <c r="QDT1479" s="32"/>
      <c r="QDU1479" s="32"/>
      <c r="QDV1479" s="32"/>
      <c r="QDW1479" s="32"/>
      <c r="QDX1479" s="6"/>
      <c r="QDY1479" s="13"/>
      <c r="QDZ1479" s="6"/>
      <c r="QEA1479" s="10"/>
      <c r="QEB1479" s="10"/>
      <c r="QEC1479" s="6"/>
      <c r="QED1479" s="5"/>
      <c r="QEE1479" s="7"/>
      <c r="QEF1479" s="6"/>
      <c r="QEG1479" s="32"/>
      <c r="QEH1479" s="32"/>
      <c r="QEI1479" s="32"/>
      <c r="QEJ1479" s="32"/>
      <c r="QEK1479" s="6"/>
      <c r="QEL1479" s="13"/>
      <c r="QEM1479" s="6"/>
      <c r="QEN1479" s="10"/>
      <c r="QEO1479" s="10"/>
      <c r="QEP1479" s="6"/>
      <c r="QEQ1479" s="5"/>
      <c r="QER1479" s="7"/>
      <c r="QES1479" s="6"/>
      <c r="QET1479" s="32"/>
      <c r="QEU1479" s="32"/>
      <c r="QEV1479" s="32"/>
      <c r="QEW1479" s="32"/>
      <c r="QEX1479" s="6"/>
      <c r="QEY1479" s="13"/>
      <c r="QEZ1479" s="6"/>
      <c r="QFA1479" s="10"/>
      <c r="QFB1479" s="10"/>
      <c r="QFC1479" s="6"/>
      <c r="QFD1479" s="5"/>
      <c r="QFE1479" s="7"/>
      <c r="QFF1479" s="6"/>
      <c r="QFG1479" s="32"/>
      <c r="QFH1479" s="32"/>
      <c r="QFI1479" s="32"/>
      <c r="QFJ1479" s="32"/>
      <c r="QFK1479" s="6"/>
      <c r="QFL1479" s="13"/>
      <c r="QFM1479" s="6"/>
      <c r="QFN1479" s="10"/>
      <c r="QFO1479" s="10"/>
      <c r="QFP1479" s="6"/>
      <c r="QFQ1479" s="5"/>
      <c r="QFR1479" s="7"/>
      <c r="QFS1479" s="6"/>
      <c r="QFT1479" s="32"/>
      <c r="QFU1479" s="32"/>
      <c r="QFV1479" s="32"/>
      <c r="QFW1479" s="32"/>
      <c r="QFX1479" s="6"/>
      <c r="QFY1479" s="13"/>
      <c r="QFZ1479" s="6"/>
      <c r="QGA1479" s="10"/>
      <c r="QGB1479" s="10"/>
      <c r="QGC1479" s="6"/>
      <c r="QGD1479" s="5"/>
      <c r="QGE1479" s="7"/>
      <c r="QGF1479" s="6"/>
      <c r="QGG1479" s="32"/>
      <c r="QGH1479" s="32"/>
      <c r="QGI1479" s="32"/>
      <c r="QGJ1479" s="32"/>
      <c r="QGK1479" s="6"/>
      <c r="QGL1479" s="13"/>
      <c r="QGM1479" s="6"/>
      <c r="QGN1479" s="10"/>
      <c r="QGO1479" s="10"/>
      <c r="QGP1479" s="6"/>
      <c r="QGQ1479" s="5"/>
      <c r="QGR1479" s="7"/>
      <c r="QGS1479" s="6"/>
      <c r="QGT1479" s="32"/>
      <c r="QGU1479" s="32"/>
      <c r="QGV1479" s="32"/>
      <c r="QGW1479" s="32"/>
      <c r="QGX1479" s="6"/>
      <c r="QGY1479" s="13"/>
      <c r="QGZ1479" s="6"/>
      <c r="QHA1479" s="10"/>
      <c r="QHB1479" s="10"/>
      <c r="QHC1479" s="6"/>
      <c r="QHD1479" s="5"/>
      <c r="QHE1479" s="7"/>
      <c r="QHF1479" s="6"/>
      <c r="QHG1479" s="32"/>
      <c r="QHH1479" s="32"/>
      <c r="QHI1479" s="32"/>
      <c r="QHJ1479" s="32"/>
      <c r="QHK1479" s="6"/>
      <c r="QHL1479" s="13"/>
      <c r="QHM1479" s="6"/>
      <c r="QHN1479" s="10"/>
      <c r="QHO1479" s="10"/>
      <c r="QHP1479" s="6"/>
      <c r="QHQ1479" s="5"/>
      <c r="QHR1479" s="7"/>
      <c r="QHS1479" s="6"/>
      <c r="QHT1479" s="32"/>
      <c r="QHU1479" s="32"/>
      <c r="QHV1479" s="32"/>
      <c r="QHW1479" s="32"/>
      <c r="QHX1479" s="6"/>
      <c r="QHY1479" s="13"/>
      <c r="QHZ1479" s="6"/>
      <c r="QIA1479" s="10"/>
      <c r="QIB1479" s="10"/>
      <c r="QIC1479" s="6"/>
      <c r="QID1479" s="5"/>
      <c r="QIE1479" s="7"/>
      <c r="QIF1479" s="6"/>
      <c r="QIG1479" s="32"/>
      <c r="QIH1479" s="32"/>
      <c r="QII1479" s="32"/>
      <c r="QIJ1479" s="32"/>
      <c r="QIK1479" s="6"/>
      <c r="QIL1479" s="13"/>
      <c r="QIM1479" s="6"/>
      <c r="QIN1479" s="10"/>
      <c r="QIO1479" s="10"/>
      <c r="QIP1479" s="6"/>
      <c r="QIQ1479" s="5"/>
      <c r="QIR1479" s="7"/>
      <c r="QIS1479" s="6"/>
      <c r="QIT1479" s="32"/>
      <c r="QIU1479" s="32"/>
      <c r="QIV1479" s="32"/>
      <c r="QIW1479" s="32"/>
      <c r="QIX1479" s="6"/>
      <c r="QIY1479" s="13"/>
      <c r="QIZ1479" s="6"/>
      <c r="QJA1479" s="10"/>
      <c r="QJB1479" s="10"/>
      <c r="QJC1479" s="6"/>
      <c r="QJD1479" s="5"/>
      <c r="QJE1479" s="7"/>
      <c r="QJF1479" s="6"/>
      <c r="QJG1479" s="32"/>
      <c r="QJH1479" s="32"/>
      <c r="QJI1479" s="32"/>
      <c r="QJJ1479" s="32"/>
      <c r="QJK1479" s="6"/>
      <c r="QJL1479" s="13"/>
      <c r="QJM1479" s="6"/>
      <c r="QJN1479" s="10"/>
      <c r="QJO1479" s="10"/>
      <c r="QJP1479" s="6"/>
      <c r="QJQ1479" s="5"/>
      <c r="QJR1479" s="7"/>
      <c r="QJS1479" s="6"/>
      <c r="QJT1479" s="32"/>
      <c r="QJU1479" s="32"/>
      <c r="QJV1479" s="32"/>
      <c r="QJW1479" s="32"/>
      <c r="QJX1479" s="6"/>
      <c r="QJY1479" s="13"/>
      <c r="QJZ1479" s="6"/>
      <c r="QKA1479" s="10"/>
      <c r="QKB1479" s="10"/>
      <c r="QKC1479" s="6"/>
      <c r="QKD1479" s="5"/>
      <c r="QKE1479" s="7"/>
      <c r="QKF1479" s="6"/>
      <c r="QKG1479" s="32"/>
      <c r="QKH1479" s="32"/>
      <c r="QKI1479" s="32"/>
      <c r="QKJ1479" s="32"/>
      <c r="QKK1479" s="6"/>
      <c r="QKL1479" s="13"/>
      <c r="QKM1479" s="6"/>
      <c r="QKN1479" s="10"/>
      <c r="QKO1479" s="10"/>
      <c r="QKP1479" s="6"/>
      <c r="QKQ1479" s="5"/>
      <c r="QKR1479" s="7"/>
      <c r="QKS1479" s="6"/>
      <c r="QKT1479" s="32"/>
      <c r="QKU1479" s="32"/>
      <c r="QKV1479" s="32"/>
      <c r="QKW1479" s="32"/>
      <c r="QKX1479" s="6"/>
      <c r="QKY1479" s="13"/>
      <c r="QKZ1479" s="6"/>
      <c r="QLA1479" s="10"/>
      <c r="QLB1479" s="10"/>
      <c r="QLC1479" s="6"/>
      <c r="QLD1479" s="5"/>
      <c r="QLE1479" s="7"/>
      <c r="QLF1479" s="6"/>
      <c r="QLG1479" s="32"/>
      <c r="QLH1479" s="32"/>
      <c r="QLI1479" s="32"/>
      <c r="QLJ1479" s="32"/>
      <c r="QLK1479" s="6"/>
      <c r="QLL1479" s="13"/>
      <c r="QLM1479" s="6"/>
      <c r="QLN1479" s="10"/>
      <c r="QLO1479" s="10"/>
      <c r="QLP1479" s="6"/>
      <c r="QLQ1479" s="5"/>
      <c r="QLR1479" s="7"/>
      <c r="QLS1479" s="6"/>
      <c r="QLT1479" s="32"/>
      <c r="QLU1479" s="32"/>
      <c r="QLV1479" s="32"/>
      <c r="QLW1479" s="32"/>
      <c r="QLX1479" s="6"/>
      <c r="QLY1479" s="13"/>
      <c r="QLZ1479" s="6"/>
      <c r="QMA1479" s="10"/>
      <c r="QMB1479" s="10"/>
      <c r="QMC1479" s="6"/>
      <c r="QMD1479" s="5"/>
      <c r="QME1479" s="7"/>
      <c r="QMF1479" s="6"/>
      <c r="QMG1479" s="32"/>
      <c r="QMH1479" s="32"/>
      <c r="QMI1479" s="32"/>
      <c r="QMJ1479" s="32"/>
      <c r="QMK1479" s="6"/>
      <c r="QML1479" s="13"/>
      <c r="QMM1479" s="6"/>
      <c r="QMN1479" s="10"/>
      <c r="QMO1479" s="10"/>
      <c r="QMP1479" s="6"/>
      <c r="QMQ1479" s="5"/>
      <c r="QMR1479" s="7"/>
      <c r="QMS1479" s="6"/>
      <c r="QMT1479" s="32"/>
      <c r="QMU1479" s="32"/>
      <c r="QMV1479" s="32"/>
      <c r="QMW1479" s="32"/>
      <c r="QMX1479" s="6"/>
      <c r="QMY1479" s="13"/>
      <c r="QMZ1479" s="6"/>
      <c r="QNA1479" s="10"/>
      <c r="QNB1479" s="10"/>
      <c r="QNC1479" s="6"/>
      <c r="QND1479" s="5"/>
      <c r="QNE1479" s="7"/>
      <c r="QNF1479" s="6"/>
      <c r="QNG1479" s="32"/>
      <c r="QNH1479" s="32"/>
      <c r="QNI1479" s="32"/>
      <c r="QNJ1479" s="32"/>
      <c r="QNK1479" s="6"/>
      <c r="QNL1479" s="13"/>
      <c r="QNM1479" s="6"/>
      <c r="QNN1479" s="10"/>
      <c r="QNO1479" s="10"/>
      <c r="QNP1479" s="6"/>
      <c r="QNQ1479" s="5"/>
      <c r="QNR1479" s="7"/>
      <c r="QNS1479" s="6"/>
      <c r="QNT1479" s="32"/>
      <c r="QNU1479" s="32"/>
      <c r="QNV1479" s="32"/>
      <c r="QNW1479" s="32"/>
      <c r="QNX1479" s="6"/>
      <c r="QNY1479" s="13"/>
      <c r="QNZ1479" s="6"/>
      <c r="QOA1479" s="10"/>
      <c r="QOB1479" s="10"/>
      <c r="QOC1479" s="6"/>
      <c r="QOD1479" s="5"/>
      <c r="QOE1479" s="7"/>
      <c r="QOF1479" s="6"/>
      <c r="QOG1479" s="32"/>
      <c r="QOH1479" s="32"/>
      <c r="QOI1479" s="32"/>
      <c r="QOJ1479" s="32"/>
      <c r="QOK1479" s="6"/>
      <c r="QOL1479" s="13"/>
      <c r="QOM1479" s="6"/>
      <c r="QON1479" s="10"/>
      <c r="QOO1479" s="10"/>
      <c r="QOP1479" s="6"/>
      <c r="QOQ1479" s="5"/>
      <c r="QOR1479" s="7"/>
      <c r="QOS1479" s="6"/>
      <c r="QOT1479" s="32"/>
      <c r="QOU1479" s="32"/>
      <c r="QOV1479" s="32"/>
      <c r="QOW1479" s="32"/>
      <c r="QOX1479" s="6"/>
      <c r="QOY1479" s="13"/>
      <c r="QOZ1479" s="6"/>
      <c r="QPA1479" s="10"/>
      <c r="QPB1479" s="10"/>
      <c r="QPC1479" s="6"/>
      <c r="QPD1479" s="5"/>
      <c r="QPE1479" s="7"/>
      <c r="QPF1479" s="6"/>
      <c r="QPG1479" s="32"/>
      <c r="QPH1479" s="32"/>
      <c r="QPI1479" s="32"/>
      <c r="QPJ1479" s="32"/>
      <c r="QPK1479" s="6"/>
      <c r="QPL1479" s="13"/>
      <c r="QPM1479" s="6"/>
      <c r="QPN1479" s="10"/>
      <c r="QPO1479" s="10"/>
      <c r="QPP1479" s="6"/>
      <c r="QPQ1479" s="5"/>
      <c r="QPR1479" s="7"/>
      <c r="QPS1479" s="6"/>
      <c r="QPT1479" s="32"/>
      <c r="QPU1479" s="32"/>
      <c r="QPV1479" s="32"/>
      <c r="QPW1479" s="32"/>
      <c r="QPX1479" s="6"/>
      <c r="QPY1479" s="13"/>
      <c r="QPZ1479" s="6"/>
      <c r="QQA1479" s="10"/>
      <c r="QQB1479" s="10"/>
      <c r="QQC1479" s="6"/>
      <c r="QQD1479" s="5"/>
      <c r="QQE1479" s="7"/>
      <c r="QQF1479" s="6"/>
      <c r="QQG1479" s="32"/>
      <c r="QQH1479" s="32"/>
      <c r="QQI1479" s="32"/>
      <c r="QQJ1479" s="32"/>
      <c r="QQK1479" s="6"/>
      <c r="QQL1479" s="13"/>
      <c r="QQM1479" s="6"/>
      <c r="QQN1479" s="10"/>
      <c r="QQO1479" s="10"/>
      <c r="QQP1479" s="6"/>
      <c r="QQQ1479" s="5"/>
      <c r="QQR1479" s="7"/>
      <c r="QQS1479" s="6"/>
      <c r="QQT1479" s="32"/>
      <c r="QQU1479" s="32"/>
      <c r="QQV1479" s="32"/>
      <c r="QQW1479" s="32"/>
      <c r="QQX1479" s="6"/>
      <c r="QQY1479" s="13"/>
      <c r="QQZ1479" s="6"/>
      <c r="QRA1479" s="10"/>
      <c r="QRB1479" s="10"/>
      <c r="QRC1479" s="6"/>
      <c r="QRD1479" s="5"/>
      <c r="QRE1479" s="7"/>
      <c r="QRF1479" s="6"/>
      <c r="QRG1479" s="32"/>
      <c r="QRH1479" s="32"/>
      <c r="QRI1479" s="32"/>
      <c r="QRJ1479" s="32"/>
      <c r="QRK1479" s="6"/>
      <c r="QRL1479" s="13"/>
      <c r="QRM1479" s="6"/>
      <c r="QRN1479" s="10"/>
      <c r="QRO1479" s="10"/>
      <c r="QRP1479" s="6"/>
      <c r="QRQ1479" s="5"/>
      <c r="QRR1479" s="7"/>
      <c r="QRS1479" s="6"/>
      <c r="QRT1479" s="32"/>
      <c r="QRU1479" s="32"/>
      <c r="QRV1479" s="32"/>
      <c r="QRW1479" s="32"/>
      <c r="QRX1479" s="6"/>
      <c r="QRY1479" s="13"/>
      <c r="QRZ1479" s="6"/>
      <c r="QSA1479" s="10"/>
      <c r="QSB1479" s="10"/>
      <c r="QSC1479" s="6"/>
      <c r="QSD1479" s="5"/>
      <c r="QSE1479" s="7"/>
      <c r="QSF1479" s="6"/>
      <c r="QSG1479" s="32"/>
      <c r="QSH1479" s="32"/>
      <c r="QSI1479" s="32"/>
      <c r="QSJ1479" s="32"/>
      <c r="QSK1479" s="6"/>
      <c r="QSL1479" s="13"/>
      <c r="QSM1479" s="6"/>
      <c r="QSN1479" s="10"/>
      <c r="QSO1479" s="10"/>
      <c r="QSP1479" s="6"/>
      <c r="QSQ1479" s="5"/>
      <c r="QSR1479" s="7"/>
      <c r="QSS1479" s="6"/>
      <c r="QST1479" s="32"/>
      <c r="QSU1479" s="32"/>
      <c r="QSV1479" s="32"/>
      <c r="QSW1479" s="32"/>
      <c r="QSX1479" s="6"/>
      <c r="QSY1479" s="13"/>
      <c r="QSZ1479" s="6"/>
      <c r="QTA1479" s="10"/>
      <c r="QTB1479" s="10"/>
      <c r="QTC1479" s="6"/>
      <c r="QTD1479" s="5"/>
      <c r="QTE1479" s="7"/>
      <c r="QTF1479" s="6"/>
      <c r="QTG1479" s="32"/>
      <c r="QTH1479" s="32"/>
      <c r="QTI1479" s="32"/>
      <c r="QTJ1479" s="32"/>
      <c r="QTK1479" s="6"/>
      <c r="QTL1479" s="13"/>
      <c r="QTM1479" s="6"/>
      <c r="QTN1479" s="10"/>
      <c r="QTO1479" s="10"/>
      <c r="QTP1479" s="6"/>
      <c r="QTQ1479" s="5"/>
      <c r="QTR1479" s="7"/>
      <c r="QTS1479" s="6"/>
      <c r="QTT1479" s="32"/>
      <c r="QTU1479" s="32"/>
      <c r="QTV1479" s="32"/>
      <c r="QTW1479" s="32"/>
      <c r="QTX1479" s="6"/>
      <c r="QTY1479" s="13"/>
      <c r="QTZ1479" s="6"/>
      <c r="QUA1479" s="10"/>
      <c r="QUB1479" s="10"/>
      <c r="QUC1479" s="6"/>
      <c r="QUD1479" s="5"/>
      <c r="QUE1479" s="7"/>
      <c r="QUF1479" s="6"/>
      <c r="QUG1479" s="32"/>
      <c r="QUH1479" s="32"/>
      <c r="QUI1479" s="32"/>
      <c r="QUJ1479" s="32"/>
      <c r="QUK1479" s="6"/>
      <c r="QUL1479" s="13"/>
      <c r="QUM1479" s="6"/>
      <c r="QUN1479" s="10"/>
      <c r="QUO1479" s="10"/>
      <c r="QUP1479" s="6"/>
      <c r="QUQ1479" s="5"/>
      <c r="QUR1479" s="7"/>
      <c r="QUS1479" s="6"/>
      <c r="QUT1479" s="32"/>
      <c r="QUU1479" s="32"/>
      <c r="QUV1479" s="32"/>
      <c r="QUW1479" s="32"/>
      <c r="QUX1479" s="6"/>
      <c r="QUY1479" s="13"/>
      <c r="QUZ1479" s="6"/>
      <c r="QVA1479" s="10"/>
      <c r="QVB1479" s="10"/>
      <c r="QVC1479" s="6"/>
      <c r="QVD1479" s="5"/>
      <c r="QVE1479" s="7"/>
      <c r="QVF1479" s="6"/>
      <c r="QVG1479" s="32"/>
      <c r="QVH1479" s="32"/>
      <c r="QVI1479" s="32"/>
      <c r="QVJ1479" s="32"/>
      <c r="QVK1479" s="6"/>
      <c r="QVL1479" s="13"/>
      <c r="QVM1479" s="6"/>
      <c r="QVN1479" s="10"/>
      <c r="QVO1479" s="10"/>
      <c r="QVP1479" s="6"/>
      <c r="QVQ1479" s="5"/>
      <c r="QVR1479" s="7"/>
      <c r="QVS1479" s="6"/>
      <c r="QVT1479" s="32"/>
      <c r="QVU1479" s="32"/>
      <c r="QVV1479" s="32"/>
      <c r="QVW1479" s="32"/>
      <c r="QVX1479" s="6"/>
      <c r="QVY1479" s="13"/>
      <c r="QVZ1479" s="6"/>
      <c r="QWA1479" s="10"/>
      <c r="QWB1479" s="10"/>
      <c r="QWC1479" s="6"/>
      <c r="QWD1479" s="5"/>
      <c r="QWE1479" s="7"/>
      <c r="QWF1479" s="6"/>
      <c r="QWG1479" s="32"/>
      <c r="QWH1479" s="32"/>
      <c r="QWI1479" s="32"/>
      <c r="QWJ1479" s="32"/>
      <c r="QWK1479" s="6"/>
      <c r="QWL1479" s="13"/>
      <c r="QWM1479" s="6"/>
      <c r="QWN1479" s="10"/>
      <c r="QWO1479" s="10"/>
      <c r="QWP1479" s="6"/>
      <c r="QWQ1479" s="5"/>
      <c r="QWR1479" s="7"/>
      <c r="QWS1479" s="6"/>
      <c r="QWT1479" s="32"/>
      <c r="QWU1479" s="32"/>
      <c r="QWV1479" s="32"/>
      <c r="QWW1479" s="32"/>
      <c r="QWX1479" s="6"/>
      <c r="QWY1479" s="13"/>
      <c r="QWZ1479" s="6"/>
      <c r="QXA1479" s="10"/>
      <c r="QXB1479" s="10"/>
      <c r="QXC1479" s="6"/>
      <c r="QXD1479" s="5"/>
      <c r="QXE1479" s="7"/>
      <c r="QXF1479" s="6"/>
      <c r="QXG1479" s="32"/>
      <c r="QXH1479" s="32"/>
      <c r="QXI1479" s="32"/>
      <c r="QXJ1479" s="32"/>
      <c r="QXK1479" s="6"/>
      <c r="QXL1479" s="13"/>
      <c r="QXM1479" s="6"/>
      <c r="QXN1479" s="10"/>
      <c r="QXO1479" s="10"/>
      <c r="QXP1479" s="6"/>
      <c r="QXQ1479" s="5"/>
      <c r="QXR1479" s="7"/>
      <c r="QXS1479" s="6"/>
      <c r="QXT1479" s="32"/>
      <c r="QXU1479" s="32"/>
      <c r="QXV1479" s="32"/>
      <c r="QXW1479" s="32"/>
      <c r="QXX1479" s="6"/>
      <c r="QXY1479" s="13"/>
      <c r="QXZ1479" s="6"/>
      <c r="QYA1479" s="10"/>
      <c r="QYB1479" s="10"/>
      <c r="QYC1479" s="6"/>
      <c r="QYD1479" s="5"/>
      <c r="QYE1479" s="7"/>
      <c r="QYF1479" s="6"/>
      <c r="QYG1479" s="32"/>
      <c r="QYH1479" s="32"/>
      <c r="QYI1479" s="32"/>
      <c r="QYJ1479" s="32"/>
      <c r="QYK1479" s="6"/>
      <c r="QYL1479" s="13"/>
      <c r="QYM1479" s="6"/>
      <c r="QYN1479" s="10"/>
      <c r="QYO1479" s="10"/>
      <c r="QYP1479" s="6"/>
      <c r="QYQ1479" s="5"/>
      <c r="QYR1479" s="7"/>
      <c r="QYS1479" s="6"/>
      <c r="QYT1479" s="32"/>
      <c r="QYU1479" s="32"/>
      <c r="QYV1479" s="32"/>
      <c r="QYW1479" s="32"/>
      <c r="QYX1479" s="6"/>
      <c r="QYY1479" s="13"/>
      <c r="QYZ1479" s="6"/>
      <c r="QZA1479" s="10"/>
      <c r="QZB1479" s="10"/>
      <c r="QZC1479" s="6"/>
      <c r="QZD1479" s="5"/>
      <c r="QZE1479" s="7"/>
      <c r="QZF1479" s="6"/>
      <c r="QZG1479" s="32"/>
      <c r="QZH1479" s="32"/>
      <c r="QZI1479" s="32"/>
      <c r="QZJ1479" s="32"/>
      <c r="QZK1479" s="6"/>
      <c r="QZL1479" s="13"/>
      <c r="QZM1479" s="6"/>
      <c r="QZN1479" s="10"/>
      <c r="QZO1479" s="10"/>
      <c r="QZP1479" s="6"/>
      <c r="QZQ1479" s="5"/>
      <c r="QZR1479" s="7"/>
      <c r="QZS1479" s="6"/>
      <c r="QZT1479" s="32"/>
      <c r="QZU1479" s="32"/>
      <c r="QZV1479" s="32"/>
      <c r="QZW1479" s="32"/>
      <c r="QZX1479" s="6"/>
      <c r="QZY1479" s="13"/>
      <c r="QZZ1479" s="6"/>
      <c r="RAA1479" s="10"/>
      <c r="RAB1479" s="10"/>
      <c r="RAC1479" s="6"/>
      <c r="RAD1479" s="5"/>
      <c r="RAE1479" s="7"/>
      <c r="RAF1479" s="6"/>
      <c r="RAG1479" s="32"/>
      <c r="RAH1479" s="32"/>
      <c r="RAI1479" s="32"/>
      <c r="RAJ1479" s="32"/>
      <c r="RAK1479" s="6"/>
      <c r="RAL1479" s="13"/>
      <c r="RAM1479" s="6"/>
      <c r="RAN1479" s="10"/>
      <c r="RAO1479" s="10"/>
      <c r="RAP1479" s="6"/>
      <c r="RAQ1479" s="5"/>
      <c r="RAR1479" s="7"/>
      <c r="RAS1479" s="6"/>
      <c r="RAT1479" s="32"/>
      <c r="RAU1479" s="32"/>
      <c r="RAV1479" s="32"/>
      <c r="RAW1479" s="32"/>
      <c r="RAX1479" s="6"/>
      <c r="RAY1479" s="13"/>
      <c r="RAZ1479" s="6"/>
      <c r="RBA1479" s="10"/>
      <c r="RBB1479" s="10"/>
      <c r="RBC1479" s="6"/>
      <c r="RBD1479" s="5"/>
      <c r="RBE1479" s="7"/>
      <c r="RBF1479" s="6"/>
      <c r="RBG1479" s="32"/>
      <c r="RBH1479" s="32"/>
      <c r="RBI1479" s="32"/>
      <c r="RBJ1479" s="32"/>
      <c r="RBK1479" s="6"/>
      <c r="RBL1479" s="13"/>
      <c r="RBM1479" s="6"/>
      <c r="RBN1479" s="10"/>
      <c r="RBO1479" s="10"/>
      <c r="RBP1479" s="6"/>
      <c r="RBQ1479" s="5"/>
      <c r="RBR1479" s="7"/>
      <c r="RBS1479" s="6"/>
      <c r="RBT1479" s="32"/>
      <c r="RBU1479" s="32"/>
      <c r="RBV1479" s="32"/>
      <c r="RBW1479" s="32"/>
      <c r="RBX1479" s="6"/>
      <c r="RBY1479" s="13"/>
      <c r="RBZ1479" s="6"/>
      <c r="RCA1479" s="10"/>
      <c r="RCB1479" s="10"/>
      <c r="RCC1479" s="6"/>
      <c r="RCD1479" s="5"/>
      <c r="RCE1479" s="7"/>
      <c r="RCF1479" s="6"/>
      <c r="RCG1479" s="32"/>
      <c r="RCH1479" s="32"/>
      <c r="RCI1479" s="32"/>
      <c r="RCJ1479" s="32"/>
      <c r="RCK1479" s="6"/>
      <c r="RCL1479" s="13"/>
      <c r="RCM1479" s="6"/>
      <c r="RCN1479" s="10"/>
      <c r="RCO1479" s="10"/>
      <c r="RCP1479" s="6"/>
      <c r="RCQ1479" s="5"/>
      <c r="RCR1479" s="7"/>
      <c r="RCS1479" s="6"/>
      <c r="RCT1479" s="32"/>
      <c r="RCU1479" s="32"/>
      <c r="RCV1479" s="32"/>
      <c r="RCW1479" s="32"/>
      <c r="RCX1479" s="6"/>
      <c r="RCY1479" s="13"/>
      <c r="RCZ1479" s="6"/>
      <c r="RDA1479" s="10"/>
      <c r="RDB1479" s="10"/>
      <c r="RDC1479" s="6"/>
      <c r="RDD1479" s="5"/>
      <c r="RDE1479" s="7"/>
      <c r="RDF1479" s="6"/>
      <c r="RDG1479" s="32"/>
      <c r="RDH1479" s="32"/>
      <c r="RDI1479" s="32"/>
      <c r="RDJ1479" s="32"/>
      <c r="RDK1479" s="6"/>
      <c r="RDL1479" s="13"/>
      <c r="RDM1479" s="6"/>
      <c r="RDN1479" s="10"/>
      <c r="RDO1479" s="10"/>
      <c r="RDP1479" s="6"/>
      <c r="RDQ1479" s="5"/>
      <c r="RDR1479" s="7"/>
      <c r="RDS1479" s="6"/>
      <c r="RDT1479" s="32"/>
      <c r="RDU1479" s="32"/>
      <c r="RDV1479" s="32"/>
      <c r="RDW1479" s="32"/>
      <c r="RDX1479" s="6"/>
      <c r="RDY1479" s="13"/>
      <c r="RDZ1479" s="6"/>
      <c r="REA1479" s="10"/>
      <c r="REB1479" s="10"/>
      <c r="REC1479" s="6"/>
      <c r="RED1479" s="5"/>
      <c r="REE1479" s="7"/>
      <c r="REF1479" s="6"/>
      <c r="REG1479" s="32"/>
      <c r="REH1479" s="32"/>
      <c r="REI1479" s="32"/>
      <c r="REJ1479" s="32"/>
      <c r="REK1479" s="6"/>
      <c r="REL1479" s="13"/>
      <c r="REM1479" s="6"/>
      <c r="REN1479" s="10"/>
      <c r="REO1479" s="10"/>
      <c r="REP1479" s="6"/>
      <c r="REQ1479" s="5"/>
      <c r="RER1479" s="7"/>
      <c r="RES1479" s="6"/>
      <c r="RET1479" s="32"/>
      <c r="REU1479" s="32"/>
      <c r="REV1479" s="32"/>
      <c r="REW1479" s="32"/>
      <c r="REX1479" s="6"/>
      <c r="REY1479" s="13"/>
      <c r="REZ1479" s="6"/>
      <c r="RFA1479" s="10"/>
      <c r="RFB1479" s="10"/>
      <c r="RFC1479" s="6"/>
      <c r="RFD1479" s="5"/>
      <c r="RFE1479" s="7"/>
      <c r="RFF1479" s="6"/>
      <c r="RFG1479" s="32"/>
      <c r="RFH1479" s="32"/>
      <c r="RFI1479" s="32"/>
      <c r="RFJ1479" s="32"/>
      <c r="RFK1479" s="6"/>
      <c r="RFL1479" s="13"/>
      <c r="RFM1479" s="6"/>
      <c r="RFN1479" s="10"/>
      <c r="RFO1479" s="10"/>
      <c r="RFP1479" s="6"/>
      <c r="RFQ1479" s="5"/>
      <c r="RFR1479" s="7"/>
      <c r="RFS1479" s="6"/>
      <c r="RFT1479" s="32"/>
      <c r="RFU1479" s="32"/>
      <c r="RFV1479" s="32"/>
      <c r="RFW1479" s="32"/>
      <c r="RFX1479" s="6"/>
      <c r="RFY1479" s="13"/>
      <c r="RFZ1479" s="6"/>
      <c r="RGA1479" s="10"/>
      <c r="RGB1479" s="10"/>
      <c r="RGC1479" s="6"/>
      <c r="RGD1479" s="5"/>
      <c r="RGE1479" s="7"/>
      <c r="RGF1479" s="6"/>
      <c r="RGG1479" s="32"/>
      <c r="RGH1479" s="32"/>
      <c r="RGI1479" s="32"/>
      <c r="RGJ1479" s="32"/>
      <c r="RGK1479" s="6"/>
      <c r="RGL1479" s="13"/>
      <c r="RGM1479" s="6"/>
      <c r="RGN1479" s="10"/>
      <c r="RGO1479" s="10"/>
      <c r="RGP1479" s="6"/>
      <c r="RGQ1479" s="5"/>
      <c r="RGR1479" s="7"/>
      <c r="RGS1479" s="6"/>
      <c r="RGT1479" s="32"/>
      <c r="RGU1479" s="32"/>
      <c r="RGV1479" s="32"/>
      <c r="RGW1479" s="32"/>
      <c r="RGX1479" s="6"/>
      <c r="RGY1479" s="13"/>
      <c r="RGZ1479" s="6"/>
      <c r="RHA1479" s="10"/>
      <c r="RHB1479" s="10"/>
      <c r="RHC1479" s="6"/>
      <c r="RHD1479" s="5"/>
      <c r="RHE1479" s="7"/>
      <c r="RHF1479" s="6"/>
      <c r="RHG1479" s="32"/>
      <c r="RHH1479" s="32"/>
      <c r="RHI1479" s="32"/>
      <c r="RHJ1479" s="32"/>
      <c r="RHK1479" s="6"/>
      <c r="RHL1479" s="13"/>
      <c r="RHM1479" s="6"/>
      <c r="RHN1479" s="10"/>
      <c r="RHO1479" s="10"/>
      <c r="RHP1479" s="6"/>
      <c r="RHQ1479" s="5"/>
      <c r="RHR1479" s="7"/>
      <c r="RHS1479" s="6"/>
      <c r="RHT1479" s="32"/>
      <c r="RHU1479" s="32"/>
      <c r="RHV1479" s="32"/>
      <c r="RHW1479" s="32"/>
      <c r="RHX1479" s="6"/>
      <c r="RHY1479" s="13"/>
      <c r="RHZ1479" s="6"/>
      <c r="RIA1479" s="10"/>
      <c r="RIB1479" s="10"/>
      <c r="RIC1479" s="6"/>
      <c r="RID1479" s="5"/>
      <c r="RIE1479" s="7"/>
      <c r="RIF1479" s="6"/>
      <c r="RIG1479" s="32"/>
      <c r="RIH1479" s="32"/>
      <c r="RII1479" s="32"/>
      <c r="RIJ1479" s="32"/>
      <c r="RIK1479" s="6"/>
      <c r="RIL1479" s="13"/>
      <c r="RIM1479" s="6"/>
      <c r="RIN1479" s="10"/>
      <c r="RIO1479" s="10"/>
      <c r="RIP1479" s="6"/>
      <c r="RIQ1479" s="5"/>
      <c r="RIR1479" s="7"/>
      <c r="RIS1479" s="6"/>
      <c r="RIT1479" s="32"/>
      <c r="RIU1479" s="32"/>
      <c r="RIV1479" s="32"/>
      <c r="RIW1479" s="32"/>
      <c r="RIX1479" s="6"/>
      <c r="RIY1479" s="13"/>
      <c r="RIZ1479" s="6"/>
      <c r="RJA1479" s="10"/>
      <c r="RJB1479" s="10"/>
      <c r="RJC1479" s="6"/>
      <c r="RJD1479" s="5"/>
      <c r="RJE1479" s="7"/>
      <c r="RJF1479" s="6"/>
      <c r="RJG1479" s="32"/>
      <c r="RJH1479" s="32"/>
      <c r="RJI1479" s="32"/>
      <c r="RJJ1479" s="32"/>
      <c r="RJK1479" s="6"/>
      <c r="RJL1479" s="13"/>
      <c r="RJM1479" s="6"/>
      <c r="RJN1479" s="10"/>
      <c r="RJO1479" s="10"/>
      <c r="RJP1479" s="6"/>
      <c r="RJQ1479" s="5"/>
      <c r="RJR1479" s="7"/>
      <c r="RJS1479" s="6"/>
      <c r="RJT1479" s="32"/>
      <c r="RJU1479" s="32"/>
      <c r="RJV1479" s="32"/>
      <c r="RJW1479" s="32"/>
      <c r="RJX1479" s="6"/>
      <c r="RJY1479" s="13"/>
      <c r="RJZ1479" s="6"/>
      <c r="RKA1479" s="10"/>
      <c r="RKB1479" s="10"/>
      <c r="RKC1479" s="6"/>
      <c r="RKD1479" s="5"/>
      <c r="RKE1479" s="7"/>
      <c r="RKF1479" s="6"/>
      <c r="RKG1479" s="32"/>
      <c r="RKH1479" s="32"/>
      <c r="RKI1479" s="32"/>
      <c r="RKJ1479" s="32"/>
      <c r="RKK1479" s="6"/>
      <c r="RKL1479" s="13"/>
      <c r="RKM1479" s="6"/>
      <c r="RKN1479" s="10"/>
      <c r="RKO1479" s="10"/>
      <c r="RKP1479" s="6"/>
      <c r="RKQ1479" s="5"/>
      <c r="RKR1479" s="7"/>
      <c r="RKS1479" s="6"/>
      <c r="RKT1479" s="32"/>
      <c r="RKU1479" s="32"/>
      <c r="RKV1479" s="32"/>
      <c r="RKW1479" s="32"/>
      <c r="RKX1479" s="6"/>
      <c r="RKY1479" s="13"/>
      <c r="RKZ1479" s="6"/>
      <c r="RLA1479" s="10"/>
      <c r="RLB1479" s="10"/>
      <c r="RLC1479" s="6"/>
      <c r="RLD1479" s="5"/>
      <c r="RLE1479" s="7"/>
      <c r="RLF1479" s="6"/>
      <c r="RLG1479" s="32"/>
      <c r="RLH1479" s="32"/>
      <c r="RLI1479" s="32"/>
      <c r="RLJ1479" s="32"/>
      <c r="RLK1479" s="6"/>
      <c r="RLL1479" s="13"/>
      <c r="RLM1479" s="6"/>
      <c r="RLN1479" s="10"/>
      <c r="RLO1479" s="10"/>
      <c r="RLP1479" s="6"/>
      <c r="RLQ1479" s="5"/>
      <c r="RLR1479" s="7"/>
      <c r="RLS1479" s="6"/>
      <c r="RLT1479" s="32"/>
      <c r="RLU1479" s="32"/>
      <c r="RLV1479" s="32"/>
      <c r="RLW1479" s="32"/>
      <c r="RLX1479" s="6"/>
      <c r="RLY1479" s="13"/>
      <c r="RLZ1479" s="6"/>
      <c r="RMA1479" s="10"/>
      <c r="RMB1479" s="10"/>
      <c r="RMC1479" s="6"/>
      <c r="RMD1479" s="5"/>
      <c r="RME1479" s="7"/>
      <c r="RMF1479" s="6"/>
      <c r="RMG1479" s="32"/>
      <c r="RMH1479" s="32"/>
      <c r="RMI1479" s="32"/>
      <c r="RMJ1479" s="32"/>
      <c r="RMK1479" s="6"/>
      <c r="RML1479" s="13"/>
      <c r="RMM1479" s="6"/>
      <c r="RMN1479" s="10"/>
      <c r="RMO1479" s="10"/>
      <c r="RMP1479" s="6"/>
      <c r="RMQ1479" s="5"/>
      <c r="RMR1479" s="7"/>
      <c r="RMS1479" s="6"/>
      <c r="RMT1479" s="32"/>
      <c r="RMU1479" s="32"/>
      <c r="RMV1479" s="32"/>
      <c r="RMW1479" s="32"/>
      <c r="RMX1479" s="6"/>
      <c r="RMY1479" s="13"/>
      <c r="RMZ1479" s="6"/>
      <c r="RNA1479" s="10"/>
      <c r="RNB1479" s="10"/>
      <c r="RNC1479" s="6"/>
      <c r="RND1479" s="5"/>
      <c r="RNE1479" s="7"/>
      <c r="RNF1479" s="6"/>
      <c r="RNG1479" s="32"/>
      <c r="RNH1479" s="32"/>
      <c r="RNI1479" s="32"/>
      <c r="RNJ1479" s="32"/>
      <c r="RNK1479" s="6"/>
      <c r="RNL1479" s="13"/>
      <c r="RNM1479" s="6"/>
      <c r="RNN1479" s="10"/>
      <c r="RNO1479" s="10"/>
      <c r="RNP1479" s="6"/>
      <c r="RNQ1479" s="5"/>
      <c r="RNR1479" s="7"/>
      <c r="RNS1479" s="6"/>
      <c r="RNT1479" s="32"/>
      <c r="RNU1479" s="32"/>
      <c r="RNV1479" s="32"/>
      <c r="RNW1479" s="32"/>
      <c r="RNX1479" s="6"/>
      <c r="RNY1479" s="13"/>
      <c r="RNZ1479" s="6"/>
      <c r="ROA1479" s="10"/>
      <c r="ROB1479" s="10"/>
      <c r="ROC1479" s="6"/>
      <c r="ROD1479" s="5"/>
      <c r="ROE1479" s="7"/>
      <c r="ROF1479" s="6"/>
      <c r="ROG1479" s="32"/>
      <c r="ROH1479" s="32"/>
      <c r="ROI1479" s="32"/>
      <c r="ROJ1479" s="32"/>
      <c r="ROK1479" s="6"/>
      <c r="ROL1479" s="13"/>
      <c r="ROM1479" s="6"/>
      <c r="RON1479" s="10"/>
      <c r="ROO1479" s="10"/>
      <c r="ROP1479" s="6"/>
      <c r="ROQ1479" s="5"/>
      <c r="ROR1479" s="7"/>
      <c r="ROS1479" s="6"/>
      <c r="ROT1479" s="32"/>
      <c r="ROU1479" s="32"/>
      <c r="ROV1479" s="32"/>
      <c r="ROW1479" s="32"/>
      <c r="ROX1479" s="6"/>
      <c r="ROY1479" s="13"/>
      <c r="ROZ1479" s="6"/>
      <c r="RPA1479" s="10"/>
      <c r="RPB1479" s="10"/>
      <c r="RPC1479" s="6"/>
      <c r="RPD1479" s="5"/>
      <c r="RPE1479" s="7"/>
      <c r="RPF1479" s="6"/>
      <c r="RPG1479" s="32"/>
      <c r="RPH1479" s="32"/>
      <c r="RPI1479" s="32"/>
      <c r="RPJ1479" s="32"/>
      <c r="RPK1479" s="6"/>
      <c r="RPL1479" s="13"/>
      <c r="RPM1479" s="6"/>
      <c r="RPN1479" s="10"/>
      <c r="RPO1479" s="10"/>
      <c r="RPP1479" s="6"/>
      <c r="RPQ1479" s="5"/>
      <c r="RPR1479" s="7"/>
      <c r="RPS1479" s="6"/>
      <c r="RPT1479" s="32"/>
      <c r="RPU1479" s="32"/>
      <c r="RPV1479" s="32"/>
      <c r="RPW1479" s="32"/>
      <c r="RPX1479" s="6"/>
      <c r="RPY1479" s="13"/>
      <c r="RPZ1479" s="6"/>
      <c r="RQA1479" s="10"/>
      <c r="RQB1479" s="10"/>
      <c r="RQC1479" s="6"/>
      <c r="RQD1479" s="5"/>
      <c r="RQE1479" s="7"/>
      <c r="RQF1479" s="6"/>
      <c r="RQG1479" s="32"/>
      <c r="RQH1479" s="32"/>
      <c r="RQI1479" s="32"/>
      <c r="RQJ1479" s="32"/>
      <c r="RQK1479" s="6"/>
      <c r="RQL1479" s="13"/>
      <c r="RQM1479" s="6"/>
      <c r="RQN1479" s="10"/>
      <c r="RQO1479" s="10"/>
      <c r="RQP1479" s="6"/>
      <c r="RQQ1479" s="5"/>
      <c r="RQR1479" s="7"/>
      <c r="RQS1479" s="6"/>
      <c r="RQT1479" s="32"/>
      <c r="RQU1479" s="32"/>
      <c r="RQV1479" s="32"/>
      <c r="RQW1479" s="32"/>
      <c r="RQX1479" s="6"/>
      <c r="RQY1479" s="13"/>
      <c r="RQZ1479" s="6"/>
      <c r="RRA1479" s="10"/>
      <c r="RRB1479" s="10"/>
      <c r="RRC1479" s="6"/>
      <c r="RRD1479" s="5"/>
      <c r="RRE1479" s="7"/>
      <c r="RRF1479" s="6"/>
      <c r="RRG1479" s="32"/>
      <c r="RRH1479" s="32"/>
      <c r="RRI1479" s="32"/>
      <c r="RRJ1479" s="32"/>
      <c r="RRK1479" s="6"/>
      <c r="RRL1479" s="13"/>
      <c r="RRM1479" s="6"/>
      <c r="RRN1479" s="10"/>
      <c r="RRO1479" s="10"/>
      <c r="RRP1479" s="6"/>
      <c r="RRQ1479" s="5"/>
      <c r="RRR1479" s="7"/>
      <c r="RRS1479" s="6"/>
      <c r="RRT1479" s="32"/>
      <c r="RRU1479" s="32"/>
      <c r="RRV1479" s="32"/>
      <c r="RRW1479" s="32"/>
      <c r="RRX1479" s="6"/>
      <c r="RRY1479" s="13"/>
      <c r="RRZ1479" s="6"/>
      <c r="RSA1479" s="10"/>
      <c r="RSB1479" s="10"/>
      <c r="RSC1479" s="6"/>
      <c r="RSD1479" s="5"/>
      <c r="RSE1479" s="7"/>
      <c r="RSF1479" s="6"/>
      <c r="RSG1479" s="32"/>
      <c r="RSH1479" s="32"/>
      <c r="RSI1479" s="32"/>
      <c r="RSJ1479" s="32"/>
      <c r="RSK1479" s="6"/>
      <c r="RSL1479" s="13"/>
      <c r="RSM1479" s="6"/>
      <c r="RSN1479" s="10"/>
      <c r="RSO1479" s="10"/>
      <c r="RSP1479" s="6"/>
      <c r="RSQ1479" s="5"/>
      <c r="RSR1479" s="7"/>
      <c r="RSS1479" s="6"/>
      <c r="RST1479" s="32"/>
      <c r="RSU1479" s="32"/>
      <c r="RSV1479" s="32"/>
      <c r="RSW1479" s="32"/>
      <c r="RSX1479" s="6"/>
      <c r="RSY1479" s="13"/>
      <c r="RSZ1479" s="6"/>
      <c r="RTA1479" s="10"/>
      <c r="RTB1479" s="10"/>
      <c r="RTC1479" s="6"/>
      <c r="RTD1479" s="5"/>
      <c r="RTE1479" s="7"/>
      <c r="RTF1479" s="6"/>
      <c r="RTG1479" s="32"/>
      <c r="RTH1479" s="32"/>
      <c r="RTI1479" s="32"/>
      <c r="RTJ1479" s="32"/>
      <c r="RTK1479" s="6"/>
      <c r="RTL1479" s="13"/>
      <c r="RTM1479" s="6"/>
      <c r="RTN1479" s="10"/>
      <c r="RTO1479" s="10"/>
      <c r="RTP1479" s="6"/>
      <c r="RTQ1479" s="5"/>
      <c r="RTR1479" s="7"/>
      <c r="RTS1479" s="6"/>
      <c r="RTT1479" s="32"/>
      <c r="RTU1479" s="32"/>
      <c r="RTV1479" s="32"/>
      <c r="RTW1479" s="32"/>
      <c r="RTX1479" s="6"/>
      <c r="RTY1479" s="13"/>
      <c r="RTZ1479" s="6"/>
      <c r="RUA1479" s="10"/>
      <c r="RUB1479" s="10"/>
      <c r="RUC1479" s="6"/>
      <c r="RUD1479" s="5"/>
      <c r="RUE1479" s="7"/>
      <c r="RUF1479" s="6"/>
      <c r="RUG1479" s="32"/>
      <c r="RUH1479" s="32"/>
      <c r="RUI1479" s="32"/>
      <c r="RUJ1479" s="32"/>
      <c r="RUK1479" s="6"/>
      <c r="RUL1479" s="13"/>
      <c r="RUM1479" s="6"/>
      <c r="RUN1479" s="10"/>
      <c r="RUO1479" s="10"/>
      <c r="RUP1479" s="6"/>
      <c r="RUQ1479" s="5"/>
      <c r="RUR1479" s="7"/>
      <c r="RUS1479" s="6"/>
      <c r="RUT1479" s="32"/>
      <c r="RUU1479" s="32"/>
      <c r="RUV1479" s="32"/>
      <c r="RUW1479" s="32"/>
      <c r="RUX1479" s="6"/>
      <c r="RUY1479" s="13"/>
      <c r="RUZ1479" s="6"/>
      <c r="RVA1479" s="10"/>
      <c r="RVB1479" s="10"/>
      <c r="RVC1479" s="6"/>
      <c r="RVD1479" s="5"/>
      <c r="RVE1479" s="7"/>
      <c r="RVF1479" s="6"/>
      <c r="RVG1479" s="32"/>
      <c r="RVH1479" s="32"/>
      <c r="RVI1479" s="32"/>
      <c r="RVJ1479" s="32"/>
      <c r="RVK1479" s="6"/>
      <c r="RVL1479" s="13"/>
      <c r="RVM1479" s="6"/>
      <c r="RVN1479" s="10"/>
      <c r="RVO1479" s="10"/>
      <c r="RVP1479" s="6"/>
      <c r="RVQ1479" s="5"/>
      <c r="RVR1479" s="7"/>
      <c r="RVS1479" s="6"/>
      <c r="RVT1479" s="32"/>
      <c r="RVU1479" s="32"/>
      <c r="RVV1479" s="32"/>
      <c r="RVW1479" s="32"/>
      <c r="RVX1479" s="6"/>
      <c r="RVY1479" s="13"/>
      <c r="RVZ1479" s="6"/>
      <c r="RWA1479" s="10"/>
      <c r="RWB1479" s="10"/>
      <c r="RWC1479" s="6"/>
      <c r="RWD1479" s="5"/>
      <c r="RWE1479" s="7"/>
      <c r="RWF1479" s="6"/>
      <c r="RWG1479" s="32"/>
      <c r="RWH1479" s="32"/>
      <c r="RWI1479" s="32"/>
      <c r="RWJ1479" s="32"/>
      <c r="RWK1479" s="6"/>
      <c r="RWL1479" s="13"/>
      <c r="RWM1479" s="6"/>
      <c r="RWN1479" s="10"/>
      <c r="RWO1479" s="10"/>
      <c r="RWP1479" s="6"/>
      <c r="RWQ1479" s="5"/>
      <c r="RWR1479" s="7"/>
      <c r="RWS1479" s="6"/>
      <c r="RWT1479" s="32"/>
      <c r="RWU1479" s="32"/>
      <c r="RWV1479" s="32"/>
      <c r="RWW1479" s="32"/>
      <c r="RWX1479" s="6"/>
      <c r="RWY1479" s="13"/>
      <c r="RWZ1479" s="6"/>
      <c r="RXA1479" s="10"/>
      <c r="RXB1479" s="10"/>
      <c r="RXC1479" s="6"/>
      <c r="RXD1479" s="5"/>
      <c r="RXE1479" s="7"/>
      <c r="RXF1479" s="6"/>
      <c r="RXG1479" s="32"/>
      <c r="RXH1479" s="32"/>
      <c r="RXI1479" s="32"/>
      <c r="RXJ1479" s="32"/>
      <c r="RXK1479" s="6"/>
      <c r="RXL1479" s="13"/>
      <c r="RXM1479" s="6"/>
      <c r="RXN1479" s="10"/>
      <c r="RXO1479" s="10"/>
      <c r="RXP1479" s="6"/>
      <c r="RXQ1479" s="5"/>
      <c r="RXR1479" s="7"/>
      <c r="RXS1479" s="6"/>
      <c r="RXT1479" s="32"/>
      <c r="RXU1479" s="32"/>
      <c r="RXV1479" s="32"/>
      <c r="RXW1479" s="32"/>
      <c r="RXX1479" s="6"/>
      <c r="RXY1479" s="13"/>
      <c r="RXZ1479" s="6"/>
      <c r="RYA1479" s="10"/>
      <c r="RYB1479" s="10"/>
      <c r="RYC1479" s="6"/>
      <c r="RYD1479" s="5"/>
      <c r="RYE1479" s="7"/>
      <c r="RYF1479" s="6"/>
      <c r="RYG1479" s="32"/>
      <c r="RYH1479" s="32"/>
      <c r="RYI1479" s="32"/>
      <c r="RYJ1479" s="32"/>
      <c r="RYK1479" s="6"/>
      <c r="RYL1479" s="13"/>
      <c r="RYM1479" s="6"/>
      <c r="RYN1479" s="10"/>
      <c r="RYO1479" s="10"/>
      <c r="RYP1479" s="6"/>
      <c r="RYQ1479" s="5"/>
      <c r="RYR1479" s="7"/>
      <c r="RYS1479" s="6"/>
      <c r="RYT1479" s="32"/>
      <c r="RYU1479" s="32"/>
      <c r="RYV1479" s="32"/>
      <c r="RYW1479" s="32"/>
      <c r="RYX1479" s="6"/>
      <c r="RYY1479" s="13"/>
      <c r="RYZ1479" s="6"/>
      <c r="RZA1479" s="10"/>
      <c r="RZB1479" s="10"/>
      <c r="RZC1479" s="6"/>
      <c r="RZD1479" s="5"/>
      <c r="RZE1479" s="7"/>
      <c r="RZF1479" s="6"/>
      <c r="RZG1479" s="32"/>
      <c r="RZH1479" s="32"/>
      <c r="RZI1479" s="32"/>
      <c r="RZJ1479" s="32"/>
      <c r="RZK1479" s="6"/>
      <c r="RZL1479" s="13"/>
      <c r="RZM1479" s="6"/>
      <c r="RZN1479" s="10"/>
      <c r="RZO1479" s="10"/>
      <c r="RZP1479" s="6"/>
      <c r="RZQ1479" s="5"/>
      <c r="RZR1479" s="7"/>
      <c r="RZS1479" s="6"/>
      <c r="RZT1479" s="32"/>
      <c r="RZU1479" s="32"/>
      <c r="RZV1479" s="32"/>
      <c r="RZW1479" s="32"/>
      <c r="RZX1479" s="6"/>
      <c r="RZY1479" s="13"/>
      <c r="RZZ1479" s="6"/>
      <c r="SAA1479" s="10"/>
      <c r="SAB1479" s="10"/>
      <c r="SAC1479" s="6"/>
      <c r="SAD1479" s="5"/>
      <c r="SAE1479" s="7"/>
      <c r="SAF1479" s="6"/>
      <c r="SAG1479" s="32"/>
      <c r="SAH1479" s="32"/>
      <c r="SAI1479" s="32"/>
      <c r="SAJ1479" s="32"/>
      <c r="SAK1479" s="6"/>
      <c r="SAL1479" s="13"/>
      <c r="SAM1479" s="6"/>
      <c r="SAN1479" s="10"/>
      <c r="SAO1479" s="10"/>
      <c r="SAP1479" s="6"/>
      <c r="SAQ1479" s="5"/>
      <c r="SAR1479" s="7"/>
      <c r="SAS1479" s="6"/>
      <c r="SAT1479" s="32"/>
      <c r="SAU1479" s="32"/>
      <c r="SAV1479" s="32"/>
      <c r="SAW1479" s="32"/>
      <c r="SAX1479" s="6"/>
      <c r="SAY1479" s="13"/>
      <c r="SAZ1479" s="6"/>
      <c r="SBA1479" s="10"/>
      <c r="SBB1479" s="10"/>
      <c r="SBC1479" s="6"/>
      <c r="SBD1479" s="5"/>
      <c r="SBE1479" s="7"/>
      <c r="SBF1479" s="6"/>
      <c r="SBG1479" s="32"/>
      <c r="SBH1479" s="32"/>
      <c r="SBI1479" s="32"/>
      <c r="SBJ1479" s="32"/>
      <c r="SBK1479" s="6"/>
      <c r="SBL1479" s="13"/>
      <c r="SBM1479" s="6"/>
      <c r="SBN1479" s="10"/>
      <c r="SBO1479" s="10"/>
      <c r="SBP1479" s="6"/>
      <c r="SBQ1479" s="5"/>
      <c r="SBR1479" s="7"/>
      <c r="SBS1479" s="6"/>
      <c r="SBT1479" s="32"/>
      <c r="SBU1479" s="32"/>
      <c r="SBV1479" s="32"/>
      <c r="SBW1479" s="32"/>
      <c r="SBX1479" s="6"/>
      <c r="SBY1479" s="13"/>
      <c r="SBZ1479" s="6"/>
      <c r="SCA1479" s="10"/>
      <c r="SCB1479" s="10"/>
      <c r="SCC1479" s="6"/>
      <c r="SCD1479" s="5"/>
      <c r="SCE1479" s="7"/>
      <c r="SCF1479" s="6"/>
      <c r="SCG1479" s="32"/>
      <c r="SCH1479" s="32"/>
      <c r="SCI1479" s="32"/>
      <c r="SCJ1479" s="32"/>
      <c r="SCK1479" s="6"/>
      <c r="SCL1479" s="13"/>
      <c r="SCM1479" s="6"/>
      <c r="SCN1479" s="10"/>
      <c r="SCO1479" s="10"/>
      <c r="SCP1479" s="6"/>
      <c r="SCQ1479" s="5"/>
      <c r="SCR1479" s="7"/>
      <c r="SCS1479" s="6"/>
      <c r="SCT1479" s="32"/>
      <c r="SCU1479" s="32"/>
      <c r="SCV1479" s="32"/>
      <c r="SCW1479" s="32"/>
      <c r="SCX1479" s="6"/>
      <c r="SCY1479" s="13"/>
      <c r="SCZ1479" s="6"/>
      <c r="SDA1479" s="10"/>
      <c r="SDB1479" s="10"/>
      <c r="SDC1479" s="6"/>
      <c r="SDD1479" s="5"/>
      <c r="SDE1479" s="7"/>
      <c r="SDF1479" s="6"/>
      <c r="SDG1479" s="32"/>
      <c r="SDH1479" s="32"/>
      <c r="SDI1479" s="32"/>
      <c r="SDJ1479" s="32"/>
      <c r="SDK1479" s="6"/>
      <c r="SDL1479" s="13"/>
      <c r="SDM1479" s="6"/>
      <c r="SDN1479" s="10"/>
      <c r="SDO1479" s="10"/>
      <c r="SDP1479" s="6"/>
      <c r="SDQ1479" s="5"/>
      <c r="SDR1479" s="7"/>
      <c r="SDS1479" s="6"/>
      <c r="SDT1479" s="32"/>
      <c r="SDU1479" s="32"/>
      <c r="SDV1479" s="32"/>
      <c r="SDW1479" s="32"/>
      <c r="SDX1479" s="6"/>
      <c r="SDY1479" s="13"/>
      <c r="SDZ1479" s="6"/>
      <c r="SEA1479" s="10"/>
      <c r="SEB1479" s="10"/>
      <c r="SEC1479" s="6"/>
      <c r="SED1479" s="5"/>
      <c r="SEE1479" s="7"/>
      <c r="SEF1479" s="6"/>
      <c r="SEG1479" s="32"/>
      <c r="SEH1479" s="32"/>
      <c r="SEI1479" s="32"/>
      <c r="SEJ1479" s="32"/>
      <c r="SEK1479" s="6"/>
      <c r="SEL1479" s="13"/>
      <c r="SEM1479" s="6"/>
      <c r="SEN1479" s="10"/>
      <c r="SEO1479" s="10"/>
      <c r="SEP1479" s="6"/>
      <c r="SEQ1479" s="5"/>
      <c r="SER1479" s="7"/>
      <c r="SES1479" s="6"/>
      <c r="SET1479" s="32"/>
      <c r="SEU1479" s="32"/>
      <c r="SEV1479" s="32"/>
      <c r="SEW1479" s="32"/>
      <c r="SEX1479" s="6"/>
      <c r="SEY1479" s="13"/>
      <c r="SEZ1479" s="6"/>
      <c r="SFA1479" s="10"/>
      <c r="SFB1479" s="10"/>
      <c r="SFC1479" s="6"/>
      <c r="SFD1479" s="5"/>
      <c r="SFE1479" s="7"/>
      <c r="SFF1479" s="6"/>
      <c r="SFG1479" s="32"/>
      <c r="SFH1479" s="32"/>
      <c r="SFI1479" s="32"/>
      <c r="SFJ1479" s="32"/>
      <c r="SFK1479" s="6"/>
      <c r="SFL1479" s="13"/>
      <c r="SFM1479" s="6"/>
      <c r="SFN1479" s="10"/>
      <c r="SFO1479" s="10"/>
      <c r="SFP1479" s="6"/>
      <c r="SFQ1479" s="5"/>
      <c r="SFR1479" s="7"/>
      <c r="SFS1479" s="6"/>
      <c r="SFT1479" s="32"/>
      <c r="SFU1479" s="32"/>
      <c r="SFV1479" s="32"/>
      <c r="SFW1479" s="32"/>
      <c r="SFX1479" s="6"/>
      <c r="SFY1479" s="13"/>
      <c r="SFZ1479" s="6"/>
      <c r="SGA1479" s="10"/>
      <c r="SGB1479" s="10"/>
      <c r="SGC1479" s="6"/>
      <c r="SGD1479" s="5"/>
      <c r="SGE1479" s="7"/>
      <c r="SGF1479" s="6"/>
      <c r="SGG1479" s="32"/>
      <c r="SGH1479" s="32"/>
      <c r="SGI1479" s="32"/>
      <c r="SGJ1479" s="32"/>
      <c r="SGK1479" s="6"/>
      <c r="SGL1479" s="13"/>
      <c r="SGM1479" s="6"/>
      <c r="SGN1479" s="10"/>
      <c r="SGO1479" s="10"/>
      <c r="SGP1479" s="6"/>
      <c r="SGQ1479" s="5"/>
      <c r="SGR1479" s="7"/>
      <c r="SGS1479" s="6"/>
      <c r="SGT1479" s="32"/>
      <c r="SGU1479" s="32"/>
      <c r="SGV1479" s="32"/>
      <c r="SGW1479" s="32"/>
      <c r="SGX1479" s="6"/>
      <c r="SGY1479" s="13"/>
      <c r="SGZ1479" s="6"/>
      <c r="SHA1479" s="10"/>
      <c r="SHB1479" s="10"/>
      <c r="SHC1479" s="6"/>
      <c r="SHD1479" s="5"/>
      <c r="SHE1479" s="7"/>
      <c r="SHF1479" s="6"/>
      <c r="SHG1479" s="32"/>
      <c r="SHH1479" s="32"/>
      <c r="SHI1479" s="32"/>
      <c r="SHJ1479" s="32"/>
      <c r="SHK1479" s="6"/>
      <c r="SHL1479" s="13"/>
      <c r="SHM1479" s="6"/>
      <c r="SHN1479" s="10"/>
      <c r="SHO1479" s="10"/>
      <c r="SHP1479" s="6"/>
      <c r="SHQ1479" s="5"/>
      <c r="SHR1479" s="7"/>
      <c r="SHS1479" s="6"/>
      <c r="SHT1479" s="32"/>
      <c r="SHU1479" s="32"/>
      <c r="SHV1479" s="32"/>
      <c r="SHW1479" s="32"/>
      <c r="SHX1479" s="6"/>
      <c r="SHY1479" s="13"/>
      <c r="SHZ1479" s="6"/>
      <c r="SIA1479" s="10"/>
      <c r="SIB1479" s="10"/>
      <c r="SIC1479" s="6"/>
      <c r="SID1479" s="5"/>
      <c r="SIE1479" s="7"/>
      <c r="SIF1479" s="6"/>
      <c r="SIG1479" s="32"/>
      <c r="SIH1479" s="32"/>
      <c r="SII1479" s="32"/>
      <c r="SIJ1479" s="32"/>
      <c r="SIK1479" s="6"/>
      <c r="SIL1479" s="13"/>
      <c r="SIM1479" s="6"/>
      <c r="SIN1479" s="10"/>
      <c r="SIO1479" s="10"/>
      <c r="SIP1479" s="6"/>
      <c r="SIQ1479" s="5"/>
      <c r="SIR1479" s="7"/>
      <c r="SIS1479" s="6"/>
      <c r="SIT1479" s="32"/>
      <c r="SIU1479" s="32"/>
      <c r="SIV1479" s="32"/>
      <c r="SIW1479" s="32"/>
      <c r="SIX1479" s="6"/>
      <c r="SIY1479" s="13"/>
      <c r="SIZ1479" s="6"/>
      <c r="SJA1479" s="10"/>
      <c r="SJB1479" s="10"/>
      <c r="SJC1479" s="6"/>
      <c r="SJD1479" s="5"/>
      <c r="SJE1479" s="7"/>
      <c r="SJF1479" s="6"/>
      <c r="SJG1479" s="32"/>
      <c r="SJH1479" s="32"/>
      <c r="SJI1479" s="32"/>
      <c r="SJJ1479" s="32"/>
      <c r="SJK1479" s="6"/>
      <c r="SJL1479" s="13"/>
      <c r="SJM1479" s="6"/>
      <c r="SJN1479" s="10"/>
      <c r="SJO1479" s="10"/>
      <c r="SJP1479" s="6"/>
      <c r="SJQ1479" s="5"/>
      <c r="SJR1479" s="7"/>
      <c r="SJS1479" s="6"/>
      <c r="SJT1479" s="32"/>
      <c r="SJU1479" s="32"/>
      <c r="SJV1479" s="32"/>
      <c r="SJW1479" s="32"/>
      <c r="SJX1479" s="6"/>
      <c r="SJY1479" s="13"/>
      <c r="SJZ1479" s="6"/>
      <c r="SKA1479" s="10"/>
      <c r="SKB1479" s="10"/>
      <c r="SKC1479" s="6"/>
      <c r="SKD1479" s="5"/>
      <c r="SKE1479" s="7"/>
      <c r="SKF1479" s="6"/>
      <c r="SKG1479" s="32"/>
      <c r="SKH1479" s="32"/>
      <c r="SKI1479" s="32"/>
      <c r="SKJ1479" s="32"/>
      <c r="SKK1479" s="6"/>
      <c r="SKL1479" s="13"/>
      <c r="SKM1479" s="6"/>
      <c r="SKN1479" s="10"/>
      <c r="SKO1479" s="10"/>
      <c r="SKP1479" s="6"/>
      <c r="SKQ1479" s="5"/>
      <c r="SKR1479" s="7"/>
      <c r="SKS1479" s="6"/>
      <c r="SKT1479" s="32"/>
      <c r="SKU1479" s="32"/>
      <c r="SKV1479" s="32"/>
      <c r="SKW1479" s="32"/>
      <c r="SKX1479" s="6"/>
      <c r="SKY1479" s="13"/>
      <c r="SKZ1479" s="6"/>
      <c r="SLA1479" s="10"/>
      <c r="SLB1479" s="10"/>
      <c r="SLC1479" s="6"/>
      <c r="SLD1479" s="5"/>
      <c r="SLE1479" s="7"/>
      <c r="SLF1479" s="6"/>
      <c r="SLG1479" s="32"/>
      <c r="SLH1479" s="32"/>
      <c r="SLI1479" s="32"/>
      <c r="SLJ1479" s="32"/>
      <c r="SLK1479" s="6"/>
      <c r="SLL1479" s="13"/>
      <c r="SLM1479" s="6"/>
      <c r="SLN1479" s="10"/>
      <c r="SLO1479" s="10"/>
      <c r="SLP1479" s="6"/>
      <c r="SLQ1479" s="5"/>
      <c r="SLR1479" s="7"/>
      <c r="SLS1479" s="6"/>
      <c r="SLT1479" s="32"/>
      <c r="SLU1479" s="32"/>
      <c r="SLV1479" s="32"/>
      <c r="SLW1479" s="32"/>
      <c r="SLX1479" s="6"/>
      <c r="SLY1479" s="13"/>
      <c r="SLZ1479" s="6"/>
      <c r="SMA1479" s="10"/>
      <c r="SMB1479" s="10"/>
      <c r="SMC1479" s="6"/>
      <c r="SMD1479" s="5"/>
      <c r="SME1479" s="7"/>
      <c r="SMF1479" s="6"/>
      <c r="SMG1479" s="32"/>
      <c r="SMH1479" s="32"/>
      <c r="SMI1479" s="32"/>
      <c r="SMJ1479" s="32"/>
      <c r="SMK1479" s="6"/>
      <c r="SML1479" s="13"/>
      <c r="SMM1479" s="6"/>
      <c r="SMN1479" s="10"/>
      <c r="SMO1479" s="10"/>
      <c r="SMP1479" s="6"/>
      <c r="SMQ1479" s="5"/>
      <c r="SMR1479" s="7"/>
      <c r="SMS1479" s="6"/>
      <c r="SMT1479" s="32"/>
      <c r="SMU1479" s="32"/>
      <c r="SMV1479" s="32"/>
      <c r="SMW1479" s="32"/>
      <c r="SMX1479" s="6"/>
      <c r="SMY1479" s="13"/>
      <c r="SMZ1479" s="6"/>
      <c r="SNA1479" s="10"/>
      <c r="SNB1479" s="10"/>
      <c r="SNC1479" s="6"/>
      <c r="SND1479" s="5"/>
      <c r="SNE1479" s="7"/>
      <c r="SNF1479" s="6"/>
      <c r="SNG1479" s="32"/>
      <c r="SNH1479" s="32"/>
      <c r="SNI1479" s="32"/>
      <c r="SNJ1479" s="32"/>
      <c r="SNK1479" s="6"/>
      <c r="SNL1479" s="13"/>
      <c r="SNM1479" s="6"/>
      <c r="SNN1479" s="10"/>
      <c r="SNO1479" s="10"/>
      <c r="SNP1479" s="6"/>
      <c r="SNQ1479" s="5"/>
      <c r="SNR1479" s="7"/>
      <c r="SNS1479" s="6"/>
      <c r="SNT1479" s="32"/>
      <c r="SNU1479" s="32"/>
      <c r="SNV1479" s="32"/>
      <c r="SNW1479" s="32"/>
      <c r="SNX1479" s="6"/>
      <c r="SNY1479" s="13"/>
      <c r="SNZ1479" s="6"/>
      <c r="SOA1479" s="10"/>
      <c r="SOB1479" s="10"/>
      <c r="SOC1479" s="6"/>
      <c r="SOD1479" s="5"/>
      <c r="SOE1479" s="7"/>
      <c r="SOF1479" s="6"/>
      <c r="SOG1479" s="32"/>
      <c r="SOH1479" s="32"/>
      <c r="SOI1479" s="32"/>
      <c r="SOJ1479" s="32"/>
      <c r="SOK1479" s="6"/>
      <c r="SOL1479" s="13"/>
      <c r="SOM1479" s="6"/>
      <c r="SON1479" s="10"/>
      <c r="SOO1479" s="10"/>
      <c r="SOP1479" s="6"/>
      <c r="SOQ1479" s="5"/>
      <c r="SOR1479" s="7"/>
      <c r="SOS1479" s="6"/>
      <c r="SOT1479" s="32"/>
      <c r="SOU1479" s="32"/>
      <c r="SOV1479" s="32"/>
      <c r="SOW1479" s="32"/>
      <c r="SOX1479" s="6"/>
      <c r="SOY1479" s="13"/>
      <c r="SOZ1479" s="6"/>
      <c r="SPA1479" s="10"/>
      <c r="SPB1479" s="10"/>
      <c r="SPC1479" s="6"/>
      <c r="SPD1479" s="5"/>
      <c r="SPE1479" s="7"/>
      <c r="SPF1479" s="6"/>
      <c r="SPG1479" s="32"/>
      <c r="SPH1479" s="32"/>
      <c r="SPI1479" s="32"/>
      <c r="SPJ1479" s="32"/>
      <c r="SPK1479" s="6"/>
      <c r="SPL1479" s="13"/>
      <c r="SPM1479" s="6"/>
      <c r="SPN1479" s="10"/>
      <c r="SPO1479" s="10"/>
      <c r="SPP1479" s="6"/>
      <c r="SPQ1479" s="5"/>
      <c r="SPR1479" s="7"/>
      <c r="SPS1479" s="6"/>
      <c r="SPT1479" s="32"/>
      <c r="SPU1479" s="32"/>
      <c r="SPV1479" s="32"/>
      <c r="SPW1479" s="32"/>
      <c r="SPX1479" s="6"/>
      <c r="SPY1479" s="13"/>
      <c r="SPZ1479" s="6"/>
      <c r="SQA1479" s="10"/>
      <c r="SQB1479" s="10"/>
      <c r="SQC1479" s="6"/>
      <c r="SQD1479" s="5"/>
      <c r="SQE1479" s="7"/>
      <c r="SQF1479" s="6"/>
      <c r="SQG1479" s="32"/>
      <c r="SQH1479" s="32"/>
      <c r="SQI1479" s="32"/>
      <c r="SQJ1479" s="32"/>
      <c r="SQK1479" s="6"/>
      <c r="SQL1479" s="13"/>
      <c r="SQM1479" s="6"/>
      <c r="SQN1479" s="10"/>
      <c r="SQO1479" s="10"/>
      <c r="SQP1479" s="6"/>
      <c r="SQQ1479" s="5"/>
      <c r="SQR1479" s="7"/>
      <c r="SQS1479" s="6"/>
      <c r="SQT1479" s="32"/>
      <c r="SQU1479" s="32"/>
      <c r="SQV1479" s="32"/>
      <c r="SQW1479" s="32"/>
      <c r="SQX1479" s="6"/>
      <c r="SQY1479" s="13"/>
      <c r="SQZ1479" s="6"/>
      <c r="SRA1479" s="10"/>
      <c r="SRB1479" s="10"/>
      <c r="SRC1479" s="6"/>
      <c r="SRD1479" s="5"/>
      <c r="SRE1479" s="7"/>
      <c r="SRF1479" s="6"/>
      <c r="SRG1479" s="32"/>
      <c r="SRH1479" s="32"/>
      <c r="SRI1479" s="32"/>
      <c r="SRJ1479" s="32"/>
      <c r="SRK1479" s="6"/>
      <c r="SRL1479" s="13"/>
      <c r="SRM1479" s="6"/>
      <c r="SRN1479" s="10"/>
      <c r="SRO1479" s="10"/>
      <c r="SRP1479" s="6"/>
      <c r="SRQ1479" s="5"/>
      <c r="SRR1479" s="7"/>
      <c r="SRS1479" s="6"/>
      <c r="SRT1479" s="32"/>
      <c r="SRU1479" s="32"/>
      <c r="SRV1479" s="32"/>
      <c r="SRW1479" s="32"/>
      <c r="SRX1479" s="6"/>
      <c r="SRY1479" s="13"/>
      <c r="SRZ1479" s="6"/>
      <c r="SSA1479" s="10"/>
      <c r="SSB1479" s="10"/>
      <c r="SSC1479" s="6"/>
      <c r="SSD1479" s="5"/>
      <c r="SSE1479" s="7"/>
      <c r="SSF1479" s="6"/>
      <c r="SSG1479" s="32"/>
      <c r="SSH1479" s="32"/>
      <c r="SSI1479" s="32"/>
      <c r="SSJ1479" s="32"/>
      <c r="SSK1479" s="6"/>
      <c r="SSL1479" s="13"/>
      <c r="SSM1479" s="6"/>
      <c r="SSN1479" s="10"/>
      <c r="SSO1479" s="10"/>
      <c r="SSP1479" s="6"/>
      <c r="SSQ1479" s="5"/>
      <c r="SSR1479" s="7"/>
      <c r="SSS1479" s="6"/>
      <c r="SST1479" s="32"/>
      <c r="SSU1479" s="32"/>
      <c r="SSV1479" s="32"/>
      <c r="SSW1479" s="32"/>
      <c r="SSX1479" s="6"/>
      <c r="SSY1479" s="13"/>
      <c r="SSZ1479" s="6"/>
      <c r="STA1479" s="10"/>
      <c r="STB1479" s="10"/>
      <c r="STC1479" s="6"/>
      <c r="STD1479" s="5"/>
      <c r="STE1479" s="7"/>
      <c r="STF1479" s="6"/>
      <c r="STG1479" s="32"/>
      <c r="STH1479" s="32"/>
      <c r="STI1479" s="32"/>
      <c r="STJ1479" s="32"/>
      <c r="STK1479" s="6"/>
      <c r="STL1479" s="13"/>
      <c r="STM1479" s="6"/>
      <c r="STN1479" s="10"/>
      <c r="STO1479" s="10"/>
      <c r="STP1479" s="6"/>
      <c r="STQ1479" s="5"/>
      <c r="STR1479" s="7"/>
      <c r="STS1479" s="6"/>
      <c r="STT1479" s="32"/>
      <c r="STU1479" s="32"/>
      <c r="STV1479" s="32"/>
      <c r="STW1479" s="32"/>
      <c r="STX1479" s="6"/>
      <c r="STY1479" s="13"/>
      <c r="STZ1479" s="6"/>
      <c r="SUA1479" s="10"/>
      <c r="SUB1479" s="10"/>
      <c r="SUC1479" s="6"/>
      <c r="SUD1479" s="5"/>
      <c r="SUE1479" s="7"/>
      <c r="SUF1479" s="6"/>
      <c r="SUG1479" s="32"/>
      <c r="SUH1479" s="32"/>
      <c r="SUI1479" s="32"/>
      <c r="SUJ1479" s="32"/>
      <c r="SUK1479" s="6"/>
      <c r="SUL1479" s="13"/>
      <c r="SUM1479" s="6"/>
      <c r="SUN1479" s="10"/>
      <c r="SUO1479" s="10"/>
      <c r="SUP1479" s="6"/>
      <c r="SUQ1479" s="5"/>
      <c r="SUR1479" s="7"/>
      <c r="SUS1479" s="6"/>
      <c r="SUT1479" s="32"/>
      <c r="SUU1479" s="32"/>
      <c r="SUV1479" s="32"/>
      <c r="SUW1479" s="32"/>
      <c r="SUX1479" s="6"/>
      <c r="SUY1479" s="13"/>
      <c r="SUZ1479" s="6"/>
      <c r="SVA1479" s="10"/>
      <c r="SVB1479" s="10"/>
      <c r="SVC1479" s="6"/>
      <c r="SVD1479" s="5"/>
      <c r="SVE1479" s="7"/>
      <c r="SVF1479" s="6"/>
      <c r="SVG1479" s="32"/>
      <c r="SVH1479" s="32"/>
      <c r="SVI1479" s="32"/>
      <c r="SVJ1479" s="32"/>
      <c r="SVK1479" s="6"/>
      <c r="SVL1479" s="13"/>
      <c r="SVM1479" s="6"/>
      <c r="SVN1479" s="10"/>
      <c r="SVO1479" s="10"/>
      <c r="SVP1479" s="6"/>
      <c r="SVQ1479" s="5"/>
      <c r="SVR1479" s="7"/>
      <c r="SVS1479" s="6"/>
      <c r="SVT1479" s="32"/>
      <c r="SVU1479" s="32"/>
      <c r="SVV1479" s="32"/>
      <c r="SVW1479" s="32"/>
      <c r="SVX1479" s="6"/>
      <c r="SVY1479" s="13"/>
      <c r="SVZ1479" s="6"/>
      <c r="SWA1479" s="10"/>
      <c r="SWB1479" s="10"/>
      <c r="SWC1479" s="6"/>
      <c r="SWD1479" s="5"/>
      <c r="SWE1479" s="7"/>
      <c r="SWF1479" s="6"/>
      <c r="SWG1479" s="32"/>
      <c r="SWH1479" s="32"/>
      <c r="SWI1479" s="32"/>
      <c r="SWJ1479" s="32"/>
      <c r="SWK1479" s="6"/>
      <c r="SWL1479" s="13"/>
      <c r="SWM1479" s="6"/>
      <c r="SWN1479" s="10"/>
      <c r="SWO1479" s="10"/>
      <c r="SWP1479" s="6"/>
      <c r="SWQ1479" s="5"/>
      <c r="SWR1479" s="7"/>
      <c r="SWS1479" s="6"/>
      <c r="SWT1479" s="32"/>
      <c r="SWU1479" s="32"/>
      <c r="SWV1479" s="32"/>
      <c r="SWW1479" s="32"/>
      <c r="SWX1479" s="6"/>
      <c r="SWY1479" s="13"/>
      <c r="SWZ1479" s="6"/>
      <c r="SXA1479" s="10"/>
      <c r="SXB1479" s="10"/>
      <c r="SXC1479" s="6"/>
      <c r="SXD1479" s="5"/>
      <c r="SXE1479" s="7"/>
      <c r="SXF1479" s="6"/>
      <c r="SXG1479" s="32"/>
      <c r="SXH1479" s="32"/>
      <c r="SXI1479" s="32"/>
      <c r="SXJ1479" s="32"/>
      <c r="SXK1479" s="6"/>
      <c r="SXL1479" s="13"/>
      <c r="SXM1479" s="6"/>
      <c r="SXN1479" s="10"/>
      <c r="SXO1479" s="10"/>
      <c r="SXP1479" s="6"/>
      <c r="SXQ1479" s="5"/>
      <c r="SXR1479" s="7"/>
      <c r="SXS1479" s="6"/>
      <c r="SXT1479" s="32"/>
      <c r="SXU1479" s="32"/>
      <c r="SXV1479" s="32"/>
      <c r="SXW1479" s="32"/>
      <c r="SXX1479" s="6"/>
      <c r="SXY1479" s="13"/>
      <c r="SXZ1479" s="6"/>
      <c r="SYA1479" s="10"/>
      <c r="SYB1479" s="10"/>
      <c r="SYC1479" s="6"/>
      <c r="SYD1479" s="5"/>
      <c r="SYE1479" s="7"/>
      <c r="SYF1479" s="6"/>
      <c r="SYG1479" s="32"/>
      <c r="SYH1479" s="32"/>
      <c r="SYI1479" s="32"/>
      <c r="SYJ1479" s="32"/>
      <c r="SYK1479" s="6"/>
      <c r="SYL1479" s="13"/>
      <c r="SYM1479" s="6"/>
      <c r="SYN1479" s="10"/>
      <c r="SYO1479" s="10"/>
      <c r="SYP1479" s="6"/>
      <c r="SYQ1479" s="5"/>
      <c r="SYR1479" s="7"/>
      <c r="SYS1479" s="6"/>
      <c r="SYT1479" s="32"/>
      <c r="SYU1479" s="32"/>
      <c r="SYV1479" s="32"/>
      <c r="SYW1479" s="32"/>
      <c r="SYX1479" s="6"/>
      <c r="SYY1479" s="13"/>
      <c r="SYZ1479" s="6"/>
      <c r="SZA1479" s="10"/>
      <c r="SZB1479" s="10"/>
      <c r="SZC1479" s="6"/>
      <c r="SZD1479" s="5"/>
      <c r="SZE1479" s="7"/>
      <c r="SZF1479" s="6"/>
      <c r="SZG1479" s="32"/>
      <c r="SZH1479" s="32"/>
      <c r="SZI1479" s="32"/>
      <c r="SZJ1479" s="32"/>
      <c r="SZK1479" s="6"/>
      <c r="SZL1479" s="13"/>
      <c r="SZM1479" s="6"/>
      <c r="SZN1479" s="10"/>
      <c r="SZO1479" s="10"/>
      <c r="SZP1479" s="6"/>
      <c r="SZQ1479" s="5"/>
      <c r="SZR1479" s="7"/>
      <c r="SZS1479" s="6"/>
      <c r="SZT1479" s="32"/>
      <c r="SZU1479" s="32"/>
      <c r="SZV1479" s="32"/>
      <c r="SZW1479" s="32"/>
      <c r="SZX1479" s="6"/>
      <c r="SZY1479" s="13"/>
      <c r="SZZ1479" s="6"/>
      <c r="TAA1479" s="10"/>
      <c r="TAB1479" s="10"/>
      <c r="TAC1479" s="6"/>
      <c r="TAD1479" s="5"/>
      <c r="TAE1479" s="7"/>
      <c r="TAF1479" s="6"/>
      <c r="TAG1479" s="32"/>
      <c r="TAH1479" s="32"/>
      <c r="TAI1479" s="32"/>
      <c r="TAJ1479" s="32"/>
      <c r="TAK1479" s="6"/>
      <c r="TAL1479" s="13"/>
      <c r="TAM1479" s="6"/>
      <c r="TAN1479" s="10"/>
      <c r="TAO1479" s="10"/>
      <c r="TAP1479" s="6"/>
      <c r="TAQ1479" s="5"/>
      <c r="TAR1479" s="7"/>
      <c r="TAS1479" s="6"/>
      <c r="TAT1479" s="32"/>
      <c r="TAU1479" s="32"/>
      <c r="TAV1479" s="32"/>
      <c r="TAW1479" s="32"/>
      <c r="TAX1479" s="6"/>
      <c r="TAY1479" s="13"/>
      <c r="TAZ1479" s="6"/>
      <c r="TBA1479" s="10"/>
      <c r="TBB1479" s="10"/>
      <c r="TBC1479" s="6"/>
      <c r="TBD1479" s="5"/>
      <c r="TBE1479" s="7"/>
      <c r="TBF1479" s="6"/>
      <c r="TBG1479" s="32"/>
      <c r="TBH1479" s="32"/>
      <c r="TBI1479" s="32"/>
      <c r="TBJ1479" s="32"/>
      <c r="TBK1479" s="6"/>
      <c r="TBL1479" s="13"/>
      <c r="TBM1479" s="6"/>
      <c r="TBN1479" s="10"/>
      <c r="TBO1479" s="10"/>
      <c r="TBP1479" s="6"/>
      <c r="TBQ1479" s="5"/>
      <c r="TBR1479" s="7"/>
      <c r="TBS1479" s="6"/>
      <c r="TBT1479" s="32"/>
      <c r="TBU1479" s="32"/>
      <c r="TBV1479" s="32"/>
      <c r="TBW1479" s="32"/>
      <c r="TBX1479" s="6"/>
      <c r="TBY1479" s="13"/>
      <c r="TBZ1479" s="6"/>
      <c r="TCA1479" s="10"/>
      <c r="TCB1479" s="10"/>
      <c r="TCC1479" s="6"/>
      <c r="TCD1479" s="5"/>
      <c r="TCE1479" s="7"/>
      <c r="TCF1479" s="6"/>
      <c r="TCG1479" s="32"/>
      <c r="TCH1479" s="32"/>
      <c r="TCI1479" s="32"/>
      <c r="TCJ1479" s="32"/>
      <c r="TCK1479" s="6"/>
      <c r="TCL1479" s="13"/>
      <c r="TCM1479" s="6"/>
      <c r="TCN1479" s="10"/>
      <c r="TCO1479" s="10"/>
      <c r="TCP1479" s="6"/>
      <c r="TCQ1479" s="5"/>
      <c r="TCR1479" s="7"/>
      <c r="TCS1479" s="6"/>
      <c r="TCT1479" s="32"/>
      <c r="TCU1479" s="32"/>
      <c r="TCV1479" s="32"/>
      <c r="TCW1479" s="32"/>
      <c r="TCX1479" s="6"/>
      <c r="TCY1479" s="13"/>
      <c r="TCZ1479" s="6"/>
      <c r="TDA1479" s="10"/>
      <c r="TDB1479" s="10"/>
      <c r="TDC1479" s="6"/>
      <c r="TDD1479" s="5"/>
      <c r="TDE1479" s="7"/>
      <c r="TDF1479" s="6"/>
      <c r="TDG1479" s="32"/>
      <c r="TDH1479" s="32"/>
      <c r="TDI1479" s="32"/>
      <c r="TDJ1479" s="32"/>
      <c r="TDK1479" s="6"/>
      <c r="TDL1479" s="13"/>
      <c r="TDM1479" s="6"/>
      <c r="TDN1479" s="10"/>
      <c r="TDO1479" s="10"/>
      <c r="TDP1479" s="6"/>
      <c r="TDQ1479" s="5"/>
      <c r="TDR1479" s="7"/>
      <c r="TDS1479" s="6"/>
      <c r="TDT1479" s="32"/>
      <c r="TDU1479" s="32"/>
      <c r="TDV1479" s="32"/>
      <c r="TDW1479" s="32"/>
      <c r="TDX1479" s="6"/>
      <c r="TDY1479" s="13"/>
      <c r="TDZ1479" s="6"/>
      <c r="TEA1479" s="10"/>
      <c r="TEB1479" s="10"/>
      <c r="TEC1479" s="6"/>
      <c r="TED1479" s="5"/>
      <c r="TEE1479" s="7"/>
      <c r="TEF1479" s="6"/>
      <c r="TEG1479" s="32"/>
      <c r="TEH1479" s="32"/>
      <c r="TEI1479" s="32"/>
      <c r="TEJ1479" s="32"/>
      <c r="TEK1479" s="6"/>
      <c r="TEL1479" s="13"/>
      <c r="TEM1479" s="6"/>
      <c r="TEN1479" s="10"/>
      <c r="TEO1479" s="10"/>
      <c r="TEP1479" s="6"/>
      <c r="TEQ1479" s="5"/>
      <c r="TER1479" s="7"/>
      <c r="TES1479" s="6"/>
      <c r="TET1479" s="32"/>
      <c r="TEU1479" s="32"/>
      <c r="TEV1479" s="32"/>
      <c r="TEW1479" s="32"/>
      <c r="TEX1479" s="6"/>
      <c r="TEY1479" s="13"/>
      <c r="TEZ1479" s="6"/>
      <c r="TFA1479" s="10"/>
      <c r="TFB1479" s="10"/>
      <c r="TFC1479" s="6"/>
      <c r="TFD1479" s="5"/>
      <c r="TFE1479" s="7"/>
      <c r="TFF1479" s="6"/>
      <c r="TFG1479" s="32"/>
      <c r="TFH1479" s="32"/>
      <c r="TFI1479" s="32"/>
      <c r="TFJ1479" s="32"/>
      <c r="TFK1479" s="6"/>
      <c r="TFL1479" s="13"/>
      <c r="TFM1479" s="6"/>
      <c r="TFN1479" s="10"/>
      <c r="TFO1479" s="10"/>
      <c r="TFP1479" s="6"/>
      <c r="TFQ1479" s="5"/>
      <c r="TFR1479" s="7"/>
      <c r="TFS1479" s="6"/>
      <c r="TFT1479" s="32"/>
      <c r="TFU1479" s="32"/>
      <c r="TFV1479" s="32"/>
      <c r="TFW1479" s="32"/>
      <c r="TFX1479" s="6"/>
      <c r="TFY1479" s="13"/>
      <c r="TFZ1479" s="6"/>
      <c r="TGA1479" s="10"/>
      <c r="TGB1479" s="10"/>
      <c r="TGC1479" s="6"/>
      <c r="TGD1479" s="5"/>
      <c r="TGE1479" s="7"/>
      <c r="TGF1479" s="6"/>
      <c r="TGG1479" s="32"/>
      <c r="TGH1479" s="32"/>
      <c r="TGI1479" s="32"/>
      <c r="TGJ1479" s="32"/>
      <c r="TGK1479" s="6"/>
      <c r="TGL1479" s="13"/>
      <c r="TGM1479" s="6"/>
      <c r="TGN1479" s="10"/>
      <c r="TGO1479" s="10"/>
      <c r="TGP1479" s="6"/>
      <c r="TGQ1479" s="5"/>
      <c r="TGR1479" s="7"/>
      <c r="TGS1479" s="6"/>
      <c r="TGT1479" s="32"/>
      <c r="TGU1479" s="32"/>
      <c r="TGV1479" s="32"/>
      <c r="TGW1479" s="32"/>
      <c r="TGX1479" s="6"/>
      <c r="TGY1479" s="13"/>
      <c r="TGZ1479" s="6"/>
      <c r="THA1479" s="10"/>
      <c r="THB1479" s="10"/>
      <c r="THC1479" s="6"/>
      <c r="THD1479" s="5"/>
      <c r="THE1479" s="7"/>
      <c r="THF1479" s="6"/>
      <c r="THG1479" s="32"/>
      <c r="THH1479" s="32"/>
      <c r="THI1479" s="32"/>
      <c r="THJ1479" s="32"/>
      <c r="THK1479" s="6"/>
      <c r="THL1479" s="13"/>
      <c r="THM1479" s="6"/>
      <c r="THN1479" s="10"/>
      <c r="THO1479" s="10"/>
      <c r="THP1479" s="6"/>
      <c r="THQ1479" s="5"/>
      <c r="THR1479" s="7"/>
      <c r="THS1479" s="6"/>
      <c r="THT1479" s="32"/>
      <c r="THU1479" s="32"/>
      <c r="THV1479" s="32"/>
      <c r="THW1479" s="32"/>
      <c r="THX1479" s="6"/>
      <c r="THY1479" s="13"/>
      <c r="THZ1479" s="6"/>
      <c r="TIA1479" s="10"/>
      <c r="TIB1479" s="10"/>
      <c r="TIC1479" s="6"/>
      <c r="TID1479" s="5"/>
      <c r="TIE1479" s="7"/>
      <c r="TIF1479" s="6"/>
      <c r="TIG1479" s="32"/>
      <c r="TIH1479" s="32"/>
      <c r="TII1479" s="32"/>
      <c r="TIJ1479" s="32"/>
      <c r="TIK1479" s="6"/>
      <c r="TIL1479" s="13"/>
      <c r="TIM1479" s="6"/>
      <c r="TIN1479" s="10"/>
      <c r="TIO1479" s="10"/>
      <c r="TIP1479" s="6"/>
      <c r="TIQ1479" s="5"/>
      <c r="TIR1479" s="7"/>
      <c r="TIS1479" s="6"/>
      <c r="TIT1479" s="32"/>
      <c r="TIU1479" s="32"/>
      <c r="TIV1479" s="32"/>
      <c r="TIW1479" s="32"/>
      <c r="TIX1479" s="6"/>
      <c r="TIY1479" s="13"/>
      <c r="TIZ1479" s="6"/>
      <c r="TJA1479" s="10"/>
      <c r="TJB1479" s="10"/>
      <c r="TJC1479" s="6"/>
      <c r="TJD1479" s="5"/>
      <c r="TJE1479" s="7"/>
      <c r="TJF1479" s="6"/>
      <c r="TJG1479" s="32"/>
      <c r="TJH1479" s="32"/>
      <c r="TJI1479" s="32"/>
      <c r="TJJ1479" s="32"/>
      <c r="TJK1479" s="6"/>
      <c r="TJL1479" s="13"/>
      <c r="TJM1479" s="6"/>
      <c r="TJN1479" s="10"/>
      <c r="TJO1479" s="10"/>
      <c r="TJP1479" s="6"/>
      <c r="TJQ1479" s="5"/>
      <c r="TJR1479" s="7"/>
      <c r="TJS1479" s="6"/>
      <c r="TJT1479" s="32"/>
      <c r="TJU1479" s="32"/>
      <c r="TJV1479" s="32"/>
      <c r="TJW1479" s="32"/>
      <c r="TJX1479" s="6"/>
      <c r="TJY1479" s="13"/>
      <c r="TJZ1479" s="6"/>
      <c r="TKA1479" s="10"/>
      <c r="TKB1479" s="10"/>
      <c r="TKC1479" s="6"/>
      <c r="TKD1479" s="5"/>
      <c r="TKE1479" s="7"/>
      <c r="TKF1479" s="6"/>
      <c r="TKG1479" s="32"/>
      <c r="TKH1479" s="32"/>
      <c r="TKI1479" s="32"/>
      <c r="TKJ1479" s="32"/>
      <c r="TKK1479" s="6"/>
      <c r="TKL1479" s="13"/>
      <c r="TKM1479" s="6"/>
      <c r="TKN1479" s="10"/>
      <c r="TKO1479" s="10"/>
      <c r="TKP1479" s="6"/>
      <c r="TKQ1479" s="5"/>
      <c r="TKR1479" s="7"/>
      <c r="TKS1479" s="6"/>
      <c r="TKT1479" s="32"/>
      <c r="TKU1479" s="32"/>
      <c r="TKV1479" s="32"/>
      <c r="TKW1479" s="32"/>
      <c r="TKX1479" s="6"/>
      <c r="TKY1479" s="13"/>
      <c r="TKZ1479" s="6"/>
      <c r="TLA1479" s="10"/>
      <c r="TLB1479" s="10"/>
      <c r="TLC1479" s="6"/>
      <c r="TLD1479" s="5"/>
      <c r="TLE1479" s="7"/>
      <c r="TLF1479" s="6"/>
      <c r="TLG1479" s="32"/>
      <c r="TLH1479" s="32"/>
      <c r="TLI1479" s="32"/>
      <c r="TLJ1479" s="32"/>
      <c r="TLK1479" s="6"/>
      <c r="TLL1479" s="13"/>
      <c r="TLM1479" s="6"/>
      <c r="TLN1479" s="10"/>
      <c r="TLO1479" s="10"/>
      <c r="TLP1479" s="6"/>
      <c r="TLQ1479" s="5"/>
      <c r="TLR1479" s="7"/>
      <c r="TLS1479" s="6"/>
      <c r="TLT1479" s="32"/>
      <c r="TLU1479" s="32"/>
      <c r="TLV1479" s="32"/>
      <c r="TLW1479" s="32"/>
      <c r="TLX1479" s="6"/>
      <c r="TLY1479" s="13"/>
      <c r="TLZ1479" s="6"/>
      <c r="TMA1479" s="10"/>
      <c r="TMB1479" s="10"/>
      <c r="TMC1479" s="6"/>
      <c r="TMD1479" s="5"/>
      <c r="TME1479" s="7"/>
      <c r="TMF1479" s="6"/>
      <c r="TMG1479" s="32"/>
      <c r="TMH1479" s="32"/>
      <c r="TMI1479" s="32"/>
      <c r="TMJ1479" s="32"/>
      <c r="TMK1479" s="6"/>
      <c r="TML1479" s="13"/>
      <c r="TMM1479" s="6"/>
      <c r="TMN1479" s="10"/>
      <c r="TMO1479" s="10"/>
      <c r="TMP1479" s="6"/>
      <c r="TMQ1479" s="5"/>
      <c r="TMR1479" s="7"/>
      <c r="TMS1479" s="6"/>
      <c r="TMT1479" s="32"/>
      <c r="TMU1479" s="32"/>
      <c r="TMV1479" s="32"/>
      <c r="TMW1479" s="32"/>
      <c r="TMX1479" s="6"/>
      <c r="TMY1479" s="13"/>
      <c r="TMZ1479" s="6"/>
      <c r="TNA1479" s="10"/>
      <c r="TNB1479" s="10"/>
      <c r="TNC1479" s="6"/>
      <c r="TND1479" s="5"/>
      <c r="TNE1479" s="7"/>
      <c r="TNF1479" s="6"/>
      <c r="TNG1479" s="32"/>
      <c r="TNH1479" s="32"/>
      <c r="TNI1479" s="32"/>
      <c r="TNJ1479" s="32"/>
      <c r="TNK1479" s="6"/>
      <c r="TNL1479" s="13"/>
      <c r="TNM1479" s="6"/>
      <c r="TNN1479" s="10"/>
      <c r="TNO1479" s="10"/>
      <c r="TNP1479" s="6"/>
      <c r="TNQ1479" s="5"/>
      <c r="TNR1479" s="7"/>
      <c r="TNS1479" s="6"/>
      <c r="TNT1479" s="32"/>
      <c r="TNU1479" s="32"/>
      <c r="TNV1479" s="32"/>
      <c r="TNW1479" s="32"/>
      <c r="TNX1479" s="6"/>
      <c r="TNY1479" s="13"/>
      <c r="TNZ1479" s="6"/>
      <c r="TOA1479" s="10"/>
      <c r="TOB1479" s="10"/>
      <c r="TOC1479" s="6"/>
      <c r="TOD1479" s="5"/>
      <c r="TOE1479" s="7"/>
      <c r="TOF1479" s="6"/>
      <c r="TOG1479" s="32"/>
      <c r="TOH1479" s="32"/>
      <c r="TOI1479" s="32"/>
      <c r="TOJ1479" s="32"/>
      <c r="TOK1479" s="6"/>
      <c r="TOL1479" s="13"/>
      <c r="TOM1479" s="6"/>
      <c r="TON1479" s="10"/>
      <c r="TOO1479" s="10"/>
      <c r="TOP1479" s="6"/>
      <c r="TOQ1479" s="5"/>
      <c r="TOR1479" s="7"/>
      <c r="TOS1479" s="6"/>
      <c r="TOT1479" s="32"/>
      <c r="TOU1479" s="32"/>
      <c r="TOV1479" s="32"/>
      <c r="TOW1479" s="32"/>
      <c r="TOX1479" s="6"/>
      <c r="TOY1479" s="13"/>
      <c r="TOZ1479" s="6"/>
      <c r="TPA1479" s="10"/>
      <c r="TPB1479" s="10"/>
      <c r="TPC1479" s="6"/>
      <c r="TPD1479" s="5"/>
      <c r="TPE1479" s="7"/>
      <c r="TPF1479" s="6"/>
      <c r="TPG1479" s="32"/>
      <c r="TPH1479" s="32"/>
      <c r="TPI1479" s="32"/>
      <c r="TPJ1479" s="32"/>
      <c r="TPK1479" s="6"/>
      <c r="TPL1479" s="13"/>
      <c r="TPM1479" s="6"/>
      <c r="TPN1479" s="10"/>
      <c r="TPO1479" s="10"/>
      <c r="TPP1479" s="6"/>
      <c r="TPQ1479" s="5"/>
      <c r="TPR1479" s="7"/>
      <c r="TPS1479" s="6"/>
      <c r="TPT1479" s="32"/>
      <c r="TPU1479" s="32"/>
      <c r="TPV1479" s="32"/>
      <c r="TPW1479" s="32"/>
      <c r="TPX1479" s="6"/>
      <c r="TPY1479" s="13"/>
      <c r="TPZ1479" s="6"/>
      <c r="TQA1479" s="10"/>
      <c r="TQB1479" s="10"/>
      <c r="TQC1479" s="6"/>
      <c r="TQD1479" s="5"/>
      <c r="TQE1479" s="7"/>
      <c r="TQF1479" s="6"/>
      <c r="TQG1479" s="32"/>
      <c r="TQH1479" s="32"/>
      <c r="TQI1479" s="32"/>
      <c r="TQJ1479" s="32"/>
      <c r="TQK1479" s="6"/>
      <c r="TQL1479" s="13"/>
      <c r="TQM1479" s="6"/>
      <c r="TQN1479" s="10"/>
      <c r="TQO1479" s="10"/>
      <c r="TQP1479" s="6"/>
      <c r="TQQ1479" s="5"/>
      <c r="TQR1479" s="7"/>
      <c r="TQS1479" s="6"/>
      <c r="TQT1479" s="32"/>
      <c r="TQU1479" s="32"/>
      <c r="TQV1479" s="32"/>
      <c r="TQW1479" s="32"/>
      <c r="TQX1479" s="6"/>
      <c r="TQY1479" s="13"/>
      <c r="TQZ1479" s="6"/>
      <c r="TRA1479" s="10"/>
      <c r="TRB1479" s="10"/>
      <c r="TRC1479" s="6"/>
      <c r="TRD1479" s="5"/>
      <c r="TRE1479" s="7"/>
      <c r="TRF1479" s="6"/>
      <c r="TRG1479" s="32"/>
      <c r="TRH1479" s="32"/>
      <c r="TRI1479" s="32"/>
      <c r="TRJ1479" s="32"/>
      <c r="TRK1479" s="6"/>
      <c r="TRL1479" s="13"/>
      <c r="TRM1479" s="6"/>
      <c r="TRN1479" s="10"/>
      <c r="TRO1479" s="10"/>
      <c r="TRP1479" s="6"/>
      <c r="TRQ1479" s="5"/>
      <c r="TRR1479" s="7"/>
      <c r="TRS1479" s="6"/>
      <c r="TRT1479" s="32"/>
      <c r="TRU1479" s="32"/>
      <c r="TRV1479" s="32"/>
      <c r="TRW1479" s="32"/>
      <c r="TRX1479" s="6"/>
      <c r="TRY1479" s="13"/>
      <c r="TRZ1479" s="6"/>
      <c r="TSA1479" s="10"/>
      <c r="TSB1479" s="10"/>
      <c r="TSC1479" s="6"/>
      <c r="TSD1479" s="5"/>
      <c r="TSE1479" s="7"/>
      <c r="TSF1479" s="6"/>
      <c r="TSG1479" s="32"/>
      <c r="TSH1479" s="32"/>
      <c r="TSI1479" s="32"/>
      <c r="TSJ1479" s="32"/>
      <c r="TSK1479" s="6"/>
      <c r="TSL1479" s="13"/>
      <c r="TSM1479" s="6"/>
      <c r="TSN1479" s="10"/>
      <c r="TSO1479" s="10"/>
      <c r="TSP1479" s="6"/>
      <c r="TSQ1479" s="5"/>
      <c r="TSR1479" s="7"/>
      <c r="TSS1479" s="6"/>
      <c r="TST1479" s="32"/>
      <c r="TSU1479" s="32"/>
      <c r="TSV1479" s="32"/>
      <c r="TSW1479" s="32"/>
      <c r="TSX1479" s="6"/>
      <c r="TSY1479" s="13"/>
      <c r="TSZ1479" s="6"/>
      <c r="TTA1479" s="10"/>
      <c r="TTB1479" s="10"/>
      <c r="TTC1479" s="6"/>
      <c r="TTD1479" s="5"/>
      <c r="TTE1479" s="7"/>
      <c r="TTF1479" s="6"/>
      <c r="TTG1479" s="32"/>
      <c r="TTH1479" s="32"/>
      <c r="TTI1479" s="32"/>
      <c r="TTJ1479" s="32"/>
      <c r="TTK1479" s="6"/>
      <c r="TTL1479" s="13"/>
      <c r="TTM1479" s="6"/>
      <c r="TTN1479" s="10"/>
      <c r="TTO1479" s="10"/>
      <c r="TTP1479" s="6"/>
      <c r="TTQ1479" s="5"/>
      <c r="TTR1479" s="7"/>
      <c r="TTS1479" s="6"/>
      <c r="TTT1479" s="32"/>
      <c r="TTU1479" s="32"/>
      <c r="TTV1479" s="32"/>
      <c r="TTW1479" s="32"/>
      <c r="TTX1479" s="6"/>
      <c r="TTY1479" s="13"/>
      <c r="TTZ1479" s="6"/>
      <c r="TUA1479" s="10"/>
      <c r="TUB1479" s="10"/>
      <c r="TUC1479" s="6"/>
      <c r="TUD1479" s="5"/>
      <c r="TUE1479" s="7"/>
      <c r="TUF1479" s="6"/>
      <c r="TUG1479" s="32"/>
      <c r="TUH1479" s="32"/>
      <c r="TUI1479" s="32"/>
      <c r="TUJ1479" s="32"/>
      <c r="TUK1479" s="6"/>
      <c r="TUL1479" s="13"/>
      <c r="TUM1479" s="6"/>
      <c r="TUN1479" s="10"/>
      <c r="TUO1479" s="10"/>
      <c r="TUP1479" s="6"/>
      <c r="TUQ1479" s="5"/>
      <c r="TUR1479" s="7"/>
      <c r="TUS1479" s="6"/>
      <c r="TUT1479" s="32"/>
      <c r="TUU1479" s="32"/>
      <c r="TUV1479" s="32"/>
      <c r="TUW1479" s="32"/>
      <c r="TUX1479" s="6"/>
      <c r="TUY1479" s="13"/>
      <c r="TUZ1479" s="6"/>
      <c r="TVA1479" s="10"/>
      <c r="TVB1479" s="10"/>
      <c r="TVC1479" s="6"/>
      <c r="TVD1479" s="5"/>
      <c r="TVE1479" s="7"/>
      <c r="TVF1479" s="6"/>
      <c r="TVG1479" s="32"/>
      <c r="TVH1479" s="32"/>
      <c r="TVI1479" s="32"/>
      <c r="TVJ1479" s="32"/>
      <c r="TVK1479" s="6"/>
      <c r="TVL1479" s="13"/>
      <c r="TVM1479" s="6"/>
      <c r="TVN1479" s="10"/>
      <c r="TVO1479" s="10"/>
      <c r="TVP1479" s="6"/>
      <c r="TVQ1479" s="5"/>
      <c r="TVR1479" s="7"/>
      <c r="TVS1479" s="6"/>
      <c r="TVT1479" s="32"/>
      <c r="TVU1479" s="32"/>
      <c r="TVV1479" s="32"/>
      <c r="TVW1479" s="32"/>
      <c r="TVX1479" s="6"/>
      <c r="TVY1479" s="13"/>
      <c r="TVZ1479" s="6"/>
      <c r="TWA1479" s="10"/>
      <c r="TWB1479" s="10"/>
      <c r="TWC1479" s="6"/>
      <c r="TWD1479" s="5"/>
      <c r="TWE1479" s="7"/>
      <c r="TWF1479" s="6"/>
      <c r="TWG1479" s="32"/>
      <c r="TWH1479" s="32"/>
      <c r="TWI1479" s="32"/>
      <c r="TWJ1479" s="32"/>
      <c r="TWK1479" s="6"/>
      <c r="TWL1479" s="13"/>
      <c r="TWM1479" s="6"/>
      <c r="TWN1479" s="10"/>
      <c r="TWO1479" s="10"/>
      <c r="TWP1479" s="6"/>
      <c r="TWQ1479" s="5"/>
      <c r="TWR1479" s="7"/>
      <c r="TWS1479" s="6"/>
      <c r="TWT1479" s="32"/>
      <c r="TWU1479" s="32"/>
      <c r="TWV1479" s="32"/>
      <c r="TWW1479" s="32"/>
      <c r="TWX1479" s="6"/>
      <c r="TWY1479" s="13"/>
      <c r="TWZ1479" s="6"/>
      <c r="TXA1479" s="10"/>
      <c r="TXB1479" s="10"/>
      <c r="TXC1479" s="6"/>
      <c r="TXD1479" s="5"/>
      <c r="TXE1479" s="7"/>
      <c r="TXF1479" s="6"/>
      <c r="TXG1479" s="32"/>
      <c r="TXH1479" s="32"/>
      <c r="TXI1479" s="32"/>
      <c r="TXJ1479" s="32"/>
      <c r="TXK1479" s="6"/>
      <c r="TXL1479" s="13"/>
      <c r="TXM1479" s="6"/>
      <c r="TXN1479" s="10"/>
      <c r="TXO1479" s="10"/>
      <c r="TXP1479" s="6"/>
      <c r="TXQ1479" s="5"/>
      <c r="TXR1479" s="7"/>
      <c r="TXS1479" s="6"/>
      <c r="TXT1479" s="32"/>
      <c r="TXU1479" s="32"/>
      <c r="TXV1479" s="32"/>
      <c r="TXW1479" s="32"/>
      <c r="TXX1479" s="6"/>
      <c r="TXY1479" s="13"/>
      <c r="TXZ1479" s="6"/>
      <c r="TYA1479" s="10"/>
      <c r="TYB1479" s="10"/>
      <c r="TYC1479" s="6"/>
      <c r="TYD1479" s="5"/>
      <c r="TYE1479" s="7"/>
      <c r="TYF1479" s="6"/>
      <c r="TYG1479" s="32"/>
      <c r="TYH1479" s="32"/>
      <c r="TYI1479" s="32"/>
      <c r="TYJ1479" s="32"/>
      <c r="TYK1479" s="6"/>
      <c r="TYL1479" s="13"/>
      <c r="TYM1479" s="6"/>
      <c r="TYN1479" s="10"/>
      <c r="TYO1479" s="10"/>
      <c r="TYP1479" s="6"/>
      <c r="TYQ1479" s="5"/>
      <c r="TYR1479" s="7"/>
      <c r="TYS1479" s="6"/>
      <c r="TYT1479" s="32"/>
      <c r="TYU1479" s="32"/>
      <c r="TYV1479" s="32"/>
      <c r="TYW1479" s="32"/>
      <c r="TYX1479" s="6"/>
      <c r="TYY1479" s="13"/>
      <c r="TYZ1479" s="6"/>
      <c r="TZA1479" s="10"/>
      <c r="TZB1479" s="10"/>
      <c r="TZC1479" s="6"/>
      <c r="TZD1479" s="5"/>
      <c r="TZE1479" s="7"/>
      <c r="TZF1479" s="6"/>
      <c r="TZG1479" s="32"/>
      <c r="TZH1479" s="32"/>
      <c r="TZI1479" s="32"/>
      <c r="TZJ1479" s="32"/>
      <c r="TZK1479" s="6"/>
      <c r="TZL1479" s="13"/>
      <c r="TZM1479" s="6"/>
      <c r="TZN1479" s="10"/>
      <c r="TZO1479" s="10"/>
      <c r="TZP1479" s="6"/>
      <c r="TZQ1479" s="5"/>
      <c r="TZR1479" s="7"/>
      <c r="TZS1479" s="6"/>
      <c r="TZT1479" s="32"/>
      <c r="TZU1479" s="32"/>
      <c r="TZV1479" s="32"/>
      <c r="TZW1479" s="32"/>
      <c r="TZX1479" s="6"/>
      <c r="TZY1479" s="13"/>
      <c r="TZZ1479" s="6"/>
      <c r="UAA1479" s="10"/>
      <c r="UAB1479" s="10"/>
      <c r="UAC1479" s="6"/>
      <c r="UAD1479" s="5"/>
      <c r="UAE1479" s="7"/>
      <c r="UAF1479" s="6"/>
      <c r="UAG1479" s="32"/>
      <c r="UAH1479" s="32"/>
      <c r="UAI1479" s="32"/>
      <c r="UAJ1479" s="32"/>
      <c r="UAK1479" s="6"/>
      <c r="UAL1479" s="13"/>
      <c r="UAM1479" s="6"/>
      <c r="UAN1479" s="10"/>
      <c r="UAO1479" s="10"/>
      <c r="UAP1479" s="6"/>
      <c r="UAQ1479" s="5"/>
      <c r="UAR1479" s="7"/>
      <c r="UAS1479" s="6"/>
      <c r="UAT1479" s="32"/>
      <c r="UAU1479" s="32"/>
      <c r="UAV1479" s="32"/>
      <c r="UAW1479" s="32"/>
      <c r="UAX1479" s="6"/>
      <c r="UAY1479" s="13"/>
      <c r="UAZ1479" s="6"/>
      <c r="UBA1479" s="10"/>
      <c r="UBB1479" s="10"/>
      <c r="UBC1479" s="6"/>
      <c r="UBD1479" s="5"/>
      <c r="UBE1479" s="7"/>
      <c r="UBF1479" s="6"/>
      <c r="UBG1479" s="32"/>
      <c r="UBH1479" s="32"/>
      <c r="UBI1479" s="32"/>
      <c r="UBJ1479" s="32"/>
      <c r="UBK1479" s="6"/>
      <c r="UBL1479" s="13"/>
      <c r="UBM1479" s="6"/>
      <c r="UBN1479" s="10"/>
      <c r="UBO1479" s="10"/>
      <c r="UBP1479" s="6"/>
      <c r="UBQ1479" s="5"/>
      <c r="UBR1479" s="7"/>
      <c r="UBS1479" s="6"/>
      <c r="UBT1479" s="32"/>
      <c r="UBU1479" s="32"/>
      <c r="UBV1479" s="32"/>
      <c r="UBW1479" s="32"/>
      <c r="UBX1479" s="6"/>
      <c r="UBY1479" s="13"/>
      <c r="UBZ1479" s="6"/>
      <c r="UCA1479" s="10"/>
      <c r="UCB1479" s="10"/>
      <c r="UCC1479" s="6"/>
      <c r="UCD1479" s="5"/>
      <c r="UCE1479" s="7"/>
      <c r="UCF1479" s="6"/>
      <c r="UCG1479" s="32"/>
      <c r="UCH1479" s="32"/>
      <c r="UCI1479" s="32"/>
      <c r="UCJ1479" s="32"/>
      <c r="UCK1479" s="6"/>
      <c r="UCL1479" s="13"/>
      <c r="UCM1479" s="6"/>
      <c r="UCN1479" s="10"/>
      <c r="UCO1479" s="10"/>
      <c r="UCP1479" s="6"/>
      <c r="UCQ1479" s="5"/>
      <c r="UCR1479" s="7"/>
      <c r="UCS1479" s="6"/>
      <c r="UCT1479" s="32"/>
      <c r="UCU1479" s="32"/>
      <c r="UCV1479" s="32"/>
      <c r="UCW1479" s="32"/>
      <c r="UCX1479" s="6"/>
      <c r="UCY1479" s="13"/>
      <c r="UCZ1479" s="6"/>
      <c r="UDA1479" s="10"/>
      <c r="UDB1479" s="10"/>
      <c r="UDC1479" s="6"/>
      <c r="UDD1479" s="5"/>
      <c r="UDE1479" s="7"/>
      <c r="UDF1479" s="6"/>
      <c r="UDG1479" s="32"/>
      <c r="UDH1479" s="32"/>
      <c r="UDI1479" s="32"/>
      <c r="UDJ1479" s="32"/>
      <c r="UDK1479" s="6"/>
      <c r="UDL1479" s="13"/>
      <c r="UDM1479" s="6"/>
      <c r="UDN1479" s="10"/>
      <c r="UDO1479" s="10"/>
      <c r="UDP1479" s="6"/>
      <c r="UDQ1479" s="5"/>
      <c r="UDR1479" s="7"/>
      <c r="UDS1479" s="6"/>
      <c r="UDT1479" s="32"/>
      <c r="UDU1479" s="32"/>
      <c r="UDV1479" s="32"/>
      <c r="UDW1479" s="32"/>
      <c r="UDX1479" s="6"/>
      <c r="UDY1479" s="13"/>
      <c r="UDZ1479" s="6"/>
      <c r="UEA1479" s="10"/>
      <c r="UEB1479" s="10"/>
      <c r="UEC1479" s="6"/>
      <c r="UED1479" s="5"/>
      <c r="UEE1479" s="7"/>
      <c r="UEF1479" s="6"/>
      <c r="UEG1479" s="32"/>
      <c r="UEH1479" s="32"/>
      <c r="UEI1479" s="32"/>
      <c r="UEJ1479" s="32"/>
      <c r="UEK1479" s="6"/>
      <c r="UEL1479" s="13"/>
      <c r="UEM1479" s="6"/>
      <c r="UEN1479" s="10"/>
      <c r="UEO1479" s="10"/>
      <c r="UEP1479" s="6"/>
      <c r="UEQ1479" s="5"/>
      <c r="UER1479" s="7"/>
      <c r="UES1479" s="6"/>
      <c r="UET1479" s="32"/>
      <c r="UEU1479" s="32"/>
      <c r="UEV1479" s="32"/>
      <c r="UEW1479" s="32"/>
      <c r="UEX1479" s="6"/>
      <c r="UEY1479" s="13"/>
      <c r="UEZ1479" s="6"/>
      <c r="UFA1479" s="10"/>
      <c r="UFB1479" s="10"/>
      <c r="UFC1479" s="6"/>
      <c r="UFD1479" s="5"/>
      <c r="UFE1479" s="7"/>
      <c r="UFF1479" s="6"/>
      <c r="UFG1479" s="32"/>
      <c r="UFH1479" s="32"/>
      <c r="UFI1479" s="32"/>
      <c r="UFJ1479" s="32"/>
      <c r="UFK1479" s="6"/>
      <c r="UFL1479" s="13"/>
      <c r="UFM1479" s="6"/>
      <c r="UFN1479" s="10"/>
      <c r="UFO1479" s="10"/>
      <c r="UFP1479" s="6"/>
      <c r="UFQ1479" s="5"/>
      <c r="UFR1479" s="7"/>
      <c r="UFS1479" s="6"/>
      <c r="UFT1479" s="32"/>
      <c r="UFU1479" s="32"/>
      <c r="UFV1479" s="32"/>
      <c r="UFW1479" s="32"/>
      <c r="UFX1479" s="6"/>
      <c r="UFY1479" s="13"/>
      <c r="UFZ1479" s="6"/>
      <c r="UGA1479" s="10"/>
      <c r="UGB1479" s="10"/>
      <c r="UGC1479" s="6"/>
      <c r="UGD1479" s="5"/>
      <c r="UGE1479" s="7"/>
      <c r="UGF1479" s="6"/>
      <c r="UGG1479" s="32"/>
      <c r="UGH1479" s="32"/>
      <c r="UGI1479" s="32"/>
      <c r="UGJ1479" s="32"/>
      <c r="UGK1479" s="6"/>
      <c r="UGL1479" s="13"/>
      <c r="UGM1479" s="6"/>
      <c r="UGN1479" s="10"/>
      <c r="UGO1479" s="10"/>
      <c r="UGP1479" s="6"/>
      <c r="UGQ1479" s="5"/>
      <c r="UGR1479" s="7"/>
      <c r="UGS1479" s="6"/>
      <c r="UGT1479" s="32"/>
      <c r="UGU1479" s="32"/>
      <c r="UGV1479" s="32"/>
      <c r="UGW1479" s="32"/>
      <c r="UGX1479" s="6"/>
      <c r="UGY1479" s="13"/>
      <c r="UGZ1479" s="6"/>
      <c r="UHA1479" s="10"/>
      <c r="UHB1479" s="10"/>
      <c r="UHC1479" s="6"/>
      <c r="UHD1479" s="5"/>
      <c r="UHE1479" s="7"/>
      <c r="UHF1479" s="6"/>
      <c r="UHG1479" s="32"/>
      <c r="UHH1479" s="32"/>
      <c r="UHI1479" s="32"/>
      <c r="UHJ1479" s="32"/>
      <c r="UHK1479" s="6"/>
      <c r="UHL1479" s="13"/>
      <c r="UHM1479" s="6"/>
      <c r="UHN1479" s="10"/>
      <c r="UHO1479" s="10"/>
      <c r="UHP1479" s="6"/>
      <c r="UHQ1479" s="5"/>
      <c r="UHR1479" s="7"/>
      <c r="UHS1479" s="6"/>
      <c r="UHT1479" s="32"/>
      <c r="UHU1479" s="32"/>
      <c r="UHV1479" s="32"/>
      <c r="UHW1479" s="32"/>
      <c r="UHX1479" s="6"/>
      <c r="UHY1479" s="13"/>
      <c r="UHZ1479" s="6"/>
      <c r="UIA1479" s="10"/>
      <c r="UIB1479" s="10"/>
      <c r="UIC1479" s="6"/>
      <c r="UID1479" s="5"/>
      <c r="UIE1479" s="7"/>
      <c r="UIF1479" s="6"/>
      <c r="UIG1479" s="32"/>
      <c r="UIH1479" s="32"/>
      <c r="UII1479" s="32"/>
      <c r="UIJ1479" s="32"/>
      <c r="UIK1479" s="6"/>
      <c r="UIL1479" s="13"/>
      <c r="UIM1479" s="6"/>
      <c r="UIN1479" s="10"/>
      <c r="UIO1479" s="10"/>
      <c r="UIP1479" s="6"/>
      <c r="UIQ1479" s="5"/>
      <c r="UIR1479" s="7"/>
      <c r="UIS1479" s="6"/>
      <c r="UIT1479" s="32"/>
      <c r="UIU1479" s="32"/>
      <c r="UIV1479" s="32"/>
      <c r="UIW1479" s="32"/>
      <c r="UIX1479" s="6"/>
      <c r="UIY1479" s="13"/>
      <c r="UIZ1479" s="6"/>
      <c r="UJA1479" s="10"/>
      <c r="UJB1479" s="10"/>
      <c r="UJC1479" s="6"/>
      <c r="UJD1479" s="5"/>
      <c r="UJE1479" s="7"/>
      <c r="UJF1479" s="6"/>
      <c r="UJG1479" s="32"/>
      <c r="UJH1479" s="32"/>
      <c r="UJI1479" s="32"/>
      <c r="UJJ1479" s="32"/>
      <c r="UJK1479" s="6"/>
      <c r="UJL1479" s="13"/>
      <c r="UJM1479" s="6"/>
      <c r="UJN1479" s="10"/>
      <c r="UJO1479" s="10"/>
      <c r="UJP1479" s="6"/>
      <c r="UJQ1479" s="5"/>
      <c r="UJR1479" s="7"/>
      <c r="UJS1479" s="6"/>
      <c r="UJT1479" s="32"/>
      <c r="UJU1479" s="32"/>
      <c r="UJV1479" s="32"/>
      <c r="UJW1479" s="32"/>
      <c r="UJX1479" s="6"/>
      <c r="UJY1479" s="13"/>
      <c r="UJZ1479" s="6"/>
      <c r="UKA1479" s="10"/>
      <c r="UKB1479" s="10"/>
      <c r="UKC1479" s="6"/>
      <c r="UKD1479" s="5"/>
      <c r="UKE1479" s="7"/>
      <c r="UKF1479" s="6"/>
      <c r="UKG1479" s="32"/>
      <c r="UKH1479" s="32"/>
      <c r="UKI1479" s="32"/>
      <c r="UKJ1479" s="32"/>
      <c r="UKK1479" s="6"/>
      <c r="UKL1479" s="13"/>
      <c r="UKM1479" s="6"/>
      <c r="UKN1479" s="10"/>
      <c r="UKO1479" s="10"/>
      <c r="UKP1479" s="6"/>
      <c r="UKQ1479" s="5"/>
      <c r="UKR1479" s="7"/>
      <c r="UKS1479" s="6"/>
      <c r="UKT1479" s="32"/>
      <c r="UKU1479" s="32"/>
      <c r="UKV1479" s="32"/>
      <c r="UKW1479" s="32"/>
      <c r="UKX1479" s="6"/>
      <c r="UKY1479" s="13"/>
      <c r="UKZ1479" s="6"/>
      <c r="ULA1479" s="10"/>
      <c r="ULB1479" s="10"/>
      <c r="ULC1479" s="6"/>
      <c r="ULD1479" s="5"/>
      <c r="ULE1479" s="7"/>
      <c r="ULF1479" s="6"/>
      <c r="ULG1479" s="32"/>
      <c r="ULH1479" s="32"/>
      <c r="ULI1479" s="32"/>
      <c r="ULJ1479" s="32"/>
      <c r="ULK1479" s="6"/>
      <c r="ULL1479" s="13"/>
      <c r="ULM1479" s="6"/>
      <c r="ULN1479" s="10"/>
      <c r="ULO1479" s="10"/>
      <c r="ULP1479" s="6"/>
      <c r="ULQ1479" s="5"/>
      <c r="ULR1479" s="7"/>
      <c r="ULS1479" s="6"/>
      <c r="ULT1479" s="32"/>
      <c r="ULU1479" s="32"/>
      <c r="ULV1479" s="32"/>
      <c r="ULW1479" s="32"/>
      <c r="ULX1479" s="6"/>
      <c r="ULY1479" s="13"/>
      <c r="ULZ1479" s="6"/>
      <c r="UMA1479" s="10"/>
      <c r="UMB1479" s="10"/>
      <c r="UMC1479" s="6"/>
      <c r="UMD1479" s="5"/>
      <c r="UME1479" s="7"/>
      <c r="UMF1479" s="6"/>
      <c r="UMG1479" s="32"/>
      <c r="UMH1479" s="32"/>
      <c r="UMI1479" s="32"/>
      <c r="UMJ1479" s="32"/>
      <c r="UMK1479" s="6"/>
      <c r="UML1479" s="13"/>
      <c r="UMM1479" s="6"/>
      <c r="UMN1479" s="10"/>
      <c r="UMO1479" s="10"/>
      <c r="UMP1479" s="6"/>
      <c r="UMQ1479" s="5"/>
      <c r="UMR1479" s="7"/>
      <c r="UMS1479" s="6"/>
      <c r="UMT1479" s="32"/>
      <c r="UMU1479" s="32"/>
      <c r="UMV1479" s="32"/>
      <c r="UMW1479" s="32"/>
      <c r="UMX1479" s="6"/>
      <c r="UMY1479" s="13"/>
      <c r="UMZ1479" s="6"/>
      <c r="UNA1479" s="10"/>
      <c r="UNB1479" s="10"/>
      <c r="UNC1479" s="6"/>
      <c r="UND1479" s="5"/>
      <c r="UNE1479" s="7"/>
      <c r="UNF1479" s="6"/>
      <c r="UNG1479" s="32"/>
      <c r="UNH1479" s="32"/>
      <c r="UNI1479" s="32"/>
      <c r="UNJ1479" s="32"/>
      <c r="UNK1479" s="6"/>
      <c r="UNL1479" s="13"/>
      <c r="UNM1479" s="6"/>
      <c r="UNN1479" s="10"/>
      <c r="UNO1479" s="10"/>
      <c r="UNP1479" s="6"/>
      <c r="UNQ1479" s="5"/>
      <c r="UNR1479" s="7"/>
      <c r="UNS1479" s="6"/>
      <c r="UNT1479" s="32"/>
      <c r="UNU1479" s="32"/>
      <c r="UNV1479" s="32"/>
      <c r="UNW1479" s="32"/>
      <c r="UNX1479" s="6"/>
      <c r="UNY1479" s="13"/>
      <c r="UNZ1479" s="6"/>
      <c r="UOA1479" s="10"/>
      <c r="UOB1479" s="10"/>
      <c r="UOC1479" s="6"/>
      <c r="UOD1479" s="5"/>
      <c r="UOE1479" s="7"/>
      <c r="UOF1479" s="6"/>
      <c r="UOG1479" s="32"/>
      <c r="UOH1479" s="32"/>
      <c r="UOI1479" s="32"/>
      <c r="UOJ1479" s="32"/>
      <c r="UOK1479" s="6"/>
      <c r="UOL1479" s="13"/>
      <c r="UOM1479" s="6"/>
      <c r="UON1479" s="10"/>
      <c r="UOO1479" s="10"/>
      <c r="UOP1479" s="6"/>
      <c r="UOQ1479" s="5"/>
      <c r="UOR1479" s="7"/>
      <c r="UOS1479" s="6"/>
      <c r="UOT1479" s="32"/>
      <c r="UOU1479" s="32"/>
      <c r="UOV1479" s="32"/>
      <c r="UOW1479" s="32"/>
      <c r="UOX1479" s="6"/>
      <c r="UOY1479" s="13"/>
      <c r="UOZ1479" s="6"/>
      <c r="UPA1479" s="10"/>
      <c r="UPB1479" s="10"/>
      <c r="UPC1479" s="6"/>
      <c r="UPD1479" s="5"/>
      <c r="UPE1479" s="7"/>
      <c r="UPF1479" s="6"/>
      <c r="UPG1479" s="32"/>
      <c r="UPH1479" s="32"/>
      <c r="UPI1479" s="32"/>
      <c r="UPJ1479" s="32"/>
      <c r="UPK1479" s="6"/>
      <c r="UPL1479" s="13"/>
      <c r="UPM1479" s="6"/>
      <c r="UPN1479" s="10"/>
      <c r="UPO1479" s="10"/>
      <c r="UPP1479" s="6"/>
      <c r="UPQ1479" s="5"/>
      <c r="UPR1479" s="7"/>
      <c r="UPS1479" s="6"/>
      <c r="UPT1479" s="32"/>
      <c r="UPU1479" s="32"/>
      <c r="UPV1479" s="32"/>
      <c r="UPW1479" s="32"/>
      <c r="UPX1479" s="6"/>
      <c r="UPY1479" s="13"/>
      <c r="UPZ1479" s="6"/>
      <c r="UQA1479" s="10"/>
      <c r="UQB1479" s="10"/>
      <c r="UQC1479" s="6"/>
      <c r="UQD1479" s="5"/>
      <c r="UQE1479" s="7"/>
      <c r="UQF1479" s="6"/>
      <c r="UQG1479" s="32"/>
      <c r="UQH1479" s="32"/>
      <c r="UQI1479" s="32"/>
      <c r="UQJ1479" s="32"/>
      <c r="UQK1479" s="6"/>
      <c r="UQL1479" s="13"/>
      <c r="UQM1479" s="6"/>
      <c r="UQN1479" s="10"/>
      <c r="UQO1479" s="10"/>
      <c r="UQP1479" s="6"/>
      <c r="UQQ1479" s="5"/>
      <c r="UQR1479" s="7"/>
      <c r="UQS1479" s="6"/>
      <c r="UQT1479" s="32"/>
      <c r="UQU1479" s="32"/>
      <c r="UQV1479" s="32"/>
      <c r="UQW1479" s="32"/>
      <c r="UQX1479" s="6"/>
      <c r="UQY1479" s="13"/>
      <c r="UQZ1479" s="6"/>
      <c r="URA1479" s="10"/>
      <c r="URB1479" s="10"/>
      <c r="URC1479" s="6"/>
      <c r="URD1479" s="5"/>
      <c r="URE1479" s="7"/>
      <c r="URF1479" s="6"/>
      <c r="URG1479" s="32"/>
      <c r="URH1479" s="32"/>
      <c r="URI1479" s="32"/>
      <c r="URJ1479" s="32"/>
      <c r="URK1479" s="6"/>
      <c r="URL1479" s="13"/>
      <c r="URM1479" s="6"/>
      <c r="URN1479" s="10"/>
      <c r="URO1479" s="10"/>
      <c r="URP1479" s="6"/>
      <c r="URQ1479" s="5"/>
      <c r="URR1479" s="7"/>
      <c r="URS1479" s="6"/>
      <c r="URT1479" s="32"/>
      <c r="URU1479" s="32"/>
      <c r="URV1479" s="32"/>
      <c r="URW1479" s="32"/>
      <c r="URX1479" s="6"/>
      <c r="URY1479" s="13"/>
      <c r="URZ1479" s="6"/>
      <c r="USA1479" s="10"/>
      <c r="USB1479" s="10"/>
      <c r="USC1479" s="6"/>
      <c r="USD1479" s="5"/>
      <c r="USE1479" s="7"/>
      <c r="USF1479" s="6"/>
      <c r="USG1479" s="32"/>
      <c r="USH1479" s="32"/>
      <c r="USI1479" s="32"/>
      <c r="USJ1479" s="32"/>
      <c r="USK1479" s="6"/>
      <c r="USL1479" s="13"/>
      <c r="USM1479" s="6"/>
      <c r="USN1479" s="10"/>
      <c r="USO1479" s="10"/>
      <c r="USP1479" s="6"/>
      <c r="USQ1479" s="5"/>
      <c r="USR1479" s="7"/>
      <c r="USS1479" s="6"/>
      <c r="UST1479" s="32"/>
      <c r="USU1479" s="32"/>
      <c r="USV1479" s="32"/>
      <c r="USW1479" s="32"/>
      <c r="USX1479" s="6"/>
      <c r="USY1479" s="13"/>
      <c r="USZ1479" s="6"/>
      <c r="UTA1479" s="10"/>
      <c r="UTB1479" s="10"/>
      <c r="UTC1479" s="6"/>
      <c r="UTD1479" s="5"/>
      <c r="UTE1479" s="7"/>
      <c r="UTF1479" s="6"/>
      <c r="UTG1479" s="32"/>
      <c r="UTH1479" s="32"/>
      <c r="UTI1479" s="32"/>
      <c r="UTJ1479" s="32"/>
      <c r="UTK1479" s="6"/>
      <c r="UTL1479" s="13"/>
      <c r="UTM1479" s="6"/>
      <c r="UTN1479" s="10"/>
      <c r="UTO1479" s="10"/>
      <c r="UTP1479" s="6"/>
      <c r="UTQ1479" s="5"/>
      <c r="UTR1479" s="7"/>
      <c r="UTS1479" s="6"/>
      <c r="UTT1479" s="32"/>
      <c r="UTU1479" s="32"/>
      <c r="UTV1479" s="32"/>
      <c r="UTW1479" s="32"/>
      <c r="UTX1479" s="6"/>
      <c r="UTY1479" s="13"/>
      <c r="UTZ1479" s="6"/>
      <c r="UUA1479" s="10"/>
      <c r="UUB1479" s="10"/>
      <c r="UUC1479" s="6"/>
      <c r="UUD1479" s="5"/>
      <c r="UUE1479" s="7"/>
      <c r="UUF1479" s="6"/>
      <c r="UUG1479" s="32"/>
      <c r="UUH1479" s="32"/>
      <c r="UUI1479" s="32"/>
      <c r="UUJ1479" s="32"/>
      <c r="UUK1479" s="6"/>
      <c r="UUL1479" s="13"/>
      <c r="UUM1479" s="6"/>
      <c r="UUN1479" s="10"/>
      <c r="UUO1479" s="10"/>
      <c r="UUP1479" s="6"/>
      <c r="UUQ1479" s="5"/>
      <c r="UUR1479" s="7"/>
      <c r="UUS1479" s="6"/>
      <c r="UUT1479" s="32"/>
      <c r="UUU1479" s="32"/>
      <c r="UUV1479" s="32"/>
      <c r="UUW1479" s="32"/>
      <c r="UUX1479" s="6"/>
      <c r="UUY1479" s="13"/>
      <c r="UUZ1479" s="6"/>
      <c r="UVA1479" s="10"/>
      <c r="UVB1479" s="10"/>
      <c r="UVC1479" s="6"/>
      <c r="UVD1479" s="5"/>
      <c r="UVE1479" s="7"/>
      <c r="UVF1479" s="6"/>
      <c r="UVG1479" s="32"/>
      <c r="UVH1479" s="32"/>
      <c r="UVI1479" s="32"/>
      <c r="UVJ1479" s="32"/>
      <c r="UVK1479" s="6"/>
      <c r="UVL1479" s="13"/>
      <c r="UVM1479" s="6"/>
      <c r="UVN1479" s="10"/>
      <c r="UVO1479" s="10"/>
      <c r="UVP1479" s="6"/>
      <c r="UVQ1479" s="5"/>
      <c r="UVR1479" s="7"/>
      <c r="UVS1479" s="6"/>
      <c r="UVT1479" s="32"/>
      <c r="UVU1479" s="32"/>
      <c r="UVV1479" s="32"/>
      <c r="UVW1479" s="32"/>
      <c r="UVX1479" s="6"/>
      <c r="UVY1479" s="13"/>
      <c r="UVZ1479" s="6"/>
      <c r="UWA1479" s="10"/>
      <c r="UWB1479" s="10"/>
      <c r="UWC1479" s="6"/>
      <c r="UWD1479" s="5"/>
      <c r="UWE1479" s="7"/>
      <c r="UWF1479" s="6"/>
      <c r="UWG1479" s="32"/>
      <c r="UWH1479" s="32"/>
      <c r="UWI1479" s="32"/>
      <c r="UWJ1479" s="32"/>
      <c r="UWK1479" s="6"/>
      <c r="UWL1479" s="13"/>
      <c r="UWM1479" s="6"/>
      <c r="UWN1479" s="10"/>
      <c r="UWO1479" s="10"/>
      <c r="UWP1479" s="6"/>
      <c r="UWQ1479" s="5"/>
      <c r="UWR1479" s="7"/>
      <c r="UWS1479" s="6"/>
      <c r="UWT1479" s="32"/>
      <c r="UWU1479" s="32"/>
      <c r="UWV1479" s="32"/>
      <c r="UWW1479" s="32"/>
      <c r="UWX1479" s="6"/>
      <c r="UWY1479" s="13"/>
      <c r="UWZ1479" s="6"/>
      <c r="UXA1479" s="10"/>
      <c r="UXB1479" s="10"/>
      <c r="UXC1479" s="6"/>
      <c r="UXD1479" s="5"/>
      <c r="UXE1479" s="7"/>
      <c r="UXF1479" s="6"/>
      <c r="UXG1479" s="32"/>
      <c r="UXH1479" s="32"/>
      <c r="UXI1479" s="32"/>
      <c r="UXJ1479" s="32"/>
      <c r="UXK1479" s="6"/>
      <c r="UXL1479" s="13"/>
      <c r="UXM1479" s="6"/>
      <c r="UXN1479" s="10"/>
      <c r="UXO1479" s="10"/>
      <c r="UXP1479" s="6"/>
      <c r="UXQ1479" s="5"/>
      <c r="UXR1479" s="7"/>
      <c r="UXS1479" s="6"/>
      <c r="UXT1479" s="32"/>
      <c r="UXU1479" s="32"/>
      <c r="UXV1479" s="32"/>
      <c r="UXW1479" s="32"/>
      <c r="UXX1479" s="6"/>
      <c r="UXY1479" s="13"/>
      <c r="UXZ1479" s="6"/>
      <c r="UYA1479" s="10"/>
      <c r="UYB1479" s="10"/>
      <c r="UYC1479" s="6"/>
      <c r="UYD1479" s="5"/>
      <c r="UYE1479" s="7"/>
      <c r="UYF1479" s="6"/>
      <c r="UYG1479" s="32"/>
      <c r="UYH1479" s="32"/>
      <c r="UYI1479" s="32"/>
      <c r="UYJ1479" s="32"/>
      <c r="UYK1479" s="6"/>
      <c r="UYL1479" s="13"/>
      <c r="UYM1479" s="6"/>
      <c r="UYN1479" s="10"/>
      <c r="UYO1479" s="10"/>
      <c r="UYP1479" s="6"/>
      <c r="UYQ1479" s="5"/>
      <c r="UYR1479" s="7"/>
      <c r="UYS1479" s="6"/>
      <c r="UYT1479" s="32"/>
      <c r="UYU1479" s="32"/>
      <c r="UYV1479" s="32"/>
      <c r="UYW1479" s="32"/>
      <c r="UYX1479" s="6"/>
      <c r="UYY1479" s="13"/>
      <c r="UYZ1479" s="6"/>
      <c r="UZA1479" s="10"/>
      <c r="UZB1479" s="10"/>
      <c r="UZC1479" s="6"/>
      <c r="UZD1479" s="5"/>
      <c r="UZE1479" s="7"/>
      <c r="UZF1479" s="6"/>
      <c r="UZG1479" s="32"/>
      <c r="UZH1479" s="32"/>
      <c r="UZI1479" s="32"/>
      <c r="UZJ1479" s="32"/>
      <c r="UZK1479" s="6"/>
      <c r="UZL1479" s="13"/>
      <c r="UZM1479" s="6"/>
      <c r="UZN1479" s="10"/>
      <c r="UZO1479" s="10"/>
      <c r="UZP1479" s="6"/>
      <c r="UZQ1479" s="5"/>
      <c r="UZR1479" s="7"/>
      <c r="UZS1479" s="6"/>
      <c r="UZT1479" s="32"/>
      <c r="UZU1479" s="32"/>
      <c r="UZV1479" s="32"/>
      <c r="UZW1479" s="32"/>
      <c r="UZX1479" s="6"/>
      <c r="UZY1479" s="13"/>
      <c r="UZZ1479" s="6"/>
      <c r="VAA1479" s="10"/>
      <c r="VAB1479" s="10"/>
      <c r="VAC1479" s="6"/>
      <c r="VAD1479" s="5"/>
      <c r="VAE1479" s="7"/>
      <c r="VAF1479" s="6"/>
      <c r="VAG1479" s="32"/>
      <c r="VAH1479" s="32"/>
      <c r="VAI1479" s="32"/>
      <c r="VAJ1479" s="32"/>
      <c r="VAK1479" s="6"/>
      <c r="VAL1479" s="13"/>
      <c r="VAM1479" s="6"/>
      <c r="VAN1479" s="10"/>
      <c r="VAO1479" s="10"/>
      <c r="VAP1479" s="6"/>
      <c r="VAQ1479" s="5"/>
      <c r="VAR1479" s="7"/>
      <c r="VAS1479" s="6"/>
      <c r="VAT1479" s="32"/>
      <c r="VAU1479" s="32"/>
      <c r="VAV1479" s="32"/>
      <c r="VAW1479" s="32"/>
      <c r="VAX1479" s="6"/>
      <c r="VAY1479" s="13"/>
      <c r="VAZ1479" s="6"/>
      <c r="VBA1479" s="10"/>
      <c r="VBB1479" s="10"/>
      <c r="VBC1479" s="6"/>
      <c r="VBD1479" s="5"/>
      <c r="VBE1479" s="7"/>
      <c r="VBF1479" s="6"/>
      <c r="VBG1479" s="32"/>
      <c r="VBH1479" s="32"/>
      <c r="VBI1479" s="32"/>
      <c r="VBJ1479" s="32"/>
      <c r="VBK1479" s="6"/>
      <c r="VBL1479" s="13"/>
      <c r="VBM1479" s="6"/>
      <c r="VBN1479" s="10"/>
      <c r="VBO1479" s="10"/>
      <c r="VBP1479" s="6"/>
      <c r="VBQ1479" s="5"/>
      <c r="VBR1479" s="7"/>
      <c r="VBS1479" s="6"/>
      <c r="VBT1479" s="32"/>
      <c r="VBU1479" s="32"/>
      <c r="VBV1479" s="32"/>
      <c r="VBW1479" s="32"/>
      <c r="VBX1479" s="6"/>
      <c r="VBY1479" s="13"/>
      <c r="VBZ1479" s="6"/>
      <c r="VCA1479" s="10"/>
      <c r="VCB1479" s="10"/>
      <c r="VCC1479" s="6"/>
      <c r="VCD1479" s="5"/>
      <c r="VCE1479" s="7"/>
      <c r="VCF1479" s="6"/>
      <c r="VCG1479" s="32"/>
      <c r="VCH1479" s="32"/>
      <c r="VCI1479" s="32"/>
      <c r="VCJ1479" s="32"/>
      <c r="VCK1479" s="6"/>
      <c r="VCL1479" s="13"/>
      <c r="VCM1479" s="6"/>
      <c r="VCN1479" s="10"/>
      <c r="VCO1479" s="10"/>
      <c r="VCP1479" s="6"/>
      <c r="VCQ1479" s="5"/>
      <c r="VCR1479" s="7"/>
      <c r="VCS1479" s="6"/>
      <c r="VCT1479" s="32"/>
      <c r="VCU1479" s="32"/>
      <c r="VCV1479" s="32"/>
      <c r="VCW1479" s="32"/>
      <c r="VCX1479" s="6"/>
      <c r="VCY1479" s="13"/>
      <c r="VCZ1479" s="6"/>
      <c r="VDA1479" s="10"/>
      <c r="VDB1479" s="10"/>
      <c r="VDC1479" s="6"/>
      <c r="VDD1479" s="5"/>
      <c r="VDE1479" s="7"/>
      <c r="VDF1479" s="6"/>
      <c r="VDG1479" s="32"/>
      <c r="VDH1479" s="32"/>
      <c r="VDI1479" s="32"/>
      <c r="VDJ1479" s="32"/>
      <c r="VDK1479" s="6"/>
      <c r="VDL1479" s="13"/>
      <c r="VDM1479" s="6"/>
      <c r="VDN1479" s="10"/>
      <c r="VDO1479" s="10"/>
      <c r="VDP1479" s="6"/>
      <c r="VDQ1479" s="5"/>
      <c r="VDR1479" s="7"/>
      <c r="VDS1479" s="6"/>
      <c r="VDT1479" s="32"/>
      <c r="VDU1479" s="32"/>
      <c r="VDV1479" s="32"/>
      <c r="VDW1479" s="32"/>
      <c r="VDX1479" s="6"/>
      <c r="VDY1479" s="13"/>
      <c r="VDZ1479" s="6"/>
      <c r="VEA1479" s="10"/>
      <c r="VEB1479" s="10"/>
      <c r="VEC1479" s="6"/>
      <c r="VED1479" s="5"/>
      <c r="VEE1479" s="7"/>
      <c r="VEF1479" s="6"/>
      <c r="VEG1479" s="32"/>
      <c r="VEH1479" s="32"/>
      <c r="VEI1479" s="32"/>
      <c r="VEJ1479" s="32"/>
      <c r="VEK1479" s="6"/>
      <c r="VEL1479" s="13"/>
      <c r="VEM1479" s="6"/>
      <c r="VEN1479" s="10"/>
      <c r="VEO1479" s="10"/>
      <c r="VEP1479" s="6"/>
      <c r="VEQ1479" s="5"/>
      <c r="VER1479" s="7"/>
      <c r="VES1479" s="6"/>
      <c r="VET1479" s="32"/>
      <c r="VEU1479" s="32"/>
      <c r="VEV1479" s="32"/>
      <c r="VEW1479" s="32"/>
      <c r="VEX1479" s="6"/>
      <c r="VEY1479" s="13"/>
      <c r="VEZ1479" s="6"/>
      <c r="VFA1479" s="10"/>
      <c r="VFB1479" s="10"/>
      <c r="VFC1479" s="6"/>
      <c r="VFD1479" s="5"/>
      <c r="VFE1479" s="7"/>
      <c r="VFF1479" s="6"/>
      <c r="VFG1479" s="32"/>
      <c r="VFH1479" s="32"/>
      <c r="VFI1479" s="32"/>
      <c r="VFJ1479" s="32"/>
      <c r="VFK1479" s="6"/>
      <c r="VFL1479" s="13"/>
      <c r="VFM1479" s="6"/>
      <c r="VFN1479" s="10"/>
      <c r="VFO1479" s="10"/>
      <c r="VFP1479" s="6"/>
      <c r="VFQ1479" s="5"/>
      <c r="VFR1479" s="7"/>
      <c r="VFS1479" s="6"/>
      <c r="VFT1479" s="32"/>
      <c r="VFU1479" s="32"/>
      <c r="VFV1479" s="32"/>
      <c r="VFW1479" s="32"/>
      <c r="VFX1479" s="6"/>
      <c r="VFY1479" s="13"/>
      <c r="VFZ1479" s="6"/>
      <c r="VGA1479" s="10"/>
      <c r="VGB1479" s="10"/>
      <c r="VGC1479" s="6"/>
      <c r="VGD1479" s="5"/>
      <c r="VGE1479" s="7"/>
      <c r="VGF1479" s="6"/>
      <c r="VGG1479" s="32"/>
      <c r="VGH1479" s="32"/>
      <c r="VGI1479" s="32"/>
      <c r="VGJ1479" s="32"/>
      <c r="VGK1479" s="6"/>
      <c r="VGL1479" s="13"/>
      <c r="VGM1479" s="6"/>
      <c r="VGN1479" s="10"/>
      <c r="VGO1479" s="10"/>
      <c r="VGP1479" s="6"/>
      <c r="VGQ1479" s="5"/>
      <c r="VGR1479" s="7"/>
      <c r="VGS1479" s="6"/>
      <c r="VGT1479" s="32"/>
      <c r="VGU1479" s="32"/>
      <c r="VGV1479" s="32"/>
      <c r="VGW1479" s="32"/>
      <c r="VGX1479" s="6"/>
      <c r="VGY1479" s="13"/>
      <c r="VGZ1479" s="6"/>
      <c r="VHA1479" s="10"/>
      <c r="VHB1479" s="10"/>
      <c r="VHC1479" s="6"/>
      <c r="VHD1479" s="5"/>
      <c r="VHE1479" s="7"/>
      <c r="VHF1479" s="6"/>
      <c r="VHG1479" s="32"/>
      <c r="VHH1479" s="32"/>
      <c r="VHI1479" s="32"/>
      <c r="VHJ1479" s="32"/>
      <c r="VHK1479" s="6"/>
      <c r="VHL1479" s="13"/>
      <c r="VHM1479" s="6"/>
      <c r="VHN1479" s="10"/>
      <c r="VHO1479" s="10"/>
      <c r="VHP1479" s="6"/>
      <c r="VHQ1479" s="5"/>
      <c r="VHR1479" s="7"/>
      <c r="VHS1479" s="6"/>
      <c r="VHT1479" s="32"/>
      <c r="VHU1479" s="32"/>
      <c r="VHV1479" s="32"/>
      <c r="VHW1479" s="32"/>
      <c r="VHX1479" s="6"/>
      <c r="VHY1479" s="13"/>
      <c r="VHZ1479" s="6"/>
      <c r="VIA1479" s="10"/>
      <c r="VIB1479" s="10"/>
      <c r="VIC1479" s="6"/>
      <c r="VID1479" s="5"/>
      <c r="VIE1479" s="7"/>
      <c r="VIF1479" s="6"/>
      <c r="VIG1479" s="32"/>
      <c r="VIH1479" s="32"/>
      <c r="VII1479" s="32"/>
      <c r="VIJ1479" s="32"/>
      <c r="VIK1479" s="6"/>
      <c r="VIL1479" s="13"/>
      <c r="VIM1479" s="6"/>
      <c r="VIN1479" s="10"/>
      <c r="VIO1479" s="10"/>
      <c r="VIP1479" s="6"/>
      <c r="VIQ1479" s="5"/>
      <c r="VIR1479" s="7"/>
      <c r="VIS1479" s="6"/>
      <c r="VIT1479" s="32"/>
      <c r="VIU1479" s="32"/>
      <c r="VIV1479" s="32"/>
      <c r="VIW1479" s="32"/>
      <c r="VIX1479" s="6"/>
      <c r="VIY1479" s="13"/>
      <c r="VIZ1479" s="6"/>
      <c r="VJA1479" s="10"/>
      <c r="VJB1479" s="10"/>
      <c r="VJC1479" s="6"/>
      <c r="VJD1479" s="5"/>
      <c r="VJE1479" s="7"/>
      <c r="VJF1479" s="6"/>
      <c r="VJG1479" s="32"/>
      <c r="VJH1479" s="32"/>
      <c r="VJI1479" s="32"/>
      <c r="VJJ1479" s="32"/>
      <c r="VJK1479" s="6"/>
      <c r="VJL1479" s="13"/>
      <c r="VJM1479" s="6"/>
      <c r="VJN1479" s="10"/>
      <c r="VJO1479" s="10"/>
      <c r="VJP1479" s="6"/>
      <c r="VJQ1479" s="5"/>
      <c r="VJR1479" s="7"/>
      <c r="VJS1479" s="6"/>
      <c r="VJT1479" s="32"/>
      <c r="VJU1479" s="32"/>
      <c r="VJV1479" s="32"/>
      <c r="VJW1479" s="32"/>
      <c r="VJX1479" s="6"/>
      <c r="VJY1479" s="13"/>
      <c r="VJZ1479" s="6"/>
      <c r="VKA1479" s="10"/>
      <c r="VKB1479" s="10"/>
      <c r="VKC1479" s="6"/>
      <c r="VKD1479" s="5"/>
      <c r="VKE1479" s="7"/>
      <c r="VKF1479" s="6"/>
      <c r="VKG1479" s="32"/>
      <c r="VKH1479" s="32"/>
      <c r="VKI1479" s="32"/>
      <c r="VKJ1479" s="32"/>
      <c r="VKK1479" s="6"/>
      <c r="VKL1479" s="13"/>
      <c r="VKM1479" s="6"/>
      <c r="VKN1479" s="10"/>
      <c r="VKO1479" s="10"/>
      <c r="VKP1479" s="6"/>
      <c r="VKQ1479" s="5"/>
      <c r="VKR1479" s="7"/>
      <c r="VKS1479" s="6"/>
      <c r="VKT1479" s="32"/>
      <c r="VKU1479" s="32"/>
      <c r="VKV1479" s="32"/>
      <c r="VKW1479" s="32"/>
      <c r="VKX1479" s="6"/>
      <c r="VKY1479" s="13"/>
      <c r="VKZ1479" s="6"/>
      <c r="VLA1479" s="10"/>
      <c r="VLB1479" s="10"/>
      <c r="VLC1479" s="6"/>
      <c r="VLD1479" s="5"/>
      <c r="VLE1479" s="7"/>
      <c r="VLF1479" s="6"/>
      <c r="VLG1479" s="32"/>
      <c r="VLH1479" s="32"/>
      <c r="VLI1479" s="32"/>
      <c r="VLJ1479" s="32"/>
      <c r="VLK1479" s="6"/>
      <c r="VLL1479" s="13"/>
      <c r="VLM1479" s="6"/>
      <c r="VLN1479" s="10"/>
      <c r="VLO1479" s="10"/>
      <c r="VLP1479" s="6"/>
      <c r="VLQ1479" s="5"/>
      <c r="VLR1479" s="7"/>
      <c r="VLS1479" s="6"/>
      <c r="VLT1479" s="32"/>
      <c r="VLU1479" s="32"/>
      <c r="VLV1479" s="32"/>
      <c r="VLW1479" s="32"/>
      <c r="VLX1479" s="6"/>
      <c r="VLY1479" s="13"/>
      <c r="VLZ1479" s="6"/>
      <c r="VMA1479" s="10"/>
      <c r="VMB1479" s="10"/>
      <c r="VMC1479" s="6"/>
      <c r="VMD1479" s="5"/>
      <c r="VME1479" s="7"/>
      <c r="VMF1479" s="6"/>
      <c r="VMG1479" s="32"/>
      <c r="VMH1479" s="32"/>
      <c r="VMI1479" s="32"/>
      <c r="VMJ1479" s="32"/>
      <c r="VMK1479" s="6"/>
      <c r="VML1479" s="13"/>
      <c r="VMM1479" s="6"/>
      <c r="VMN1479" s="10"/>
      <c r="VMO1479" s="10"/>
      <c r="VMP1479" s="6"/>
      <c r="VMQ1479" s="5"/>
      <c r="VMR1479" s="7"/>
      <c r="VMS1479" s="6"/>
      <c r="VMT1479" s="32"/>
      <c r="VMU1479" s="32"/>
      <c r="VMV1479" s="32"/>
      <c r="VMW1479" s="32"/>
      <c r="VMX1479" s="6"/>
      <c r="VMY1479" s="13"/>
      <c r="VMZ1479" s="6"/>
      <c r="VNA1479" s="10"/>
      <c r="VNB1479" s="10"/>
      <c r="VNC1479" s="6"/>
      <c r="VND1479" s="5"/>
      <c r="VNE1479" s="7"/>
      <c r="VNF1479" s="6"/>
      <c r="VNG1479" s="32"/>
      <c r="VNH1479" s="32"/>
      <c r="VNI1479" s="32"/>
      <c r="VNJ1479" s="32"/>
      <c r="VNK1479" s="6"/>
      <c r="VNL1479" s="13"/>
      <c r="VNM1479" s="6"/>
      <c r="VNN1479" s="10"/>
      <c r="VNO1479" s="10"/>
      <c r="VNP1479" s="6"/>
      <c r="VNQ1479" s="5"/>
      <c r="VNR1479" s="7"/>
      <c r="VNS1479" s="6"/>
      <c r="VNT1479" s="32"/>
      <c r="VNU1479" s="32"/>
      <c r="VNV1479" s="32"/>
      <c r="VNW1479" s="32"/>
      <c r="VNX1479" s="6"/>
      <c r="VNY1479" s="13"/>
      <c r="VNZ1479" s="6"/>
      <c r="VOA1479" s="10"/>
      <c r="VOB1479" s="10"/>
      <c r="VOC1479" s="6"/>
      <c r="VOD1479" s="5"/>
      <c r="VOE1479" s="7"/>
      <c r="VOF1479" s="6"/>
      <c r="VOG1479" s="32"/>
      <c r="VOH1479" s="32"/>
      <c r="VOI1479" s="32"/>
      <c r="VOJ1479" s="32"/>
      <c r="VOK1479" s="6"/>
      <c r="VOL1479" s="13"/>
      <c r="VOM1479" s="6"/>
      <c r="VON1479" s="10"/>
      <c r="VOO1479" s="10"/>
      <c r="VOP1479" s="6"/>
      <c r="VOQ1479" s="5"/>
      <c r="VOR1479" s="7"/>
      <c r="VOS1479" s="6"/>
      <c r="VOT1479" s="32"/>
      <c r="VOU1479" s="32"/>
      <c r="VOV1479" s="32"/>
      <c r="VOW1479" s="32"/>
      <c r="VOX1479" s="6"/>
      <c r="VOY1479" s="13"/>
      <c r="VOZ1479" s="6"/>
      <c r="VPA1479" s="10"/>
      <c r="VPB1479" s="10"/>
      <c r="VPC1479" s="6"/>
      <c r="VPD1479" s="5"/>
      <c r="VPE1479" s="7"/>
      <c r="VPF1479" s="6"/>
      <c r="VPG1479" s="32"/>
      <c r="VPH1479" s="32"/>
      <c r="VPI1479" s="32"/>
      <c r="VPJ1479" s="32"/>
      <c r="VPK1479" s="6"/>
      <c r="VPL1479" s="13"/>
      <c r="VPM1479" s="6"/>
      <c r="VPN1479" s="10"/>
      <c r="VPO1479" s="10"/>
      <c r="VPP1479" s="6"/>
      <c r="VPQ1479" s="5"/>
      <c r="VPR1479" s="7"/>
      <c r="VPS1479" s="6"/>
      <c r="VPT1479" s="32"/>
      <c r="VPU1479" s="32"/>
      <c r="VPV1479" s="32"/>
      <c r="VPW1479" s="32"/>
      <c r="VPX1479" s="6"/>
      <c r="VPY1479" s="13"/>
      <c r="VPZ1479" s="6"/>
      <c r="VQA1479" s="10"/>
      <c r="VQB1479" s="10"/>
      <c r="VQC1479" s="6"/>
      <c r="VQD1479" s="5"/>
      <c r="VQE1479" s="7"/>
      <c r="VQF1479" s="6"/>
      <c r="VQG1479" s="32"/>
      <c r="VQH1479" s="32"/>
      <c r="VQI1479" s="32"/>
      <c r="VQJ1479" s="32"/>
      <c r="VQK1479" s="6"/>
      <c r="VQL1479" s="13"/>
      <c r="VQM1479" s="6"/>
      <c r="VQN1479" s="10"/>
      <c r="VQO1479" s="10"/>
      <c r="VQP1479" s="6"/>
      <c r="VQQ1479" s="5"/>
      <c r="VQR1479" s="7"/>
      <c r="VQS1479" s="6"/>
      <c r="VQT1479" s="32"/>
      <c r="VQU1479" s="32"/>
      <c r="VQV1479" s="32"/>
      <c r="VQW1479" s="32"/>
      <c r="VQX1479" s="6"/>
      <c r="VQY1479" s="13"/>
      <c r="VQZ1479" s="6"/>
      <c r="VRA1479" s="10"/>
      <c r="VRB1479" s="10"/>
      <c r="VRC1479" s="6"/>
      <c r="VRD1479" s="5"/>
      <c r="VRE1479" s="7"/>
      <c r="VRF1479" s="6"/>
      <c r="VRG1479" s="32"/>
      <c r="VRH1479" s="32"/>
      <c r="VRI1479" s="32"/>
      <c r="VRJ1479" s="32"/>
      <c r="VRK1479" s="6"/>
      <c r="VRL1479" s="13"/>
      <c r="VRM1479" s="6"/>
      <c r="VRN1479" s="10"/>
      <c r="VRO1479" s="10"/>
      <c r="VRP1479" s="6"/>
      <c r="VRQ1479" s="5"/>
      <c r="VRR1479" s="7"/>
      <c r="VRS1479" s="6"/>
      <c r="VRT1479" s="32"/>
      <c r="VRU1479" s="32"/>
      <c r="VRV1479" s="32"/>
      <c r="VRW1479" s="32"/>
      <c r="VRX1479" s="6"/>
      <c r="VRY1479" s="13"/>
      <c r="VRZ1479" s="6"/>
      <c r="VSA1479" s="10"/>
      <c r="VSB1479" s="10"/>
      <c r="VSC1479" s="6"/>
      <c r="VSD1479" s="5"/>
      <c r="VSE1479" s="7"/>
      <c r="VSF1479" s="6"/>
      <c r="VSG1479" s="32"/>
      <c r="VSH1479" s="32"/>
      <c r="VSI1479" s="32"/>
      <c r="VSJ1479" s="32"/>
      <c r="VSK1479" s="6"/>
      <c r="VSL1479" s="13"/>
      <c r="VSM1479" s="6"/>
      <c r="VSN1479" s="10"/>
      <c r="VSO1479" s="10"/>
      <c r="VSP1479" s="6"/>
      <c r="VSQ1479" s="5"/>
      <c r="VSR1479" s="7"/>
      <c r="VSS1479" s="6"/>
      <c r="VST1479" s="32"/>
      <c r="VSU1479" s="32"/>
      <c r="VSV1479" s="32"/>
      <c r="VSW1479" s="32"/>
      <c r="VSX1479" s="6"/>
      <c r="VSY1479" s="13"/>
      <c r="VSZ1479" s="6"/>
      <c r="VTA1479" s="10"/>
      <c r="VTB1479" s="10"/>
      <c r="VTC1479" s="6"/>
      <c r="VTD1479" s="5"/>
      <c r="VTE1479" s="7"/>
      <c r="VTF1479" s="6"/>
      <c r="VTG1479" s="32"/>
      <c r="VTH1479" s="32"/>
      <c r="VTI1479" s="32"/>
      <c r="VTJ1479" s="32"/>
      <c r="VTK1479" s="6"/>
      <c r="VTL1479" s="13"/>
      <c r="VTM1479" s="6"/>
      <c r="VTN1479" s="10"/>
      <c r="VTO1479" s="10"/>
      <c r="VTP1479" s="6"/>
      <c r="VTQ1479" s="5"/>
      <c r="VTR1479" s="7"/>
      <c r="VTS1479" s="6"/>
      <c r="VTT1479" s="32"/>
      <c r="VTU1479" s="32"/>
      <c r="VTV1479" s="32"/>
      <c r="VTW1479" s="32"/>
      <c r="VTX1479" s="6"/>
      <c r="VTY1479" s="13"/>
      <c r="VTZ1479" s="6"/>
      <c r="VUA1479" s="10"/>
      <c r="VUB1479" s="10"/>
      <c r="VUC1479" s="6"/>
      <c r="VUD1479" s="5"/>
      <c r="VUE1479" s="7"/>
      <c r="VUF1479" s="6"/>
      <c r="VUG1479" s="32"/>
      <c r="VUH1479" s="32"/>
      <c r="VUI1479" s="32"/>
      <c r="VUJ1479" s="32"/>
      <c r="VUK1479" s="6"/>
      <c r="VUL1479" s="13"/>
      <c r="VUM1479" s="6"/>
      <c r="VUN1479" s="10"/>
      <c r="VUO1479" s="10"/>
      <c r="VUP1479" s="6"/>
      <c r="VUQ1479" s="5"/>
      <c r="VUR1479" s="7"/>
      <c r="VUS1479" s="6"/>
      <c r="VUT1479" s="32"/>
      <c r="VUU1479" s="32"/>
      <c r="VUV1479" s="32"/>
      <c r="VUW1479" s="32"/>
      <c r="VUX1479" s="6"/>
      <c r="VUY1479" s="13"/>
      <c r="VUZ1479" s="6"/>
      <c r="VVA1479" s="10"/>
      <c r="VVB1479" s="10"/>
      <c r="VVC1479" s="6"/>
      <c r="VVD1479" s="5"/>
      <c r="VVE1479" s="7"/>
      <c r="VVF1479" s="6"/>
      <c r="VVG1479" s="32"/>
      <c r="VVH1479" s="32"/>
      <c r="VVI1479" s="32"/>
      <c r="VVJ1479" s="32"/>
      <c r="VVK1479" s="6"/>
      <c r="VVL1479" s="13"/>
      <c r="VVM1479" s="6"/>
      <c r="VVN1479" s="10"/>
      <c r="VVO1479" s="10"/>
      <c r="VVP1479" s="6"/>
      <c r="VVQ1479" s="5"/>
      <c r="VVR1479" s="7"/>
      <c r="VVS1479" s="6"/>
      <c r="VVT1479" s="32"/>
      <c r="VVU1479" s="32"/>
      <c r="VVV1479" s="32"/>
      <c r="VVW1479" s="32"/>
      <c r="VVX1479" s="6"/>
      <c r="VVY1479" s="13"/>
      <c r="VVZ1479" s="6"/>
      <c r="VWA1479" s="10"/>
      <c r="VWB1479" s="10"/>
      <c r="VWC1479" s="6"/>
      <c r="VWD1479" s="5"/>
      <c r="VWE1479" s="7"/>
      <c r="VWF1479" s="6"/>
      <c r="VWG1479" s="32"/>
      <c r="VWH1479" s="32"/>
      <c r="VWI1479" s="32"/>
      <c r="VWJ1479" s="32"/>
      <c r="VWK1479" s="6"/>
      <c r="VWL1479" s="13"/>
      <c r="VWM1479" s="6"/>
      <c r="VWN1479" s="10"/>
      <c r="VWO1479" s="10"/>
      <c r="VWP1479" s="6"/>
      <c r="VWQ1479" s="5"/>
      <c r="VWR1479" s="7"/>
      <c r="VWS1479" s="6"/>
      <c r="VWT1479" s="32"/>
      <c r="VWU1479" s="32"/>
      <c r="VWV1479" s="32"/>
      <c r="VWW1479" s="32"/>
      <c r="VWX1479" s="6"/>
      <c r="VWY1479" s="13"/>
      <c r="VWZ1479" s="6"/>
      <c r="VXA1479" s="10"/>
      <c r="VXB1479" s="10"/>
      <c r="VXC1479" s="6"/>
      <c r="VXD1479" s="5"/>
      <c r="VXE1479" s="7"/>
      <c r="VXF1479" s="6"/>
      <c r="VXG1479" s="32"/>
      <c r="VXH1479" s="32"/>
      <c r="VXI1479" s="32"/>
      <c r="VXJ1479" s="32"/>
      <c r="VXK1479" s="6"/>
      <c r="VXL1479" s="13"/>
      <c r="VXM1479" s="6"/>
      <c r="VXN1479" s="10"/>
      <c r="VXO1479" s="10"/>
      <c r="VXP1479" s="6"/>
      <c r="VXQ1479" s="5"/>
      <c r="VXR1479" s="7"/>
      <c r="VXS1479" s="6"/>
      <c r="VXT1479" s="32"/>
      <c r="VXU1479" s="32"/>
      <c r="VXV1479" s="32"/>
      <c r="VXW1479" s="32"/>
      <c r="VXX1479" s="6"/>
      <c r="VXY1479" s="13"/>
      <c r="VXZ1479" s="6"/>
      <c r="VYA1479" s="10"/>
      <c r="VYB1479" s="10"/>
      <c r="VYC1479" s="6"/>
      <c r="VYD1479" s="5"/>
      <c r="VYE1479" s="7"/>
      <c r="VYF1479" s="6"/>
      <c r="VYG1479" s="32"/>
      <c r="VYH1479" s="32"/>
      <c r="VYI1479" s="32"/>
      <c r="VYJ1479" s="32"/>
      <c r="VYK1479" s="6"/>
      <c r="VYL1479" s="13"/>
      <c r="VYM1479" s="6"/>
      <c r="VYN1479" s="10"/>
      <c r="VYO1479" s="10"/>
      <c r="VYP1479" s="6"/>
      <c r="VYQ1479" s="5"/>
      <c r="VYR1479" s="7"/>
      <c r="VYS1479" s="6"/>
      <c r="VYT1479" s="32"/>
      <c r="VYU1479" s="32"/>
      <c r="VYV1479" s="32"/>
      <c r="VYW1479" s="32"/>
      <c r="VYX1479" s="6"/>
      <c r="VYY1479" s="13"/>
      <c r="VYZ1479" s="6"/>
      <c r="VZA1479" s="10"/>
      <c r="VZB1479" s="10"/>
      <c r="VZC1479" s="6"/>
      <c r="VZD1479" s="5"/>
      <c r="VZE1479" s="7"/>
      <c r="VZF1479" s="6"/>
      <c r="VZG1479" s="32"/>
      <c r="VZH1479" s="32"/>
      <c r="VZI1479" s="32"/>
      <c r="VZJ1479" s="32"/>
      <c r="VZK1479" s="6"/>
      <c r="VZL1479" s="13"/>
      <c r="VZM1479" s="6"/>
      <c r="VZN1479" s="10"/>
      <c r="VZO1479" s="10"/>
      <c r="VZP1479" s="6"/>
      <c r="VZQ1479" s="5"/>
      <c r="VZR1479" s="7"/>
      <c r="VZS1479" s="6"/>
      <c r="VZT1479" s="32"/>
      <c r="VZU1479" s="32"/>
      <c r="VZV1479" s="32"/>
      <c r="VZW1479" s="32"/>
      <c r="VZX1479" s="6"/>
      <c r="VZY1479" s="13"/>
      <c r="VZZ1479" s="6"/>
      <c r="WAA1479" s="10"/>
      <c r="WAB1479" s="10"/>
      <c r="WAC1479" s="6"/>
      <c r="WAD1479" s="5"/>
      <c r="WAE1479" s="7"/>
      <c r="WAF1479" s="6"/>
      <c r="WAG1479" s="32"/>
      <c r="WAH1479" s="32"/>
      <c r="WAI1479" s="32"/>
      <c r="WAJ1479" s="32"/>
      <c r="WAK1479" s="6"/>
      <c r="WAL1479" s="13"/>
      <c r="WAM1479" s="6"/>
      <c r="WAN1479" s="10"/>
      <c r="WAO1479" s="10"/>
      <c r="WAP1479" s="6"/>
      <c r="WAQ1479" s="5"/>
      <c r="WAR1479" s="7"/>
      <c r="WAS1479" s="6"/>
      <c r="WAT1479" s="32"/>
      <c r="WAU1479" s="32"/>
      <c r="WAV1479" s="32"/>
      <c r="WAW1479" s="32"/>
      <c r="WAX1479" s="6"/>
      <c r="WAY1479" s="13"/>
      <c r="WAZ1479" s="6"/>
      <c r="WBA1479" s="10"/>
      <c r="WBB1479" s="10"/>
      <c r="WBC1479" s="6"/>
      <c r="WBD1479" s="5"/>
      <c r="WBE1479" s="7"/>
      <c r="WBF1479" s="6"/>
      <c r="WBG1479" s="32"/>
      <c r="WBH1479" s="32"/>
      <c r="WBI1479" s="32"/>
      <c r="WBJ1479" s="32"/>
      <c r="WBK1479" s="6"/>
      <c r="WBL1479" s="13"/>
      <c r="WBM1479" s="6"/>
      <c r="WBN1479" s="10"/>
      <c r="WBO1479" s="10"/>
      <c r="WBP1479" s="6"/>
      <c r="WBQ1479" s="5"/>
      <c r="WBR1479" s="7"/>
      <c r="WBS1479" s="6"/>
      <c r="WBT1479" s="32"/>
      <c r="WBU1479" s="32"/>
      <c r="WBV1479" s="32"/>
      <c r="WBW1479" s="32"/>
      <c r="WBX1479" s="6"/>
      <c r="WBY1479" s="13"/>
      <c r="WBZ1479" s="6"/>
      <c r="WCA1479" s="10"/>
      <c r="WCB1479" s="10"/>
      <c r="WCC1479" s="6"/>
      <c r="WCD1479" s="5"/>
      <c r="WCE1479" s="7"/>
      <c r="WCF1479" s="6"/>
      <c r="WCG1479" s="32"/>
      <c r="WCH1479" s="32"/>
      <c r="WCI1479" s="32"/>
      <c r="WCJ1479" s="32"/>
      <c r="WCK1479" s="6"/>
      <c r="WCL1479" s="13"/>
      <c r="WCM1479" s="6"/>
      <c r="WCN1479" s="10"/>
      <c r="WCO1479" s="10"/>
      <c r="WCP1479" s="6"/>
      <c r="WCQ1479" s="5"/>
      <c r="WCR1479" s="7"/>
      <c r="WCS1479" s="6"/>
      <c r="WCT1479" s="32"/>
      <c r="WCU1479" s="32"/>
      <c r="WCV1479" s="32"/>
      <c r="WCW1479" s="32"/>
      <c r="WCX1479" s="6"/>
      <c r="WCY1479" s="13"/>
      <c r="WCZ1479" s="6"/>
      <c r="WDA1479" s="10"/>
      <c r="WDB1479" s="10"/>
      <c r="WDC1479" s="6"/>
      <c r="WDD1479" s="5"/>
      <c r="WDE1479" s="7"/>
      <c r="WDF1479" s="6"/>
      <c r="WDG1479" s="32"/>
      <c r="WDH1479" s="32"/>
      <c r="WDI1479" s="32"/>
      <c r="WDJ1479" s="32"/>
      <c r="WDK1479" s="6"/>
      <c r="WDL1479" s="13"/>
      <c r="WDM1479" s="6"/>
      <c r="WDN1479" s="10"/>
      <c r="WDO1479" s="10"/>
      <c r="WDP1479" s="6"/>
      <c r="WDQ1479" s="5"/>
      <c r="WDR1479" s="7"/>
      <c r="WDS1479" s="6"/>
      <c r="WDT1479" s="32"/>
      <c r="WDU1479" s="32"/>
      <c r="WDV1479" s="32"/>
      <c r="WDW1479" s="32"/>
      <c r="WDX1479" s="6"/>
      <c r="WDY1479" s="13"/>
      <c r="WDZ1479" s="6"/>
      <c r="WEA1479" s="10"/>
      <c r="WEB1479" s="10"/>
      <c r="WEC1479" s="6"/>
      <c r="WED1479" s="5"/>
      <c r="WEE1479" s="7"/>
      <c r="WEF1479" s="6"/>
      <c r="WEG1479" s="32"/>
      <c r="WEH1479" s="32"/>
      <c r="WEI1479" s="32"/>
      <c r="WEJ1479" s="32"/>
      <c r="WEK1479" s="6"/>
      <c r="WEL1479" s="13"/>
      <c r="WEM1479" s="6"/>
      <c r="WEN1479" s="10"/>
      <c r="WEO1479" s="10"/>
      <c r="WEP1479" s="6"/>
      <c r="WEQ1479" s="5"/>
      <c r="WER1479" s="7"/>
      <c r="WES1479" s="6"/>
      <c r="WET1479" s="32"/>
      <c r="WEU1479" s="32"/>
      <c r="WEV1479" s="32"/>
      <c r="WEW1479" s="32"/>
      <c r="WEX1479" s="6"/>
      <c r="WEY1479" s="13"/>
      <c r="WEZ1479" s="6"/>
      <c r="WFA1479" s="10"/>
      <c r="WFB1479" s="10"/>
      <c r="WFC1479" s="6"/>
      <c r="WFD1479" s="5"/>
      <c r="WFE1479" s="7"/>
      <c r="WFF1479" s="6"/>
      <c r="WFG1479" s="32"/>
      <c r="WFH1479" s="32"/>
      <c r="WFI1479" s="32"/>
      <c r="WFJ1479" s="32"/>
      <c r="WFK1479" s="6"/>
      <c r="WFL1479" s="13"/>
      <c r="WFM1479" s="6"/>
      <c r="WFN1479" s="10"/>
      <c r="WFO1479" s="10"/>
      <c r="WFP1479" s="6"/>
      <c r="WFQ1479" s="5"/>
      <c r="WFR1479" s="7"/>
      <c r="WFS1479" s="6"/>
      <c r="WFT1479" s="32"/>
      <c r="WFU1479" s="32"/>
      <c r="WFV1479" s="32"/>
      <c r="WFW1479" s="32"/>
      <c r="WFX1479" s="6"/>
      <c r="WFY1479" s="13"/>
      <c r="WFZ1479" s="6"/>
      <c r="WGA1479" s="10"/>
      <c r="WGB1479" s="10"/>
      <c r="WGC1479" s="6"/>
      <c r="WGD1479" s="5"/>
      <c r="WGE1479" s="7"/>
      <c r="WGF1479" s="6"/>
      <c r="WGG1479" s="32"/>
      <c r="WGH1479" s="32"/>
      <c r="WGI1479" s="32"/>
      <c r="WGJ1479" s="32"/>
      <c r="WGK1479" s="6"/>
      <c r="WGL1479" s="13"/>
      <c r="WGM1479" s="6"/>
      <c r="WGN1479" s="10"/>
      <c r="WGO1479" s="10"/>
      <c r="WGP1479" s="6"/>
      <c r="WGQ1479" s="5"/>
      <c r="WGR1479" s="7"/>
      <c r="WGS1479" s="6"/>
      <c r="WGT1479" s="32"/>
      <c r="WGU1479" s="32"/>
      <c r="WGV1479" s="32"/>
      <c r="WGW1479" s="32"/>
      <c r="WGX1479" s="6"/>
      <c r="WGY1479" s="13"/>
      <c r="WGZ1479" s="6"/>
      <c r="WHA1479" s="10"/>
      <c r="WHB1479" s="10"/>
      <c r="WHC1479" s="6"/>
      <c r="WHD1479" s="5"/>
      <c r="WHE1479" s="7"/>
      <c r="WHF1479" s="6"/>
      <c r="WHG1479" s="32"/>
      <c r="WHH1479" s="32"/>
      <c r="WHI1479" s="32"/>
      <c r="WHJ1479" s="32"/>
      <c r="WHK1479" s="6"/>
      <c r="WHL1479" s="13"/>
      <c r="WHM1479" s="6"/>
      <c r="WHN1479" s="10"/>
      <c r="WHO1479" s="10"/>
      <c r="WHP1479" s="6"/>
      <c r="WHQ1479" s="5"/>
      <c r="WHR1479" s="7"/>
      <c r="WHS1479" s="6"/>
      <c r="WHT1479" s="32"/>
      <c r="WHU1479" s="32"/>
      <c r="WHV1479" s="32"/>
      <c r="WHW1479" s="32"/>
      <c r="WHX1479" s="6"/>
      <c r="WHY1479" s="13"/>
      <c r="WHZ1479" s="6"/>
      <c r="WIA1479" s="10"/>
      <c r="WIB1479" s="10"/>
      <c r="WIC1479" s="6"/>
      <c r="WID1479" s="5"/>
      <c r="WIE1479" s="7"/>
      <c r="WIF1479" s="6"/>
      <c r="WIG1479" s="32"/>
      <c r="WIH1479" s="32"/>
      <c r="WII1479" s="32"/>
      <c r="WIJ1479" s="32"/>
      <c r="WIK1479" s="6"/>
      <c r="WIL1479" s="13"/>
      <c r="WIM1479" s="6"/>
      <c r="WIN1479" s="10"/>
      <c r="WIO1479" s="10"/>
      <c r="WIP1479" s="6"/>
      <c r="WIQ1479" s="5"/>
      <c r="WIR1479" s="7"/>
      <c r="WIS1479" s="6"/>
      <c r="WIT1479" s="32"/>
      <c r="WIU1479" s="32"/>
      <c r="WIV1479" s="32"/>
      <c r="WIW1479" s="32"/>
      <c r="WIX1479" s="6"/>
      <c r="WIY1479" s="13"/>
      <c r="WIZ1479" s="6"/>
      <c r="WJA1479" s="10"/>
      <c r="WJB1479" s="10"/>
      <c r="WJC1479" s="6"/>
      <c r="WJD1479" s="5"/>
      <c r="WJE1479" s="7"/>
      <c r="WJF1479" s="6"/>
      <c r="WJG1479" s="32"/>
      <c r="WJH1479" s="32"/>
      <c r="WJI1479" s="32"/>
      <c r="WJJ1479" s="32"/>
      <c r="WJK1479" s="6"/>
      <c r="WJL1479" s="13"/>
      <c r="WJM1479" s="6"/>
      <c r="WJN1479" s="10"/>
      <c r="WJO1479" s="10"/>
      <c r="WJP1479" s="6"/>
      <c r="WJQ1479" s="5"/>
      <c r="WJR1479" s="7"/>
      <c r="WJS1479" s="6"/>
      <c r="WJT1479" s="32"/>
      <c r="WJU1479" s="32"/>
      <c r="WJV1479" s="32"/>
      <c r="WJW1479" s="32"/>
      <c r="WJX1479" s="6"/>
      <c r="WJY1479" s="13"/>
      <c r="WJZ1479" s="6"/>
      <c r="WKA1479" s="10"/>
      <c r="WKB1479" s="10"/>
      <c r="WKC1479" s="6"/>
      <c r="WKD1479" s="5"/>
      <c r="WKE1479" s="7"/>
      <c r="WKF1479" s="6"/>
      <c r="WKG1479" s="32"/>
      <c r="WKH1479" s="32"/>
      <c r="WKI1479" s="32"/>
      <c r="WKJ1479" s="32"/>
      <c r="WKK1479" s="6"/>
      <c r="WKL1479" s="13"/>
      <c r="WKM1479" s="6"/>
      <c r="WKN1479" s="10"/>
      <c r="WKO1479" s="10"/>
      <c r="WKP1479" s="6"/>
      <c r="WKQ1479" s="5"/>
      <c r="WKR1479" s="7"/>
      <c r="WKS1479" s="6"/>
      <c r="WKT1479" s="32"/>
      <c r="WKU1479" s="32"/>
      <c r="WKV1479" s="32"/>
      <c r="WKW1479" s="32"/>
      <c r="WKX1479" s="6"/>
      <c r="WKY1479" s="13"/>
      <c r="WKZ1479" s="6"/>
      <c r="WLA1479" s="10"/>
      <c r="WLB1479" s="10"/>
      <c r="WLC1479" s="6"/>
      <c r="WLD1479" s="5"/>
      <c r="WLE1479" s="7"/>
      <c r="WLF1479" s="6"/>
      <c r="WLG1479" s="32"/>
      <c r="WLH1479" s="32"/>
      <c r="WLI1479" s="32"/>
      <c r="WLJ1479" s="32"/>
      <c r="WLK1479" s="6"/>
      <c r="WLL1479" s="13"/>
      <c r="WLM1479" s="6"/>
      <c r="WLN1479" s="10"/>
      <c r="WLO1479" s="10"/>
      <c r="WLP1479" s="6"/>
      <c r="WLQ1479" s="5"/>
      <c r="WLR1479" s="7"/>
      <c r="WLS1479" s="6"/>
      <c r="WLT1479" s="32"/>
      <c r="WLU1479" s="32"/>
      <c r="WLV1479" s="32"/>
      <c r="WLW1479" s="32"/>
      <c r="WLX1479" s="6"/>
      <c r="WLY1479" s="13"/>
      <c r="WLZ1479" s="6"/>
      <c r="WMA1479" s="10"/>
      <c r="WMB1479" s="10"/>
      <c r="WMC1479" s="6"/>
      <c r="WMD1479" s="5"/>
      <c r="WME1479" s="7"/>
      <c r="WMF1479" s="6"/>
      <c r="WMG1479" s="32"/>
      <c r="WMH1479" s="32"/>
      <c r="WMI1479" s="32"/>
      <c r="WMJ1479" s="32"/>
      <c r="WMK1479" s="6"/>
      <c r="WML1479" s="13"/>
      <c r="WMM1479" s="6"/>
      <c r="WMN1479" s="10"/>
      <c r="WMO1479" s="10"/>
      <c r="WMP1479" s="6"/>
      <c r="WMQ1479" s="5"/>
      <c r="WMR1479" s="7"/>
      <c r="WMS1479" s="6"/>
      <c r="WMT1479" s="32"/>
      <c r="WMU1479" s="32"/>
      <c r="WMV1479" s="32"/>
      <c r="WMW1479" s="32"/>
      <c r="WMX1479" s="6"/>
      <c r="WMY1479" s="13"/>
      <c r="WMZ1479" s="6"/>
      <c r="WNA1479" s="10"/>
      <c r="WNB1479" s="10"/>
      <c r="WNC1479" s="6"/>
      <c r="WND1479" s="5"/>
      <c r="WNE1479" s="7"/>
      <c r="WNF1479" s="6"/>
      <c r="WNG1479" s="32"/>
      <c r="WNH1479" s="32"/>
      <c r="WNI1479" s="32"/>
      <c r="WNJ1479" s="32"/>
      <c r="WNK1479" s="6"/>
      <c r="WNL1479" s="13"/>
      <c r="WNM1479" s="6"/>
      <c r="WNN1479" s="10"/>
      <c r="WNO1479" s="10"/>
      <c r="WNP1479" s="6"/>
      <c r="WNQ1479" s="5"/>
      <c r="WNR1479" s="7"/>
      <c r="WNS1479" s="6"/>
      <c r="WNT1479" s="32"/>
      <c r="WNU1479" s="32"/>
      <c r="WNV1479" s="32"/>
      <c r="WNW1479" s="32"/>
      <c r="WNX1479" s="6"/>
      <c r="WNY1479" s="13"/>
      <c r="WNZ1479" s="6"/>
      <c r="WOA1479" s="10"/>
      <c r="WOB1479" s="10"/>
      <c r="WOC1479" s="6"/>
      <c r="WOD1479" s="5"/>
      <c r="WOE1479" s="7"/>
      <c r="WOF1479" s="6"/>
      <c r="WOG1479" s="32"/>
      <c r="WOH1479" s="32"/>
      <c r="WOI1479" s="32"/>
      <c r="WOJ1479" s="32"/>
      <c r="WOK1479" s="6"/>
      <c r="WOL1479" s="13"/>
      <c r="WOM1479" s="6"/>
      <c r="WON1479" s="10"/>
      <c r="WOO1479" s="10"/>
      <c r="WOP1479" s="6"/>
      <c r="WOQ1479" s="5"/>
      <c r="WOR1479" s="7"/>
      <c r="WOS1479" s="6"/>
      <c r="WOT1479" s="32"/>
      <c r="WOU1479" s="32"/>
      <c r="WOV1479" s="32"/>
      <c r="WOW1479" s="32"/>
      <c r="WOX1479" s="6"/>
      <c r="WOY1479" s="13"/>
      <c r="WOZ1479" s="6"/>
      <c r="WPA1479" s="10"/>
      <c r="WPB1479" s="10"/>
      <c r="WPC1479" s="6"/>
      <c r="WPD1479" s="5"/>
      <c r="WPE1479" s="7"/>
      <c r="WPF1479" s="6"/>
      <c r="WPG1479" s="32"/>
      <c r="WPH1479" s="32"/>
      <c r="WPI1479" s="32"/>
      <c r="WPJ1479" s="32"/>
      <c r="WPK1479" s="6"/>
      <c r="WPL1479" s="13"/>
      <c r="WPM1479" s="6"/>
      <c r="WPN1479" s="10"/>
      <c r="WPO1479" s="10"/>
      <c r="WPP1479" s="6"/>
      <c r="WPQ1479" s="5"/>
      <c r="WPR1479" s="7"/>
      <c r="WPS1479" s="6"/>
      <c r="WPT1479" s="32"/>
      <c r="WPU1479" s="32"/>
      <c r="WPV1479" s="32"/>
      <c r="WPW1479" s="32"/>
      <c r="WPX1479" s="6"/>
      <c r="WPY1479" s="13"/>
      <c r="WPZ1479" s="6"/>
      <c r="WQA1479" s="10"/>
      <c r="WQB1479" s="10"/>
      <c r="WQC1479" s="6"/>
      <c r="WQD1479" s="5"/>
      <c r="WQE1479" s="7"/>
      <c r="WQF1479" s="6"/>
      <c r="WQG1479" s="32"/>
      <c r="WQH1479" s="32"/>
      <c r="WQI1479" s="32"/>
      <c r="WQJ1479" s="32"/>
      <c r="WQK1479" s="6"/>
      <c r="WQL1479" s="13"/>
      <c r="WQM1479" s="6"/>
      <c r="WQN1479" s="10"/>
      <c r="WQO1479" s="10"/>
      <c r="WQP1479" s="6"/>
      <c r="WQQ1479" s="5"/>
      <c r="WQR1479" s="7"/>
      <c r="WQS1479" s="6"/>
      <c r="WQT1479" s="32"/>
      <c r="WQU1479" s="32"/>
      <c r="WQV1479" s="32"/>
      <c r="WQW1479" s="32"/>
      <c r="WQX1479" s="6"/>
      <c r="WQY1479" s="13"/>
      <c r="WQZ1479" s="6"/>
      <c r="WRA1479" s="10"/>
      <c r="WRB1479" s="10"/>
      <c r="WRC1479" s="6"/>
      <c r="WRD1479" s="5"/>
      <c r="WRE1479" s="7"/>
      <c r="WRF1479" s="6"/>
      <c r="WRG1479" s="32"/>
      <c r="WRH1479" s="32"/>
      <c r="WRI1479" s="32"/>
      <c r="WRJ1479" s="32"/>
      <c r="WRK1479" s="6"/>
      <c r="WRL1479" s="13"/>
      <c r="WRM1479" s="6"/>
      <c r="WRN1479" s="10"/>
      <c r="WRO1479" s="10"/>
      <c r="WRP1479" s="6"/>
      <c r="WRQ1479" s="5"/>
      <c r="WRR1479" s="7"/>
      <c r="WRS1479" s="6"/>
      <c r="WRT1479" s="32"/>
      <c r="WRU1479" s="32"/>
      <c r="WRV1479" s="32"/>
      <c r="WRW1479" s="32"/>
      <c r="WRX1479" s="6"/>
      <c r="WRY1479" s="13"/>
      <c r="WRZ1479" s="6"/>
      <c r="WSA1479" s="10"/>
      <c r="WSB1479" s="10"/>
      <c r="WSC1479" s="6"/>
      <c r="WSD1479" s="5"/>
      <c r="WSE1479" s="7"/>
      <c r="WSF1479" s="6"/>
      <c r="WSG1479" s="32"/>
      <c r="WSH1479" s="32"/>
      <c r="WSI1479" s="32"/>
      <c r="WSJ1479" s="32"/>
      <c r="WSK1479" s="6"/>
      <c r="WSL1479" s="13"/>
      <c r="WSM1479" s="6"/>
      <c r="WSN1479" s="10"/>
      <c r="WSO1479" s="10"/>
      <c r="WSP1479" s="6"/>
      <c r="WSQ1479" s="5"/>
      <c r="WSR1479" s="7"/>
      <c r="WSS1479" s="6"/>
      <c r="WST1479" s="32"/>
      <c r="WSU1479" s="32"/>
      <c r="WSV1479" s="32"/>
      <c r="WSW1479" s="32"/>
      <c r="WSX1479" s="6"/>
      <c r="WSY1479" s="13"/>
      <c r="WSZ1479" s="6"/>
      <c r="WTA1479" s="10"/>
      <c r="WTB1479" s="10"/>
      <c r="WTC1479" s="6"/>
      <c r="WTD1479" s="5"/>
      <c r="WTE1479" s="7"/>
      <c r="WTF1479" s="6"/>
      <c r="WTG1479" s="32"/>
      <c r="WTH1479" s="32"/>
      <c r="WTI1479" s="32"/>
      <c r="WTJ1479" s="32"/>
      <c r="WTK1479" s="6"/>
      <c r="WTL1479" s="13"/>
      <c r="WTM1479" s="6"/>
      <c r="WTN1479" s="10"/>
      <c r="WTO1479" s="10"/>
      <c r="WTP1479" s="6"/>
      <c r="WTQ1479" s="5"/>
      <c r="WTR1479" s="7"/>
      <c r="WTS1479" s="6"/>
      <c r="WTT1479" s="32"/>
      <c r="WTU1479" s="32"/>
      <c r="WTV1479" s="32"/>
      <c r="WTW1479" s="32"/>
      <c r="WTX1479" s="6"/>
      <c r="WTY1479" s="13"/>
      <c r="WTZ1479" s="6"/>
      <c r="WUA1479" s="10"/>
      <c r="WUB1479" s="10"/>
      <c r="WUC1479" s="6"/>
      <c r="WUD1479" s="5"/>
      <c r="WUE1479" s="7"/>
      <c r="WUF1479" s="6"/>
      <c r="WUG1479" s="32"/>
      <c r="WUH1479" s="32"/>
      <c r="WUI1479" s="32"/>
      <c r="WUJ1479" s="32"/>
      <c r="WUK1479" s="6"/>
      <c r="WUL1479" s="13"/>
      <c r="WUM1479" s="6"/>
      <c r="WUN1479" s="10"/>
      <c r="WUO1479" s="10"/>
      <c r="WUP1479" s="6"/>
      <c r="WUQ1479" s="5"/>
      <c r="WUR1479" s="7"/>
      <c r="WUS1479" s="6"/>
      <c r="WUT1479" s="32"/>
      <c r="WUU1479" s="32"/>
      <c r="WUV1479" s="32"/>
      <c r="WUW1479" s="32"/>
      <c r="WUX1479" s="6"/>
      <c r="WUY1479" s="13"/>
      <c r="WUZ1479" s="6"/>
      <c r="WVA1479" s="10"/>
      <c r="WVB1479" s="10"/>
      <c r="WVC1479" s="6"/>
      <c r="WVD1479" s="5"/>
      <c r="WVE1479" s="7"/>
      <c r="WVF1479" s="6"/>
      <c r="WVG1479" s="32"/>
      <c r="WVH1479" s="32"/>
      <c r="WVI1479" s="32"/>
      <c r="WVJ1479" s="32"/>
      <c r="WVK1479" s="6"/>
      <c r="WVL1479" s="13"/>
      <c r="WVM1479" s="6"/>
      <c r="WVN1479" s="10"/>
      <c r="WVO1479" s="10"/>
      <c r="WVP1479" s="6"/>
      <c r="WVQ1479" s="5"/>
      <c r="WVR1479" s="7"/>
      <c r="WVS1479" s="6"/>
      <c r="WVT1479" s="32"/>
      <c r="WVU1479" s="32"/>
      <c r="WVV1479" s="32"/>
      <c r="WVW1479" s="32"/>
      <c r="WVX1479" s="6"/>
      <c r="WVY1479" s="13"/>
      <c r="WVZ1479" s="6"/>
      <c r="WWA1479" s="10"/>
      <c r="WWB1479" s="10"/>
      <c r="WWC1479" s="6"/>
      <c r="WWD1479" s="5"/>
      <c r="WWE1479" s="7"/>
      <c r="WWF1479" s="6"/>
      <c r="WWG1479" s="32"/>
      <c r="WWH1479" s="32"/>
      <c r="WWI1479" s="32"/>
      <c r="WWJ1479" s="32"/>
      <c r="WWK1479" s="6"/>
      <c r="WWL1479" s="13"/>
      <c r="WWM1479" s="6"/>
      <c r="WWN1479" s="10"/>
      <c r="WWO1479" s="10"/>
      <c r="WWP1479" s="6"/>
      <c r="WWQ1479" s="5"/>
      <c r="WWR1479" s="7"/>
      <c r="WWS1479" s="6"/>
      <c r="WWT1479" s="32"/>
      <c r="WWU1479" s="32"/>
      <c r="WWV1479" s="32"/>
      <c r="WWW1479" s="32"/>
      <c r="WWX1479" s="6"/>
      <c r="WWY1479" s="13"/>
      <c r="WWZ1479" s="6"/>
      <c r="WXA1479" s="10"/>
      <c r="WXB1479" s="10"/>
      <c r="WXC1479" s="6"/>
      <c r="WXD1479" s="5"/>
      <c r="WXE1479" s="7"/>
      <c r="WXF1479" s="6"/>
      <c r="WXG1479" s="32"/>
      <c r="WXH1479" s="32"/>
      <c r="WXI1479" s="32"/>
      <c r="WXJ1479" s="32"/>
      <c r="WXK1479" s="6"/>
      <c r="WXL1479" s="13"/>
      <c r="WXM1479" s="6"/>
      <c r="WXN1479" s="10"/>
      <c r="WXO1479" s="10"/>
      <c r="WXP1479" s="6"/>
      <c r="WXQ1479" s="5"/>
      <c r="WXR1479" s="7"/>
      <c r="WXS1479" s="6"/>
      <c r="WXT1479" s="32"/>
      <c r="WXU1479" s="32"/>
      <c r="WXV1479" s="32"/>
      <c r="WXW1479" s="32"/>
      <c r="WXX1479" s="6"/>
      <c r="WXY1479" s="13"/>
      <c r="WXZ1479" s="6"/>
      <c r="WYA1479" s="10"/>
      <c r="WYB1479" s="10"/>
      <c r="WYC1479" s="6"/>
      <c r="WYD1479" s="5"/>
      <c r="WYE1479" s="7"/>
      <c r="WYF1479" s="6"/>
      <c r="WYG1479" s="32"/>
      <c r="WYH1479" s="32"/>
      <c r="WYI1479" s="32"/>
      <c r="WYJ1479" s="32"/>
      <c r="WYK1479" s="6"/>
      <c r="WYL1479" s="13"/>
      <c r="WYM1479" s="6"/>
      <c r="WYN1479" s="10"/>
      <c r="WYO1479" s="10"/>
      <c r="WYP1479" s="6"/>
      <c r="WYQ1479" s="5"/>
      <c r="WYR1479" s="7"/>
      <c r="WYS1479" s="6"/>
      <c r="WYT1479" s="32"/>
      <c r="WYU1479" s="32"/>
      <c r="WYV1479" s="32"/>
      <c r="WYW1479" s="32"/>
      <c r="WYX1479" s="6"/>
      <c r="WYY1479" s="13"/>
      <c r="WYZ1479" s="6"/>
      <c r="WZA1479" s="10"/>
      <c r="WZB1479" s="10"/>
      <c r="WZC1479" s="6"/>
      <c r="WZD1479" s="5"/>
      <c r="WZE1479" s="7"/>
      <c r="WZF1479" s="6"/>
      <c r="WZG1479" s="32"/>
      <c r="WZH1479" s="32"/>
      <c r="WZI1479" s="32"/>
      <c r="WZJ1479" s="32"/>
      <c r="WZK1479" s="6"/>
      <c r="WZL1479" s="13"/>
      <c r="WZM1479" s="6"/>
      <c r="WZN1479" s="10"/>
      <c r="WZO1479" s="10"/>
      <c r="WZP1479" s="6"/>
      <c r="WZQ1479" s="5"/>
      <c r="WZR1479" s="7"/>
      <c r="WZS1479" s="6"/>
      <c r="WZT1479" s="32"/>
      <c r="WZU1479" s="32"/>
      <c r="WZV1479" s="32"/>
      <c r="WZW1479" s="32"/>
      <c r="WZX1479" s="6"/>
      <c r="WZY1479" s="13"/>
      <c r="WZZ1479" s="6"/>
      <c r="XAA1479" s="10"/>
      <c r="XAB1479" s="10"/>
      <c r="XAC1479" s="6"/>
      <c r="XAD1479" s="5"/>
      <c r="XAE1479" s="7"/>
      <c r="XAF1479" s="6"/>
      <c r="XAG1479" s="32"/>
      <c r="XAH1479" s="32"/>
      <c r="XAI1479" s="32"/>
      <c r="XAJ1479" s="32"/>
      <c r="XAK1479" s="6"/>
      <c r="XAL1479" s="13"/>
      <c r="XAM1479" s="6"/>
      <c r="XAN1479" s="10"/>
      <c r="XAO1479" s="10"/>
      <c r="XAP1479" s="6"/>
      <c r="XAQ1479" s="5"/>
      <c r="XAR1479" s="7"/>
      <c r="XAS1479" s="6"/>
      <c r="XAT1479" s="32"/>
      <c r="XAU1479" s="32"/>
      <c r="XAV1479" s="32"/>
      <c r="XAW1479" s="32"/>
      <c r="XAX1479" s="6"/>
      <c r="XAY1479" s="13"/>
      <c r="XAZ1479" s="6"/>
      <c r="XBA1479" s="10"/>
      <c r="XBB1479" s="10"/>
      <c r="XBC1479" s="6"/>
      <c r="XBD1479" s="5"/>
      <c r="XBE1479" s="7"/>
      <c r="XBF1479" s="6"/>
      <c r="XBG1479" s="32"/>
      <c r="XBH1479" s="32"/>
      <c r="XBI1479" s="32"/>
      <c r="XBJ1479" s="32"/>
      <c r="XBK1479" s="6"/>
      <c r="XBL1479" s="13"/>
      <c r="XBM1479" s="6"/>
      <c r="XBN1479" s="10"/>
      <c r="XBO1479" s="10"/>
      <c r="XBP1479" s="6"/>
      <c r="XBQ1479" s="5"/>
      <c r="XBR1479" s="7"/>
      <c r="XBS1479" s="6"/>
      <c r="XBT1479" s="32"/>
      <c r="XBU1479" s="32"/>
      <c r="XBV1479" s="32"/>
      <c r="XBW1479" s="32"/>
      <c r="XBX1479" s="6"/>
      <c r="XBY1479" s="13"/>
      <c r="XBZ1479" s="6"/>
      <c r="XCA1479" s="10"/>
      <c r="XCB1479" s="10"/>
      <c r="XCC1479" s="6"/>
      <c r="XCD1479" s="5"/>
      <c r="XCE1479" s="7"/>
      <c r="XCF1479" s="6"/>
      <c r="XCG1479" s="32"/>
      <c r="XCH1479" s="32"/>
      <c r="XCI1479" s="32"/>
      <c r="XCJ1479" s="32"/>
      <c r="XCK1479" s="6"/>
      <c r="XCL1479" s="13"/>
      <c r="XCM1479" s="6"/>
      <c r="XCN1479" s="10"/>
      <c r="XCO1479" s="10"/>
      <c r="XCP1479" s="6"/>
      <c r="XCQ1479" s="5"/>
      <c r="XCR1479" s="7"/>
      <c r="XCS1479" s="6"/>
      <c r="XCT1479" s="32"/>
      <c r="XCU1479" s="32"/>
      <c r="XCV1479" s="32"/>
      <c r="XCW1479" s="32"/>
      <c r="XCX1479" s="6"/>
      <c r="XCY1479" s="13"/>
      <c r="XCZ1479" s="6"/>
      <c r="XDA1479" s="10"/>
      <c r="XDB1479" s="10"/>
      <c r="XDC1479" s="6"/>
      <c r="XDD1479" s="5"/>
      <c r="XDE1479" s="7"/>
      <c r="XDF1479" s="6"/>
      <c r="XDG1479" s="32"/>
      <c r="XDH1479" s="32"/>
      <c r="XDI1479" s="32"/>
      <c r="XDJ1479" s="32"/>
      <c r="XDK1479" s="6"/>
      <c r="XDL1479" s="13"/>
      <c r="XDM1479" s="6"/>
      <c r="XDN1479" s="10"/>
      <c r="XDO1479" s="10"/>
      <c r="XDP1479" s="6"/>
      <c r="XDQ1479" s="5"/>
      <c r="XDR1479" s="7"/>
      <c r="XDS1479" s="6"/>
      <c r="XDT1479" s="32"/>
      <c r="XDU1479" s="32"/>
      <c r="XDV1479" s="32"/>
      <c r="XDW1479" s="32"/>
      <c r="XDX1479" s="6"/>
      <c r="XDY1479" s="13"/>
      <c r="XDZ1479" s="6"/>
      <c r="XEA1479" s="10"/>
      <c r="XEB1479" s="10"/>
      <c r="XEC1479" s="6"/>
      <c r="XED1479" s="5"/>
      <c r="XEE1479" s="7"/>
      <c r="XEF1479" s="6"/>
      <c r="XEG1479" s="32"/>
      <c r="XEH1479" s="32"/>
      <c r="XEI1479" s="32"/>
      <c r="XEJ1479" s="32"/>
      <c r="XEK1479" s="6"/>
      <c r="XEL1479" s="13"/>
      <c r="XEM1479" s="6"/>
      <c r="XEN1479" s="10"/>
      <c r="XEO1479" s="10"/>
      <c r="XEP1479" s="6"/>
      <c r="XEQ1479" s="5"/>
      <c r="XER1479" s="7"/>
      <c r="XES1479" s="6"/>
      <c r="XET1479" s="32"/>
      <c r="XEU1479" s="32"/>
      <c r="XEV1479" s="32"/>
      <c r="XEW1479" s="32"/>
      <c r="XEX1479" s="6"/>
      <c r="XEY1479" s="13"/>
      <c r="XEZ1479" s="6"/>
      <c r="XFA1479" s="10"/>
      <c r="XFB1479" s="10"/>
      <c r="XFC1479" s="6"/>
      <c r="XFD1479" s="5"/>
    </row>
    <row r="1480" spans="1:16384" ht="26.25" customHeight="1">
      <c r="A1480" s="10" t="s">
        <v>5470</v>
      </c>
      <c r="B1480" s="10" t="s">
        <v>792</v>
      </c>
      <c r="C1480" s="6" t="s">
        <v>136</v>
      </c>
      <c r="D1480" s="5" t="s">
        <v>5661</v>
      </c>
      <c r="E1480" s="7" t="s">
        <v>85</v>
      </c>
      <c r="F1480" s="6" t="s">
        <v>86</v>
      </c>
      <c r="G1480" s="206">
        <v>50000000</v>
      </c>
      <c r="H1480" s="206">
        <v>10000000</v>
      </c>
      <c r="I1480" s="206">
        <v>5000000</v>
      </c>
      <c r="J1480" s="206">
        <f t="shared" si="52"/>
        <v>65000000</v>
      </c>
      <c r="K1480" s="6" t="s">
        <v>5662</v>
      </c>
      <c r="L1480" s="6" t="s">
        <v>5663</v>
      </c>
      <c r="M1480" s="6" t="s">
        <v>529</v>
      </c>
    </row>
    <row r="1481" spans="1:16384" ht="26.25" customHeight="1">
      <c r="A1481" s="10" t="s">
        <v>5470</v>
      </c>
      <c r="B1481" s="10" t="s">
        <v>5504</v>
      </c>
      <c r="C1481" s="6" t="s">
        <v>157</v>
      </c>
      <c r="D1481" s="5" t="s">
        <v>5664</v>
      </c>
      <c r="E1481" s="7" t="s">
        <v>292</v>
      </c>
      <c r="F1481" s="6" t="s">
        <v>86</v>
      </c>
      <c r="G1481" s="206">
        <v>868000000</v>
      </c>
      <c r="H1481" s="206">
        <v>1612000000</v>
      </c>
      <c r="I1481" s="206">
        <v>1087960000</v>
      </c>
      <c r="J1481" s="206">
        <f t="shared" si="52"/>
        <v>3567960000</v>
      </c>
      <c r="K1481" s="6" t="s">
        <v>5506</v>
      </c>
      <c r="L1481" s="6" t="s">
        <v>5507</v>
      </c>
      <c r="M1481" s="6" t="s">
        <v>292</v>
      </c>
    </row>
    <row r="1482" spans="1:16384" ht="26.25" customHeight="1">
      <c r="A1482" s="10" t="s">
        <v>5470</v>
      </c>
      <c r="B1482" s="10" t="s">
        <v>5528</v>
      </c>
      <c r="C1482" s="6" t="s">
        <v>157</v>
      </c>
      <c r="D1482" s="5" t="s">
        <v>5665</v>
      </c>
      <c r="E1482" s="7" t="s">
        <v>85</v>
      </c>
      <c r="F1482" s="6" t="s">
        <v>86</v>
      </c>
      <c r="G1482" s="206">
        <v>162000000</v>
      </c>
      <c r="H1482" s="182">
        <v>0</v>
      </c>
      <c r="I1482" s="120">
        <v>0</v>
      </c>
      <c r="J1482" s="206">
        <f t="shared" si="52"/>
        <v>162000000</v>
      </c>
      <c r="K1482" s="6" t="s">
        <v>5666</v>
      </c>
      <c r="L1482" s="6" t="s">
        <v>5667</v>
      </c>
      <c r="M1482" s="6" t="s">
        <v>85</v>
      </c>
    </row>
    <row r="1483" spans="1:16384" ht="26.25" customHeight="1">
      <c r="A1483" s="10" t="s">
        <v>5470</v>
      </c>
      <c r="B1483" s="10" t="s">
        <v>5528</v>
      </c>
      <c r="C1483" s="6" t="s">
        <v>124</v>
      </c>
      <c r="D1483" s="5" t="s">
        <v>5668</v>
      </c>
      <c r="E1483" s="7" t="s">
        <v>133</v>
      </c>
      <c r="F1483" s="6" t="s">
        <v>18</v>
      </c>
      <c r="G1483" s="120">
        <v>168000000</v>
      </c>
      <c r="H1483" s="182">
        <v>0</v>
      </c>
      <c r="I1483" s="120">
        <v>0</v>
      </c>
      <c r="J1483" s="206">
        <f t="shared" si="52"/>
        <v>168000000</v>
      </c>
      <c r="K1483" s="6" t="s">
        <v>5666</v>
      </c>
      <c r="L1483" s="20" t="s">
        <v>5667</v>
      </c>
      <c r="M1483" s="6" t="s">
        <v>85</v>
      </c>
    </row>
    <row r="1484" spans="1:16384" ht="26.25" customHeight="1">
      <c r="A1484" s="10" t="s">
        <v>5470</v>
      </c>
      <c r="B1484" s="10" t="s">
        <v>2148</v>
      </c>
      <c r="C1484" s="6" t="s">
        <v>157</v>
      </c>
      <c r="D1484" s="5" t="s">
        <v>5669</v>
      </c>
      <c r="E1484" s="7" t="s">
        <v>292</v>
      </c>
      <c r="F1484" s="6" t="s">
        <v>86</v>
      </c>
      <c r="G1484" s="206">
        <v>230000000</v>
      </c>
      <c r="H1484" s="206">
        <v>170000000</v>
      </c>
      <c r="I1484" s="206">
        <v>5000000</v>
      </c>
      <c r="J1484" s="206">
        <f t="shared" si="52"/>
        <v>405000000</v>
      </c>
      <c r="K1484" s="6" t="s">
        <v>5640</v>
      </c>
      <c r="L1484" s="6" t="s">
        <v>5641</v>
      </c>
      <c r="M1484" s="6" t="s">
        <v>292</v>
      </c>
    </row>
    <row r="1485" spans="1:16384" ht="26.25" customHeight="1">
      <c r="A1485" s="10" t="s">
        <v>5470</v>
      </c>
      <c r="B1485" s="10" t="s">
        <v>857</v>
      </c>
      <c r="C1485" s="6" t="s">
        <v>157</v>
      </c>
      <c r="D1485" s="5" t="s">
        <v>5670</v>
      </c>
      <c r="E1485" s="7" t="s">
        <v>655</v>
      </c>
      <c r="F1485" s="6" t="s">
        <v>86</v>
      </c>
      <c r="G1485" s="206">
        <v>600000000</v>
      </c>
      <c r="H1485" s="206">
        <v>300000000</v>
      </c>
      <c r="I1485" s="206">
        <v>100000000</v>
      </c>
      <c r="J1485" s="206">
        <f t="shared" si="52"/>
        <v>1000000000</v>
      </c>
      <c r="K1485" s="6" t="s">
        <v>4908</v>
      </c>
      <c r="L1485" s="6" t="s">
        <v>5671</v>
      </c>
      <c r="M1485" s="6" t="s">
        <v>655</v>
      </c>
    </row>
    <row r="1486" spans="1:16384" ht="26.25" customHeight="1">
      <c r="A1486" s="10" t="s">
        <v>5470</v>
      </c>
      <c r="B1486" s="10" t="s">
        <v>877</v>
      </c>
      <c r="C1486" s="6" t="s">
        <v>157</v>
      </c>
      <c r="D1486" s="5" t="s">
        <v>5672</v>
      </c>
      <c r="E1486" s="7" t="s">
        <v>882</v>
      </c>
      <c r="F1486" s="6" t="s">
        <v>86</v>
      </c>
      <c r="G1486" s="206">
        <v>100000000</v>
      </c>
      <c r="H1486" s="206">
        <v>180000000</v>
      </c>
      <c r="I1486" s="206">
        <v>2000000</v>
      </c>
      <c r="J1486" s="206">
        <f t="shared" si="52"/>
        <v>282000000</v>
      </c>
      <c r="K1486" s="6" t="s">
        <v>5643</v>
      </c>
      <c r="L1486" s="6" t="s">
        <v>5644</v>
      </c>
      <c r="M1486" s="6" t="s">
        <v>773</v>
      </c>
    </row>
    <row r="1487" spans="1:16384" ht="26.25" customHeight="1">
      <c r="A1487" s="10" t="s">
        <v>5470</v>
      </c>
      <c r="B1487" s="10" t="s">
        <v>792</v>
      </c>
      <c r="C1487" s="6" t="s">
        <v>157</v>
      </c>
      <c r="D1487" s="5" t="s">
        <v>5673</v>
      </c>
      <c r="E1487" s="7" t="s">
        <v>526</v>
      </c>
      <c r="F1487" s="6" t="s">
        <v>18</v>
      </c>
      <c r="G1487" s="206">
        <v>100000000</v>
      </c>
      <c r="H1487" s="206"/>
      <c r="I1487" s="206"/>
      <c r="J1487" s="206">
        <f t="shared" si="52"/>
        <v>100000000</v>
      </c>
      <c r="K1487" s="6" t="s">
        <v>5674</v>
      </c>
      <c r="L1487" s="6" t="s">
        <v>5675</v>
      </c>
      <c r="M1487" s="6" t="s">
        <v>529</v>
      </c>
    </row>
    <row r="1488" spans="1:16384" ht="26.25" customHeight="1">
      <c r="A1488" s="10" t="s">
        <v>5470</v>
      </c>
      <c r="B1488" s="10" t="s">
        <v>5524</v>
      </c>
      <c r="C1488" s="6" t="s">
        <v>445</v>
      </c>
      <c r="D1488" s="5" t="s">
        <v>5676</v>
      </c>
      <c r="E1488" s="7" t="s">
        <v>37</v>
      </c>
      <c r="F1488" s="6" t="s">
        <v>18</v>
      </c>
      <c r="G1488" s="206">
        <v>1271000000</v>
      </c>
      <c r="H1488" s="206">
        <v>670000000</v>
      </c>
      <c r="I1488" s="206">
        <v>0</v>
      </c>
      <c r="J1488" s="206">
        <f t="shared" si="52"/>
        <v>1941000000</v>
      </c>
      <c r="K1488" s="6" t="s">
        <v>5526</v>
      </c>
      <c r="L1488" s="6" t="s">
        <v>5527</v>
      </c>
      <c r="M1488" s="6" t="s">
        <v>292</v>
      </c>
    </row>
    <row r="1489" spans="1:16" ht="26.25" customHeight="1">
      <c r="A1489" s="10" t="s">
        <v>5470</v>
      </c>
      <c r="B1489" s="10" t="s">
        <v>5528</v>
      </c>
      <c r="C1489" s="6" t="s">
        <v>445</v>
      </c>
      <c r="D1489" s="5" t="s">
        <v>5677</v>
      </c>
      <c r="E1489" s="7" t="s">
        <v>85</v>
      </c>
      <c r="F1489" s="6" t="s">
        <v>86</v>
      </c>
      <c r="G1489" s="206">
        <v>256000000</v>
      </c>
      <c r="H1489" s="206">
        <v>975000000</v>
      </c>
      <c r="I1489" s="206">
        <v>0</v>
      </c>
      <c r="J1489" s="206">
        <f t="shared" si="52"/>
        <v>1231000000</v>
      </c>
      <c r="K1489" s="6" t="s">
        <v>5678</v>
      </c>
      <c r="L1489" s="6" t="s">
        <v>5679</v>
      </c>
      <c r="M1489" s="6" t="s">
        <v>85</v>
      </c>
    </row>
    <row r="1490" spans="1:16" ht="26.25" customHeight="1">
      <c r="A1490" s="10" t="s">
        <v>5470</v>
      </c>
      <c r="B1490" s="10" t="s">
        <v>5528</v>
      </c>
      <c r="C1490" s="6" t="s">
        <v>445</v>
      </c>
      <c r="D1490" s="5" t="s">
        <v>5680</v>
      </c>
      <c r="E1490" s="7" t="s">
        <v>85</v>
      </c>
      <c r="F1490" s="6" t="s">
        <v>86</v>
      </c>
      <c r="G1490" s="206">
        <v>731000000</v>
      </c>
      <c r="H1490" s="206">
        <v>4265000000</v>
      </c>
      <c r="I1490" s="206">
        <v>0</v>
      </c>
      <c r="J1490" s="206">
        <f t="shared" si="52"/>
        <v>4996000000</v>
      </c>
      <c r="K1490" s="6" t="s">
        <v>5580</v>
      </c>
      <c r="L1490" s="6" t="s">
        <v>5581</v>
      </c>
      <c r="M1490" s="6" t="s">
        <v>85</v>
      </c>
    </row>
    <row r="1491" spans="1:16" ht="26.25" customHeight="1">
      <c r="A1491" s="10" t="s">
        <v>5470</v>
      </c>
      <c r="B1491" s="10" t="s">
        <v>877</v>
      </c>
      <c r="C1491" s="6" t="s">
        <v>445</v>
      </c>
      <c r="D1491" s="5" t="s">
        <v>5681</v>
      </c>
      <c r="E1491" s="7" t="s">
        <v>882</v>
      </c>
      <c r="F1491" s="6" t="s">
        <v>94</v>
      </c>
      <c r="G1491" s="206">
        <v>220000000</v>
      </c>
      <c r="H1491" s="206">
        <v>48000000</v>
      </c>
      <c r="I1491" s="206">
        <v>2000000</v>
      </c>
      <c r="J1491" s="206">
        <f t="shared" si="52"/>
        <v>270000000</v>
      </c>
      <c r="K1491" s="6" t="s">
        <v>5607</v>
      </c>
      <c r="L1491" s="6" t="s">
        <v>5608</v>
      </c>
      <c r="M1491" s="6" t="s">
        <v>773</v>
      </c>
    </row>
    <row r="1492" spans="1:16" ht="26.25" customHeight="1">
      <c r="A1492" s="10" t="s">
        <v>5470</v>
      </c>
      <c r="B1492" s="10" t="s">
        <v>5528</v>
      </c>
      <c r="C1492" s="6" t="s">
        <v>192</v>
      </c>
      <c r="D1492" s="5" t="s">
        <v>5682</v>
      </c>
      <c r="E1492" s="7" t="s">
        <v>882</v>
      </c>
      <c r="F1492" s="6" t="s">
        <v>94</v>
      </c>
      <c r="G1492" s="206">
        <v>20000000</v>
      </c>
      <c r="H1492" s="182">
        <v>0</v>
      </c>
      <c r="I1492" s="120">
        <v>0</v>
      </c>
      <c r="J1492" s="206">
        <f t="shared" si="52"/>
        <v>20000000</v>
      </c>
      <c r="K1492" s="6" t="s">
        <v>5583</v>
      </c>
      <c r="L1492" s="6" t="s">
        <v>5584</v>
      </c>
      <c r="M1492" s="6" t="s">
        <v>773</v>
      </c>
      <c r="N1492" s="132"/>
      <c r="O1492" s="132"/>
      <c r="P1492" s="132"/>
    </row>
    <row r="1493" spans="1:16" s="129" customFormat="1" ht="26.25" customHeight="1">
      <c r="A1493" s="10" t="s">
        <v>5470</v>
      </c>
      <c r="B1493" s="10" t="s">
        <v>857</v>
      </c>
      <c r="C1493" s="6" t="s">
        <v>192</v>
      </c>
      <c r="D1493" s="5" t="s">
        <v>5683</v>
      </c>
      <c r="E1493" s="7" t="s">
        <v>655</v>
      </c>
      <c r="F1493" s="6" t="s">
        <v>86</v>
      </c>
      <c r="G1493" s="120">
        <v>1200000000</v>
      </c>
      <c r="H1493" s="182">
        <v>0</v>
      </c>
      <c r="I1493" s="120">
        <v>5000000</v>
      </c>
      <c r="J1493" s="206">
        <f t="shared" si="52"/>
        <v>1205000000</v>
      </c>
      <c r="K1493" s="6" t="s">
        <v>5552</v>
      </c>
      <c r="L1493" s="20" t="s">
        <v>5553</v>
      </c>
      <c r="M1493" s="6" t="s">
        <v>655</v>
      </c>
    </row>
    <row r="1494" spans="1:16" ht="26.25" customHeight="1">
      <c r="A1494" s="10" t="s">
        <v>5470</v>
      </c>
      <c r="B1494" s="10" t="s">
        <v>811</v>
      </c>
      <c r="C1494" s="6" t="s">
        <v>192</v>
      </c>
      <c r="D1494" s="5" t="s">
        <v>5684</v>
      </c>
      <c r="E1494" s="7" t="s">
        <v>85</v>
      </c>
      <c r="F1494" s="6" t="s">
        <v>86</v>
      </c>
      <c r="G1494" s="120">
        <v>190000000</v>
      </c>
      <c r="H1494" s="120">
        <v>7000000</v>
      </c>
      <c r="I1494" s="120">
        <v>0</v>
      </c>
      <c r="J1494" s="206">
        <f t="shared" si="52"/>
        <v>197000000</v>
      </c>
      <c r="K1494" s="6" t="s">
        <v>5685</v>
      </c>
      <c r="L1494" s="6" t="s">
        <v>5686</v>
      </c>
      <c r="M1494" s="6" t="s">
        <v>85</v>
      </c>
    </row>
    <row r="1495" spans="1:16" ht="26.25" customHeight="1">
      <c r="A1495" s="10" t="s">
        <v>5470</v>
      </c>
      <c r="B1495" s="10" t="s">
        <v>5528</v>
      </c>
      <c r="C1495" s="6" t="s">
        <v>197</v>
      </c>
      <c r="D1495" s="5" t="s">
        <v>5687</v>
      </c>
      <c r="E1495" s="7" t="s">
        <v>655</v>
      </c>
      <c r="F1495" s="6" t="s">
        <v>86</v>
      </c>
      <c r="G1495" s="120">
        <v>1300000000</v>
      </c>
      <c r="H1495" s="120">
        <v>50000000</v>
      </c>
      <c r="I1495" s="120">
        <v>5000000</v>
      </c>
      <c r="J1495" s="206">
        <f t="shared" si="52"/>
        <v>1355000000</v>
      </c>
      <c r="K1495" s="6" t="s">
        <v>5634</v>
      </c>
      <c r="L1495" s="6" t="s">
        <v>5635</v>
      </c>
      <c r="M1495" s="6" t="s">
        <v>655</v>
      </c>
    </row>
    <row r="1496" spans="1:16" ht="26.25" customHeight="1">
      <c r="A1496" s="10" t="s">
        <v>5470</v>
      </c>
      <c r="B1496" s="10" t="s">
        <v>5536</v>
      </c>
      <c r="C1496" s="6" t="s">
        <v>197</v>
      </c>
      <c r="D1496" s="5" t="s">
        <v>5688</v>
      </c>
      <c r="E1496" s="7" t="s">
        <v>85</v>
      </c>
      <c r="F1496" s="6" t="s">
        <v>86</v>
      </c>
      <c r="G1496" s="120">
        <v>150000000</v>
      </c>
      <c r="H1496" s="120">
        <v>1200000000</v>
      </c>
      <c r="I1496" s="120">
        <v>50000000</v>
      </c>
      <c r="J1496" s="206">
        <f>SUM(G1496:I1496)</f>
        <v>1400000000</v>
      </c>
      <c r="K1496" s="6" t="s">
        <v>5650</v>
      </c>
      <c r="L1496" s="6" t="s">
        <v>5651</v>
      </c>
      <c r="M1496" s="6" t="s">
        <v>85</v>
      </c>
    </row>
    <row r="1497" spans="1:16" s="84" customFormat="1" ht="24.95" customHeight="1">
      <c r="A1497" s="10" t="s">
        <v>5844</v>
      </c>
      <c r="B1497" s="10" t="s">
        <v>5845</v>
      </c>
      <c r="C1497" s="6" t="s">
        <v>108</v>
      </c>
      <c r="D1497" s="13" t="s">
        <v>5846</v>
      </c>
      <c r="E1497" s="7" t="s">
        <v>115</v>
      </c>
      <c r="F1497" s="6" t="s">
        <v>18</v>
      </c>
      <c r="G1497" s="120">
        <v>1159000000</v>
      </c>
      <c r="H1497" s="120">
        <v>203000000</v>
      </c>
      <c r="I1497" s="120">
        <v>2000000</v>
      </c>
      <c r="J1497" s="120">
        <v>1364000000</v>
      </c>
      <c r="K1497" s="6" t="s">
        <v>5847</v>
      </c>
      <c r="L1497" s="6" t="s">
        <v>5848</v>
      </c>
      <c r="M1497" s="6" t="s">
        <v>115</v>
      </c>
    </row>
    <row r="1498" spans="1:16" s="84" customFormat="1" ht="24.95" customHeight="1">
      <c r="A1498" s="10" t="s">
        <v>5844</v>
      </c>
      <c r="B1498" s="10" t="s">
        <v>5845</v>
      </c>
      <c r="C1498" s="6" t="s">
        <v>108</v>
      </c>
      <c r="D1498" s="13" t="s">
        <v>5849</v>
      </c>
      <c r="E1498" s="7" t="s">
        <v>115</v>
      </c>
      <c r="F1498" s="6" t="s">
        <v>119</v>
      </c>
      <c r="G1498" s="120">
        <v>20000000</v>
      </c>
      <c r="H1498" s="120"/>
      <c r="I1498" s="120">
        <v>0</v>
      </c>
      <c r="J1498" s="120">
        <v>20000000</v>
      </c>
      <c r="K1498" s="6" t="s">
        <v>5850</v>
      </c>
      <c r="L1498" s="6" t="s">
        <v>5851</v>
      </c>
      <c r="M1498" s="6" t="s">
        <v>115</v>
      </c>
    </row>
    <row r="1499" spans="1:16" s="84" customFormat="1" ht="24.95" customHeight="1">
      <c r="A1499" s="10" t="s">
        <v>5844</v>
      </c>
      <c r="B1499" s="10" t="s">
        <v>5845</v>
      </c>
      <c r="C1499" s="6" t="s">
        <v>108</v>
      </c>
      <c r="D1499" s="13" t="s">
        <v>5852</v>
      </c>
      <c r="E1499" s="7" t="s">
        <v>115</v>
      </c>
      <c r="F1499" s="6" t="s">
        <v>18</v>
      </c>
      <c r="G1499" s="120">
        <v>110000000</v>
      </c>
      <c r="H1499" s="120">
        <v>350000000</v>
      </c>
      <c r="I1499" s="120"/>
      <c r="J1499" s="120">
        <v>460000000</v>
      </c>
      <c r="K1499" s="6" t="s">
        <v>5850</v>
      </c>
      <c r="L1499" s="6" t="s">
        <v>5851</v>
      </c>
      <c r="M1499" s="6" t="s">
        <v>115</v>
      </c>
    </row>
    <row r="1500" spans="1:16" s="84" customFormat="1" ht="24.95" customHeight="1">
      <c r="A1500" s="10" t="s">
        <v>5853</v>
      </c>
      <c r="B1500" s="10" t="s">
        <v>5854</v>
      </c>
      <c r="C1500" s="6" t="s">
        <v>51</v>
      </c>
      <c r="D1500" s="13" t="s">
        <v>5855</v>
      </c>
      <c r="E1500" s="7" t="s">
        <v>37</v>
      </c>
      <c r="F1500" s="6" t="s">
        <v>18</v>
      </c>
      <c r="G1500" s="195">
        <v>128833148</v>
      </c>
      <c r="H1500" s="195">
        <v>55920330</v>
      </c>
      <c r="I1500" s="195">
        <v>643138</v>
      </c>
      <c r="J1500" s="195">
        <f>SUM(G1500:I1500)</f>
        <v>185396616</v>
      </c>
      <c r="K1500" s="6" t="s">
        <v>5856</v>
      </c>
      <c r="L1500" s="6" t="s">
        <v>5857</v>
      </c>
      <c r="M1500" s="6" t="s">
        <v>2864</v>
      </c>
    </row>
    <row r="1501" spans="1:16" s="84" customFormat="1" ht="24.95" customHeight="1">
      <c r="A1501" s="10" t="s">
        <v>5858</v>
      </c>
      <c r="B1501" s="10" t="s">
        <v>5859</v>
      </c>
      <c r="C1501" s="6" t="s">
        <v>2110</v>
      </c>
      <c r="D1501" s="13" t="s">
        <v>5860</v>
      </c>
      <c r="E1501" s="7" t="s">
        <v>5861</v>
      </c>
      <c r="F1501" s="6" t="s">
        <v>2520</v>
      </c>
      <c r="G1501" s="120">
        <v>520000000</v>
      </c>
      <c r="H1501" s="120">
        <v>180000000</v>
      </c>
      <c r="I1501" s="120">
        <v>0</v>
      </c>
      <c r="J1501" s="120">
        <f>SUM(G1501:I1501)</f>
        <v>700000000</v>
      </c>
      <c r="K1501" s="6" t="s">
        <v>5862</v>
      </c>
      <c r="L1501" s="5" t="s">
        <v>5863</v>
      </c>
      <c r="M1501" s="6" t="s">
        <v>5861</v>
      </c>
    </row>
    <row r="1502" spans="1:16" s="84" customFormat="1" ht="24.95" customHeight="1">
      <c r="A1502" s="10" t="s">
        <v>5858</v>
      </c>
      <c r="B1502" s="10" t="s">
        <v>5864</v>
      </c>
      <c r="C1502" s="6" t="s">
        <v>108</v>
      </c>
      <c r="D1502" s="13" t="s">
        <v>5865</v>
      </c>
      <c r="E1502" s="7" t="s">
        <v>133</v>
      </c>
      <c r="F1502" s="6" t="s">
        <v>18</v>
      </c>
      <c r="G1502" s="120">
        <v>400000000</v>
      </c>
      <c r="H1502" s="120">
        <v>3200000000</v>
      </c>
      <c r="I1502" s="120">
        <v>28000000</v>
      </c>
      <c r="J1502" s="120">
        <v>3628000000</v>
      </c>
      <c r="K1502" s="6" t="s">
        <v>5866</v>
      </c>
      <c r="L1502" s="5" t="s">
        <v>5867</v>
      </c>
      <c r="M1502" s="6" t="s">
        <v>133</v>
      </c>
    </row>
    <row r="1503" spans="1:16" s="84" customFormat="1" ht="24.95" customHeight="1">
      <c r="A1503" s="10" t="s">
        <v>5858</v>
      </c>
      <c r="B1503" s="69" t="s">
        <v>5868</v>
      </c>
      <c r="C1503" s="20" t="s">
        <v>108</v>
      </c>
      <c r="D1503" s="130" t="s">
        <v>5869</v>
      </c>
      <c r="E1503" s="7" t="s">
        <v>5861</v>
      </c>
      <c r="F1503" s="6" t="s">
        <v>18</v>
      </c>
      <c r="G1503" s="120">
        <v>250000000</v>
      </c>
      <c r="H1503" s="182">
        <v>0</v>
      </c>
      <c r="I1503" s="120">
        <v>5000000</v>
      </c>
      <c r="J1503" s="120">
        <v>255000000</v>
      </c>
      <c r="K1503" s="6" t="s">
        <v>5870</v>
      </c>
      <c r="L1503" s="5" t="s">
        <v>5871</v>
      </c>
      <c r="M1503" s="6" t="s">
        <v>115</v>
      </c>
    </row>
    <row r="1504" spans="1:16" s="84" customFormat="1" ht="24.95" customHeight="1">
      <c r="A1504" s="10" t="s">
        <v>5858</v>
      </c>
      <c r="B1504" s="10" t="s">
        <v>5872</v>
      </c>
      <c r="C1504" s="6" t="s">
        <v>108</v>
      </c>
      <c r="D1504" s="13" t="s">
        <v>5873</v>
      </c>
      <c r="E1504" s="7" t="s">
        <v>37</v>
      </c>
      <c r="F1504" s="6" t="s">
        <v>18</v>
      </c>
      <c r="G1504" s="120">
        <v>40000000</v>
      </c>
      <c r="H1504" s="182">
        <v>0</v>
      </c>
      <c r="I1504" s="120">
        <v>0</v>
      </c>
      <c r="J1504" s="120">
        <f>SUM(G1504:I1504)</f>
        <v>40000000</v>
      </c>
      <c r="K1504" s="6" t="s">
        <v>5874</v>
      </c>
      <c r="L1504" s="5" t="s">
        <v>5875</v>
      </c>
      <c r="M1504" s="6" t="s">
        <v>2864</v>
      </c>
    </row>
    <row r="1505" spans="1:13" s="84" customFormat="1" ht="24.95" customHeight="1">
      <c r="A1505" s="10" t="s">
        <v>5858</v>
      </c>
      <c r="B1505" s="10" t="s">
        <v>5876</v>
      </c>
      <c r="C1505" s="6" t="s">
        <v>2110</v>
      </c>
      <c r="D1505" s="13" t="s">
        <v>5877</v>
      </c>
      <c r="E1505" s="7" t="s">
        <v>37</v>
      </c>
      <c r="F1505" s="6" t="s">
        <v>18</v>
      </c>
      <c r="G1505" s="206">
        <v>263830000</v>
      </c>
      <c r="H1505" s="206">
        <v>500000000</v>
      </c>
      <c r="I1505" s="206">
        <v>8000000</v>
      </c>
      <c r="J1505" s="206">
        <v>771830000</v>
      </c>
      <c r="K1505" s="6" t="s">
        <v>5878</v>
      </c>
      <c r="L1505" s="5" t="s">
        <v>5879</v>
      </c>
      <c r="M1505" s="6" t="s">
        <v>37</v>
      </c>
    </row>
    <row r="1506" spans="1:13" s="84" customFormat="1" ht="24.95" customHeight="1">
      <c r="A1506" s="10" t="s">
        <v>5858</v>
      </c>
      <c r="B1506" s="10" t="s">
        <v>5880</v>
      </c>
      <c r="C1506" s="6" t="s">
        <v>2110</v>
      </c>
      <c r="D1506" s="13" t="s">
        <v>5881</v>
      </c>
      <c r="E1506" s="7" t="s">
        <v>2864</v>
      </c>
      <c r="F1506" s="6" t="s">
        <v>2520</v>
      </c>
      <c r="G1506" s="120">
        <v>227000000</v>
      </c>
      <c r="H1506" s="182">
        <v>0</v>
      </c>
      <c r="I1506" s="120">
        <v>0</v>
      </c>
      <c r="J1506" s="195">
        <f>G1506+H1506+I1506</f>
        <v>227000000</v>
      </c>
      <c r="K1506" s="6" t="s">
        <v>5882</v>
      </c>
      <c r="L1506" s="5" t="s">
        <v>5883</v>
      </c>
      <c r="M1506" s="6" t="s">
        <v>2864</v>
      </c>
    </row>
    <row r="1507" spans="1:13" s="84" customFormat="1" ht="24.95" customHeight="1">
      <c r="A1507" s="10" t="s">
        <v>5858</v>
      </c>
      <c r="B1507" s="10" t="s">
        <v>5880</v>
      </c>
      <c r="C1507" s="6" t="s">
        <v>2110</v>
      </c>
      <c r="D1507" s="13" t="s">
        <v>5884</v>
      </c>
      <c r="E1507" s="7" t="s">
        <v>2864</v>
      </c>
      <c r="F1507" s="6" t="s">
        <v>2520</v>
      </c>
      <c r="G1507" s="120">
        <v>97000000</v>
      </c>
      <c r="H1507" s="120">
        <v>139000000</v>
      </c>
      <c r="I1507" s="120">
        <v>0</v>
      </c>
      <c r="J1507" s="120">
        <f>SUM(G1507:I1507)</f>
        <v>236000000</v>
      </c>
      <c r="K1507" s="6" t="s">
        <v>5885</v>
      </c>
      <c r="L1507" s="5" t="s">
        <v>5886</v>
      </c>
      <c r="M1507" s="6" t="s">
        <v>2864</v>
      </c>
    </row>
    <row r="1508" spans="1:13" s="84" customFormat="1" ht="24.95" customHeight="1">
      <c r="A1508" s="10" t="s">
        <v>5858</v>
      </c>
      <c r="B1508" s="10" t="s">
        <v>5880</v>
      </c>
      <c r="C1508" s="6" t="s">
        <v>108</v>
      </c>
      <c r="D1508" s="13" t="s">
        <v>5887</v>
      </c>
      <c r="E1508" s="7" t="s">
        <v>2864</v>
      </c>
      <c r="F1508" s="6" t="s">
        <v>2520</v>
      </c>
      <c r="G1508" s="120">
        <v>451000000</v>
      </c>
      <c r="H1508" s="120">
        <v>160000000</v>
      </c>
      <c r="I1508" s="120">
        <v>10000000</v>
      </c>
      <c r="J1508" s="195">
        <f>G1508+H1508+I1508</f>
        <v>621000000</v>
      </c>
      <c r="K1508" s="6" t="s">
        <v>5888</v>
      </c>
      <c r="L1508" s="5" t="s">
        <v>5889</v>
      </c>
      <c r="M1508" s="6" t="s">
        <v>2864</v>
      </c>
    </row>
    <row r="1509" spans="1:13" s="84" customFormat="1" ht="24.95" customHeight="1">
      <c r="A1509" s="10" t="s">
        <v>5858</v>
      </c>
      <c r="B1509" s="10" t="s">
        <v>5880</v>
      </c>
      <c r="C1509" s="6" t="s">
        <v>108</v>
      </c>
      <c r="D1509" s="13" t="s">
        <v>5890</v>
      </c>
      <c r="E1509" s="7" t="s">
        <v>2864</v>
      </c>
      <c r="F1509" s="6" t="s">
        <v>2520</v>
      </c>
      <c r="G1509" s="120">
        <v>4000000</v>
      </c>
      <c r="H1509" s="120"/>
      <c r="I1509" s="120"/>
      <c r="J1509" s="195">
        <f>G1509+H1509+I1509</f>
        <v>4000000</v>
      </c>
      <c r="K1509" s="6" t="s">
        <v>5888</v>
      </c>
      <c r="L1509" s="5" t="s">
        <v>5889</v>
      </c>
      <c r="M1509" s="6" t="s">
        <v>2864</v>
      </c>
    </row>
    <row r="1510" spans="1:13" s="84" customFormat="1" ht="24.95" customHeight="1">
      <c r="A1510" s="10" t="s">
        <v>5858</v>
      </c>
      <c r="B1510" s="10" t="s">
        <v>5880</v>
      </c>
      <c r="C1510" s="6" t="s">
        <v>2110</v>
      </c>
      <c r="D1510" s="13" t="s">
        <v>5891</v>
      </c>
      <c r="E1510" s="7" t="s">
        <v>2864</v>
      </c>
      <c r="F1510" s="6" t="s">
        <v>2520</v>
      </c>
      <c r="G1510" s="120">
        <v>78000000</v>
      </c>
      <c r="H1510" s="182">
        <v>0</v>
      </c>
      <c r="I1510" s="120">
        <v>0</v>
      </c>
      <c r="J1510" s="195">
        <f>G1510+H1510+I1510</f>
        <v>78000000</v>
      </c>
      <c r="K1510" s="6" t="s">
        <v>5892</v>
      </c>
      <c r="L1510" s="5" t="s">
        <v>5893</v>
      </c>
      <c r="M1510" s="6" t="s">
        <v>2864</v>
      </c>
    </row>
    <row r="1511" spans="1:13" s="84" customFormat="1" ht="24.95" customHeight="1">
      <c r="A1511" s="10" t="s">
        <v>5858</v>
      </c>
      <c r="B1511" s="10" t="s">
        <v>5880</v>
      </c>
      <c r="C1511" s="6" t="s">
        <v>2110</v>
      </c>
      <c r="D1511" s="13" t="s">
        <v>5894</v>
      </c>
      <c r="E1511" s="7" t="s">
        <v>2864</v>
      </c>
      <c r="F1511" s="6" t="s">
        <v>2520</v>
      </c>
      <c r="G1511" s="120">
        <v>40000000</v>
      </c>
      <c r="H1511" s="182">
        <v>0</v>
      </c>
      <c r="I1511" s="120">
        <v>0</v>
      </c>
      <c r="J1511" s="195">
        <f>G1511+H1511+I1511</f>
        <v>40000000</v>
      </c>
      <c r="K1511" s="6" t="s">
        <v>5895</v>
      </c>
      <c r="L1511" s="5" t="s">
        <v>5896</v>
      </c>
      <c r="M1511" s="6" t="s">
        <v>37</v>
      </c>
    </row>
    <row r="1512" spans="1:13" s="84" customFormat="1" ht="24.95" customHeight="1">
      <c r="A1512" s="10" t="s">
        <v>5858</v>
      </c>
      <c r="B1512" s="10" t="s">
        <v>5897</v>
      </c>
      <c r="C1512" s="6" t="s">
        <v>108</v>
      </c>
      <c r="D1512" s="13" t="s">
        <v>5898</v>
      </c>
      <c r="E1512" s="7" t="s">
        <v>133</v>
      </c>
      <c r="F1512" s="6" t="s">
        <v>119</v>
      </c>
      <c r="G1512" s="120">
        <v>120000000</v>
      </c>
      <c r="H1512" s="182">
        <v>0</v>
      </c>
      <c r="I1512" s="120">
        <v>0</v>
      </c>
      <c r="J1512" s="120">
        <v>120000000</v>
      </c>
      <c r="K1512" s="6" t="s">
        <v>5899</v>
      </c>
      <c r="L1512" s="5" t="s">
        <v>5900</v>
      </c>
      <c r="M1512" s="6" t="s">
        <v>133</v>
      </c>
    </row>
    <row r="1513" spans="1:13" s="84" customFormat="1" ht="24.95" customHeight="1">
      <c r="A1513" s="10" t="s">
        <v>5858</v>
      </c>
      <c r="B1513" s="21" t="s">
        <v>5872</v>
      </c>
      <c r="C1513" s="6" t="s">
        <v>108</v>
      </c>
      <c r="D1513" s="13" t="s">
        <v>5901</v>
      </c>
      <c r="E1513" s="7" t="s">
        <v>2864</v>
      </c>
      <c r="F1513" s="6" t="s">
        <v>2520</v>
      </c>
      <c r="G1513" s="120">
        <v>454330833</v>
      </c>
      <c r="H1513" s="120">
        <v>833865259</v>
      </c>
      <c r="I1513" s="120">
        <v>99091489</v>
      </c>
      <c r="J1513" s="120">
        <f t="shared" ref="J1513:J1518" si="53">SUM(G1513:I1513)</f>
        <v>1387287581</v>
      </c>
      <c r="K1513" s="6" t="s">
        <v>5902</v>
      </c>
      <c r="L1513" s="6" t="s">
        <v>5903</v>
      </c>
      <c r="M1513" s="6" t="s">
        <v>2864</v>
      </c>
    </row>
    <row r="1514" spans="1:13" s="84" customFormat="1" ht="24.95" customHeight="1">
      <c r="A1514" s="10" t="s">
        <v>5858</v>
      </c>
      <c r="B1514" s="21" t="s">
        <v>5872</v>
      </c>
      <c r="C1514" s="6" t="s">
        <v>108</v>
      </c>
      <c r="D1514" s="13" t="s">
        <v>5901</v>
      </c>
      <c r="E1514" s="7" t="s">
        <v>37</v>
      </c>
      <c r="F1514" s="6" t="s">
        <v>18</v>
      </c>
      <c r="G1514" s="120">
        <v>319319033</v>
      </c>
      <c r="H1514" s="120">
        <v>595628746</v>
      </c>
      <c r="I1514" s="120">
        <v>75069313</v>
      </c>
      <c r="J1514" s="120">
        <f t="shared" si="53"/>
        <v>990017092</v>
      </c>
      <c r="K1514" s="6" t="s">
        <v>5902</v>
      </c>
      <c r="L1514" s="6" t="s">
        <v>5903</v>
      </c>
      <c r="M1514" s="6" t="s">
        <v>2864</v>
      </c>
    </row>
    <row r="1515" spans="1:13" s="84" customFormat="1" ht="24.95" customHeight="1">
      <c r="A1515" s="10" t="s">
        <v>5858</v>
      </c>
      <c r="B1515" s="10" t="s">
        <v>5904</v>
      </c>
      <c r="C1515" s="6" t="s">
        <v>2110</v>
      </c>
      <c r="D1515" s="13" t="s">
        <v>5905</v>
      </c>
      <c r="E1515" s="7" t="s">
        <v>2864</v>
      </c>
      <c r="F1515" s="6" t="s">
        <v>2520</v>
      </c>
      <c r="G1515" s="120">
        <v>459108047</v>
      </c>
      <c r="H1515" s="120">
        <v>168295157</v>
      </c>
      <c r="I1515" s="120">
        <v>103595650</v>
      </c>
      <c r="J1515" s="120">
        <f t="shared" si="53"/>
        <v>730998854</v>
      </c>
      <c r="K1515" s="6" t="s">
        <v>5906</v>
      </c>
      <c r="L1515" s="6" t="s">
        <v>5907</v>
      </c>
      <c r="M1515" s="6" t="s">
        <v>37</v>
      </c>
    </row>
    <row r="1516" spans="1:13" s="84" customFormat="1" ht="24.95" customHeight="1">
      <c r="A1516" s="10" t="s">
        <v>5858</v>
      </c>
      <c r="B1516" s="10" t="s">
        <v>5904</v>
      </c>
      <c r="C1516" s="6" t="s">
        <v>108</v>
      </c>
      <c r="D1516" s="13" t="s">
        <v>5908</v>
      </c>
      <c r="E1516" s="7" t="s">
        <v>5909</v>
      </c>
      <c r="F1516" s="6" t="s">
        <v>2520</v>
      </c>
      <c r="G1516" s="120">
        <v>9300000</v>
      </c>
      <c r="H1516" s="182">
        <v>0</v>
      </c>
      <c r="I1516" s="120">
        <v>1795000</v>
      </c>
      <c r="J1516" s="120">
        <f t="shared" si="53"/>
        <v>11095000</v>
      </c>
      <c r="K1516" s="6" t="s">
        <v>5910</v>
      </c>
      <c r="L1516" s="6" t="s">
        <v>5911</v>
      </c>
      <c r="M1516" s="6" t="s">
        <v>37</v>
      </c>
    </row>
    <row r="1517" spans="1:13" s="84" customFormat="1" ht="24.95" customHeight="1">
      <c r="A1517" s="10" t="s">
        <v>5858</v>
      </c>
      <c r="B1517" s="10" t="s">
        <v>5904</v>
      </c>
      <c r="C1517" s="6" t="s">
        <v>2110</v>
      </c>
      <c r="D1517" s="13" t="s">
        <v>5912</v>
      </c>
      <c r="E1517" s="7" t="s">
        <v>5909</v>
      </c>
      <c r="F1517" s="6" t="s">
        <v>2520</v>
      </c>
      <c r="G1517" s="120">
        <v>8221720</v>
      </c>
      <c r="H1517" s="182">
        <v>0</v>
      </c>
      <c r="I1517" s="120">
        <v>17986300</v>
      </c>
      <c r="J1517" s="120">
        <f t="shared" si="53"/>
        <v>26208020</v>
      </c>
      <c r="K1517" s="6" t="s">
        <v>5910</v>
      </c>
      <c r="L1517" s="6" t="s">
        <v>5911</v>
      </c>
      <c r="M1517" s="6" t="s">
        <v>37</v>
      </c>
    </row>
    <row r="1518" spans="1:13" s="84" customFormat="1" ht="24.95" customHeight="1">
      <c r="A1518" s="10" t="s">
        <v>5858</v>
      </c>
      <c r="B1518" s="6" t="s">
        <v>5913</v>
      </c>
      <c r="C1518" s="6" t="s">
        <v>108</v>
      </c>
      <c r="D1518" s="13" t="s">
        <v>5914</v>
      </c>
      <c r="E1518" s="7" t="s">
        <v>2864</v>
      </c>
      <c r="F1518" s="6" t="s">
        <v>18</v>
      </c>
      <c r="G1518" s="120">
        <v>285651058</v>
      </c>
      <c r="H1518" s="182">
        <v>0</v>
      </c>
      <c r="I1518" s="120">
        <v>0</v>
      </c>
      <c r="J1518" s="120">
        <f t="shared" si="53"/>
        <v>285651058</v>
      </c>
      <c r="K1518" s="6" t="s">
        <v>5915</v>
      </c>
      <c r="L1518" s="6" t="s">
        <v>5916</v>
      </c>
      <c r="M1518" s="6" t="s">
        <v>37</v>
      </c>
    </row>
    <row r="1519" spans="1:13" s="84" customFormat="1" ht="24.95" customHeight="1">
      <c r="A1519" s="10" t="s">
        <v>5844</v>
      </c>
      <c r="B1519" s="10" t="s">
        <v>5845</v>
      </c>
      <c r="C1519" s="6" t="s">
        <v>42</v>
      </c>
      <c r="D1519" s="13" t="s">
        <v>5917</v>
      </c>
      <c r="E1519" s="7" t="s">
        <v>133</v>
      </c>
      <c r="F1519" s="6" t="s">
        <v>18</v>
      </c>
      <c r="G1519" s="120">
        <v>150000000</v>
      </c>
      <c r="H1519" s="182">
        <v>0</v>
      </c>
      <c r="I1519" s="120">
        <v>0</v>
      </c>
      <c r="J1519" s="120">
        <v>150000000</v>
      </c>
      <c r="K1519" s="6" t="s">
        <v>5918</v>
      </c>
      <c r="L1519" s="6" t="s">
        <v>5919</v>
      </c>
      <c r="M1519" s="6" t="s">
        <v>133</v>
      </c>
    </row>
    <row r="1520" spans="1:13" s="84" customFormat="1" ht="24.95" customHeight="1">
      <c r="A1520" s="10" t="s">
        <v>5844</v>
      </c>
      <c r="B1520" s="10" t="s">
        <v>5845</v>
      </c>
      <c r="C1520" s="6" t="s">
        <v>42</v>
      </c>
      <c r="D1520" s="13" t="s">
        <v>5920</v>
      </c>
      <c r="E1520" s="7" t="s">
        <v>133</v>
      </c>
      <c r="F1520" s="6" t="s">
        <v>18</v>
      </c>
      <c r="G1520" s="120">
        <v>400000000</v>
      </c>
      <c r="H1520" s="182">
        <v>0</v>
      </c>
      <c r="I1520" s="120">
        <v>0</v>
      </c>
      <c r="J1520" s="120">
        <v>400000000</v>
      </c>
      <c r="K1520" s="6" t="s">
        <v>5921</v>
      </c>
      <c r="L1520" s="6" t="s">
        <v>5922</v>
      </c>
      <c r="M1520" s="6" t="s">
        <v>133</v>
      </c>
    </row>
    <row r="1521" spans="1:13" s="84" customFormat="1" ht="24.95" customHeight="1">
      <c r="A1521" s="10" t="s">
        <v>5858</v>
      </c>
      <c r="B1521" s="10" t="s">
        <v>5923</v>
      </c>
      <c r="C1521" s="6" t="s">
        <v>2907</v>
      </c>
      <c r="D1521" s="13" t="s">
        <v>5924</v>
      </c>
      <c r="E1521" s="7" t="s">
        <v>223</v>
      </c>
      <c r="F1521" s="6" t="s">
        <v>2520</v>
      </c>
      <c r="G1521" s="120">
        <v>168000000</v>
      </c>
      <c r="H1521" s="120">
        <v>1088000000</v>
      </c>
      <c r="I1521" s="120">
        <v>0</v>
      </c>
      <c r="J1521" s="120">
        <f>SUM(G1521:I1521)</f>
        <v>1256000000</v>
      </c>
      <c r="K1521" s="6" t="s">
        <v>5925</v>
      </c>
      <c r="L1521" s="5" t="s">
        <v>5926</v>
      </c>
      <c r="M1521" s="7" t="s">
        <v>223</v>
      </c>
    </row>
    <row r="1522" spans="1:13" s="84" customFormat="1" ht="24.95" customHeight="1">
      <c r="A1522" s="10" t="s">
        <v>5858</v>
      </c>
      <c r="B1522" s="10" t="s">
        <v>5923</v>
      </c>
      <c r="C1522" s="6" t="s">
        <v>2907</v>
      </c>
      <c r="D1522" s="13" t="s">
        <v>5927</v>
      </c>
      <c r="E1522" s="7" t="s">
        <v>223</v>
      </c>
      <c r="F1522" s="6" t="s">
        <v>2520</v>
      </c>
      <c r="G1522" s="120">
        <v>130000000</v>
      </c>
      <c r="H1522" s="120">
        <v>110000000</v>
      </c>
      <c r="I1522" s="120">
        <v>5000000</v>
      </c>
      <c r="J1522" s="120">
        <f>SUM(G1522:I1522)</f>
        <v>245000000</v>
      </c>
      <c r="K1522" s="6" t="s">
        <v>5928</v>
      </c>
      <c r="L1522" s="5" t="s">
        <v>5929</v>
      </c>
      <c r="M1522" s="7" t="s">
        <v>223</v>
      </c>
    </row>
    <row r="1523" spans="1:13" s="84" customFormat="1" ht="24.95" customHeight="1">
      <c r="A1523" s="10" t="s">
        <v>5858</v>
      </c>
      <c r="B1523" s="10" t="s">
        <v>5923</v>
      </c>
      <c r="C1523" s="6" t="s">
        <v>2907</v>
      </c>
      <c r="D1523" s="13" t="s">
        <v>5930</v>
      </c>
      <c r="E1523" s="7" t="s">
        <v>5861</v>
      </c>
      <c r="F1523" s="6" t="s">
        <v>5931</v>
      </c>
      <c r="G1523" s="120">
        <v>1533000000</v>
      </c>
      <c r="H1523" s="120">
        <v>2742000000</v>
      </c>
      <c r="I1523" s="120">
        <v>165000000</v>
      </c>
      <c r="J1523" s="120">
        <f>SUM(G1523:I1523)</f>
        <v>4440000000</v>
      </c>
      <c r="K1523" s="6" t="s">
        <v>5932</v>
      </c>
      <c r="L1523" s="5" t="s">
        <v>5933</v>
      </c>
      <c r="M1523" s="7" t="s">
        <v>223</v>
      </c>
    </row>
    <row r="1524" spans="1:13" s="84" customFormat="1" ht="24.95" customHeight="1">
      <c r="A1524" s="10" t="s">
        <v>5858</v>
      </c>
      <c r="B1524" s="10" t="s">
        <v>5923</v>
      </c>
      <c r="C1524" s="6" t="s">
        <v>2907</v>
      </c>
      <c r="D1524" s="13" t="s">
        <v>5934</v>
      </c>
      <c r="E1524" s="7" t="s">
        <v>5935</v>
      </c>
      <c r="F1524" s="6" t="s">
        <v>2520</v>
      </c>
      <c r="G1524" s="120">
        <v>460000000</v>
      </c>
      <c r="H1524" s="120">
        <v>30000000</v>
      </c>
      <c r="I1524" s="120">
        <v>10000000</v>
      </c>
      <c r="J1524" s="120">
        <f>G1524+H1524+I1524</f>
        <v>500000000</v>
      </c>
      <c r="K1524" s="6" t="s">
        <v>5936</v>
      </c>
      <c r="L1524" s="6" t="s">
        <v>5937</v>
      </c>
      <c r="M1524" s="6" t="s">
        <v>133</v>
      </c>
    </row>
    <row r="1525" spans="1:13" s="84" customFormat="1" ht="24.95" customHeight="1">
      <c r="A1525" s="10" t="s">
        <v>5858</v>
      </c>
      <c r="B1525" s="10" t="s">
        <v>5923</v>
      </c>
      <c r="C1525" s="6" t="s">
        <v>2907</v>
      </c>
      <c r="D1525" s="13" t="s">
        <v>5938</v>
      </c>
      <c r="E1525" s="7" t="s">
        <v>133</v>
      </c>
      <c r="F1525" s="6" t="s">
        <v>2165</v>
      </c>
      <c r="G1525" s="120">
        <v>550000000</v>
      </c>
      <c r="H1525" s="120">
        <v>3150000000</v>
      </c>
      <c r="I1525" s="120">
        <v>70000000</v>
      </c>
      <c r="J1525" s="120">
        <f>SUM(G1525:I1525)</f>
        <v>3770000000</v>
      </c>
      <c r="K1525" s="6" t="s">
        <v>5939</v>
      </c>
      <c r="L1525" s="6" t="s">
        <v>5940</v>
      </c>
      <c r="M1525" s="6" t="s">
        <v>133</v>
      </c>
    </row>
    <row r="1526" spans="1:13" s="84" customFormat="1" ht="24.95" customHeight="1">
      <c r="A1526" s="10" t="s">
        <v>5941</v>
      </c>
      <c r="B1526" s="10" t="s">
        <v>5942</v>
      </c>
      <c r="C1526" s="6" t="s">
        <v>42</v>
      </c>
      <c r="D1526" s="13" t="s">
        <v>5943</v>
      </c>
      <c r="E1526" s="7" t="s">
        <v>133</v>
      </c>
      <c r="F1526" s="6" t="s">
        <v>2165</v>
      </c>
      <c r="G1526" s="120">
        <v>350000000</v>
      </c>
      <c r="H1526" s="120">
        <v>30000000</v>
      </c>
      <c r="I1526" s="120">
        <v>10000000</v>
      </c>
      <c r="J1526" s="120">
        <f>SUM(G1526:I1526)</f>
        <v>390000000</v>
      </c>
      <c r="K1526" s="6" t="s">
        <v>5944</v>
      </c>
      <c r="L1526" s="6" t="s">
        <v>5945</v>
      </c>
      <c r="M1526" s="6" t="s">
        <v>133</v>
      </c>
    </row>
    <row r="1527" spans="1:13" s="84" customFormat="1" ht="24.95" customHeight="1">
      <c r="A1527" s="10" t="s">
        <v>5941</v>
      </c>
      <c r="B1527" s="10" t="s">
        <v>5942</v>
      </c>
      <c r="C1527" s="6" t="s">
        <v>2153</v>
      </c>
      <c r="D1527" s="13" t="s">
        <v>5946</v>
      </c>
      <c r="E1527" s="7" t="s">
        <v>133</v>
      </c>
      <c r="F1527" s="6" t="s">
        <v>2165</v>
      </c>
      <c r="G1527" s="120">
        <v>1320000000</v>
      </c>
      <c r="H1527" s="182">
        <v>0</v>
      </c>
      <c r="I1527" s="120">
        <v>0</v>
      </c>
      <c r="J1527" s="120">
        <f>SUM(G1527:I1527)</f>
        <v>1320000000</v>
      </c>
      <c r="K1527" s="6" t="s">
        <v>5947</v>
      </c>
      <c r="L1527" s="6" t="s">
        <v>5948</v>
      </c>
      <c r="M1527" s="6" t="s">
        <v>133</v>
      </c>
    </row>
    <row r="1528" spans="1:13" s="84" customFormat="1" ht="24.95" customHeight="1">
      <c r="A1528" s="10" t="s">
        <v>5941</v>
      </c>
      <c r="B1528" s="10" t="s">
        <v>5942</v>
      </c>
      <c r="C1528" s="6" t="s">
        <v>42</v>
      </c>
      <c r="D1528" s="147" t="s">
        <v>5949</v>
      </c>
      <c r="E1528" s="7" t="s">
        <v>526</v>
      </c>
      <c r="F1528" s="6" t="s">
        <v>18</v>
      </c>
      <c r="G1528" s="120">
        <v>259000000</v>
      </c>
      <c r="H1528" s="182">
        <v>0</v>
      </c>
      <c r="I1528" s="120">
        <v>0</v>
      </c>
      <c r="J1528" s="120">
        <f>SUM(G1528:I1528)</f>
        <v>259000000</v>
      </c>
      <c r="K1528" s="148" t="s">
        <v>5950</v>
      </c>
      <c r="L1528" s="149" t="s">
        <v>5951</v>
      </c>
      <c r="M1528" s="6" t="s">
        <v>844</v>
      </c>
    </row>
    <row r="1529" spans="1:13" s="84" customFormat="1" ht="24.95" customHeight="1">
      <c r="A1529" s="10" t="s">
        <v>5941</v>
      </c>
      <c r="B1529" s="10" t="s">
        <v>5952</v>
      </c>
      <c r="C1529" s="6" t="s">
        <v>2153</v>
      </c>
      <c r="D1529" s="14" t="s">
        <v>5953</v>
      </c>
      <c r="E1529" s="7" t="s">
        <v>2160</v>
      </c>
      <c r="F1529" s="6" t="s">
        <v>2165</v>
      </c>
      <c r="G1529" s="120">
        <v>320000000</v>
      </c>
      <c r="H1529" s="182">
        <v>0</v>
      </c>
      <c r="I1529" s="120">
        <v>0</v>
      </c>
      <c r="J1529" s="120">
        <f>SUM(G1529:I1529)</f>
        <v>320000000</v>
      </c>
      <c r="K1529" s="6" t="s">
        <v>5954</v>
      </c>
      <c r="L1529" s="5" t="s">
        <v>5955</v>
      </c>
      <c r="M1529" s="6" t="s">
        <v>37</v>
      </c>
    </row>
    <row r="1530" spans="1:13" s="84" customFormat="1" ht="24.95" customHeight="1">
      <c r="A1530" s="10" t="s">
        <v>5941</v>
      </c>
      <c r="B1530" s="10" t="s">
        <v>5864</v>
      </c>
      <c r="C1530" s="6" t="s">
        <v>42</v>
      </c>
      <c r="D1530" s="13" t="s">
        <v>5956</v>
      </c>
      <c r="E1530" s="7" t="s">
        <v>133</v>
      </c>
      <c r="F1530" s="6" t="s">
        <v>18</v>
      </c>
      <c r="G1530" s="120">
        <v>500000000</v>
      </c>
      <c r="H1530" s="120">
        <v>3000000</v>
      </c>
      <c r="I1530" s="120">
        <v>1000000</v>
      </c>
      <c r="J1530" s="120">
        <v>504000000</v>
      </c>
      <c r="K1530" s="6" t="s">
        <v>5957</v>
      </c>
      <c r="L1530" s="5" t="s">
        <v>5958</v>
      </c>
      <c r="M1530" s="6" t="s">
        <v>133</v>
      </c>
    </row>
    <row r="1531" spans="1:13" s="84" customFormat="1" ht="24.95" customHeight="1">
      <c r="A1531" s="10" t="s">
        <v>5941</v>
      </c>
      <c r="B1531" s="69" t="s">
        <v>5959</v>
      </c>
      <c r="C1531" s="20" t="s">
        <v>42</v>
      </c>
      <c r="D1531" s="130" t="s">
        <v>5960</v>
      </c>
      <c r="E1531" s="7" t="s">
        <v>133</v>
      </c>
      <c r="F1531" s="6" t="s">
        <v>18</v>
      </c>
      <c r="G1531" s="120">
        <v>300000000</v>
      </c>
      <c r="H1531" s="182">
        <v>0</v>
      </c>
      <c r="I1531" s="120">
        <v>0</v>
      </c>
      <c r="J1531" s="120">
        <f>SUM(G1531:I1531)</f>
        <v>300000000</v>
      </c>
      <c r="K1531" s="6" t="s">
        <v>5961</v>
      </c>
      <c r="L1531" s="5" t="s">
        <v>5962</v>
      </c>
      <c r="M1531" s="6" t="s">
        <v>133</v>
      </c>
    </row>
    <row r="1532" spans="1:13" s="84" customFormat="1" ht="24.95" customHeight="1">
      <c r="A1532" s="10" t="s">
        <v>5941</v>
      </c>
      <c r="B1532" s="69" t="s">
        <v>5959</v>
      </c>
      <c r="C1532" s="20" t="s">
        <v>42</v>
      </c>
      <c r="D1532" s="130" t="s">
        <v>5963</v>
      </c>
      <c r="E1532" s="7" t="s">
        <v>133</v>
      </c>
      <c r="F1532" s="6" t="s">
        <v>18</v>
      </c>
      <c r="G1532" s="120">
        <v>200000000</v>
      </c>
      <c r="H1532" s="182">
        <v>0</v>
      </c>
      <c r="I1532" s="120">
        <v>0</v>
      </c>
      <c r="J1532" s="120">
        <f>SUM(G1532:I1532)</f>
        <v>200000000</v>
      </c>
      <c r="K1532" s="6" t="s">
        <v>5964</v>
      </c>
      <c r="L1532" s="5" t="s">
        <v>5965</v>
      </c>
      <c r="M1532" s="6" t="s">
        <v>133</v>
      </c>
    </row>
    <row r="1533" spans="1:13" s="84" customFormat="1" ht="24.95" customHeight="1">
      <c r="A1533" s="10" t="s">
        <v>5941</v>
      </c>
      <c r="B1533" s="69" t="s">
        <v>5959</v>
      </c>
      <c r="C1533" s="20" t="s">
        <v>42</v>
      </c>
      <c r="D1533" s="130" t="s">
        <v>5966</v>
      </c>
      <c r="E1533" s="7" t="s">
        <v>115</v>
      </c>
      <c r="F1533" s="6" t="s">
        <v>2165</v>
      </c>
      <c r="G1533" s="120">
        <v>1400000000</v>
      </c>
      <c r="H1533" s="120">
        <v>1700000000</v>
      </c>
      <c r="I1533" s="120">
        <v>0</v>
      </c>
      <c r="J1533" s="120">
        <f>SUM(G1533:I1533)</f>
        <v>3100000000</v>
      </c>
      <c r="K1533" s="6" t="s">
        <v>5967</v>
      </c>
      <c r="L1533" s="13" t="s">
        <v>5968</v>
      </c>
      <c r="M1533" s="6" t="s">
        <v>115</v>
      </c>
    </row>
    <row r="1534" spans="1:13" s="84" customFormat="1" ht="24.95" customHeight="1">
      <c r="A1534" s="10" t="s">
        <v>5941</v>
      </c>
      <c r="B1534" s="10" t="s">
        <v>5969</v>
      </c>
      <c r="C1534" s="6" t="s">
        <v>42</v>
      </c>
      <c r="D1534" s="13" t="s">
        <v>5970</v>
      </c>
      <c r="E1534" s="7" t="s">
        <v>37</v>
      </c>
      <c r="F1534" s="6" t="s">
        <v>18</v>
      </c>
      <c r="G1534" s="225">
        <v>774000000</v>
      </c>
      <c r="H1534" s="182">
        <v>0</v>
      </c>
      <c r="I1534" s="120">
        <v>0</v>
      </c>
      <c r="J1534" s="225">
        <v>774000000</v>
      </c>
      <c r="K1534" s="6" t="s">
        <v>5971</v>
      </c>
      <c r="L1534" s="5" t="s">
        <v>5972</v>
      </c>
      <c r="M1534" s="6" t="s">
        <v>2160</v>
      </c>
    </row>
    <row r="1535" spans="1:13" s="84" customFormat="1" ht="24.95" customHeight="1">
      <c r="A1535" s="10" t="s">
        <v>5941</v>
      </c>
      <c r="B1535" s="6" t="s">
        <v>5973</v>
      </c>
      <c r="C1535" s="6" t="s">
        <v>2153</v>
      </c>
      <c r="D1535" s="13" t="s">
        <v>5974</v>
      </c>
      <c r="E1535" s="6" t="s">
        <v>5975</v>
      </c>
      <c r="F1535" s="6" t="s">
        <v>18</v>
      </c>
      <c r="G1535" s="120">
        <v>277000000</v>
      </c>
      <c r="H1535" s="120">
        <v>141000000</v>
      </c>
      <c r="I1535" s="120">
        <v>91000000</v>
      </c>
      <c r="J1535" s="120">
        <f>SUM(G1535:I1535)</f>
        <v>509000000</v>
      </c>
      <c r="K1535" s="6" t="s">
        <v>5976</v>
      </c>
      <c r="L1535" s="5" t="s">
        <v>5977</v>
      </c>
      <c r="M1535" s="6" t="s">
        <v>2160</v>
      </c>
    </row>
    <row r="1536" spans="1:13" s="84" customFormat="1" ht="24.95" customHeight="1">
      <c r="A1536" s="10" t="s">
        <v>5941</v>
      </c>
      <c r="B1536" s="6" t="s">
        <v>5973</v>
      </c>
      <c r="C1536" s="6" t="s">
        <v>2153</v>
      </c>
      <c r="D1536" s="13" t="s">
        <v>5978</v>
      </c>
      <c r="E1536" s="6" t="s">
        <v>5975</v>
      </c>
      <c r="F1536" s="6" t="s">
        <v>18</v>
      </c>
      <c r="G1536" s="120">
        <v>295000000</v>
      </c>
      <c r="H1536" s="120">
        <v>143000000</v>
      </c>
      <c r="I1536" s="120">
        <v>92000000</v>
      </c>
      <c r="J1536" s="120">
        <f>SUM(G1536:I1536)</f>
        <v>530000000</v>
      </c>
      <c r="K1536" s="6" t="s">
        <v>5979</v>
      </c>
      <c r="L1536" s="5" t="s">
        <v>5980</v>
      </c>
      <c r="M1536" s="6" t="s">
        <v>2160</v>
      </c>
    </row>
    <row r="1537" spans="1:13" s="84" customFormat="1" ht="24.95" customHeight="1">
      <c r="A1537" s="10" t="s">
        <v>5941</v>
      </c>
      <c r="B1537" s="10" t="s">
        <v>5973</v>
      </c>
      <c r="C1537" s="6" t="s">
        <v>2153</v>
      </c>
      <c r="D1537" s="13" t="s">
        <v>5981</v>
      </c>
      <c r="E1537" s="7" t="s">
        <v>2160</v>
      </c>
      <c r="F1537" s="6" t="s">
        <v>2165</v>
      </c>
      <c r="G1537" s="120">
        <v>199110904</v>
      </c>
      <c r="H1537" s="120">
        <v>129900772</v>
      </c>
      <c r="I1537" s="120">
        <v>56112651</v>
      </c>
      <c r="J1537" s="120">
        <f>SUM(G1537:I1537)</f>
        <v>385124327</v>
      </c>
      <c r="K1537" s="6" t="s">
        <v>5982</v>
      </c>
      <c r="L1537" s="5" t="s">
        <v>5983</v>
      </c>
      <c r="M1537" s="6" t="s">
        <v>4496</v>
      </c>
    </row>
    <row r="1538" spans="1:13" s="84" customFormat="1" ht="24.95" customHeight="1">
      <c r="A1538" s="10" t="s">
        <v>5984</v>
      </c>
      <c r="B1538" s="21" t="s">
        <v>5985</v>
      </c>
      <c r="C1538" s="6" t="s">
        <v>42</v>
      </c>
      <c r="D1538" s="13" t="s">
        <v>5986</v>
      </c>
      <c r="E1538" s="7" t="s">
        <v>4496</v>
      </c>
      <c r="F1538" s="6" t="s">
        <v>4497</v>
      </c>
      <c r="G1538" s="120">
        <v>99472698</v>
      </c>
      <c r="H1538" s="120">
        <v>36418919</v>
      </c>
      <c r="I1538" s="120">
        <v>4665303</v>
      </c>
      <c r="J1538" s="120">
        <f>SUM(G1538:I1538)</f>
        <v>140556920</v>
      </c>
      <c r="K1538" s="6" t="s">
        <v>5987</v>
      </c>
      <c r="L1538" s="5" t="s">
        <v>5988</v>
      </c>
      <c r="M1538" s="6" t="s">
        <v>4496</v>
      </c>
    </row>
    <row r="1539" spans="1:13" s="84" customFormat="1" ht="24.95" customHeight="1">
      <c r="A1539" s="10" t="s">
        <v>5984</v>
      </c>
      <c r="B1539" s="10" t="s">
        <v>5989</v>
      </c>
      <c r="C1539" s="6" t="s">
        <v>42</v>
      </c>
      <c r="D1539" s="13" t="s">
        <v>5990</v>
      </c>
      <c r="E1539" s="7" t="s">
        <v>37</v>
      </c>
      <c r="F1539" s="6" t="s">
        <v>18</v>
      </c>
      <c r="G1539" s="120">
        <v>4200000000</v>
      </c>
      <c r="H1539" s="120">
        <v>1400000000</v>
      </c>
      <c r="I1539" s="120">
        <v>300000000</v>
      </c>
      <c r="J1539" s="120">
        <f>SUM(G1539:I1539)</f>
        <v>5900000000</v>
      </c>
      <c r="K1539" s="6" t="s">
        <v>5991</v>
      </c>
      <c r="L1539" s="6" t="s">
        <v>5992</v>
      </c>
      <c r="M1539" s="6" t="s">
        <v>2160</v>
      </c>
    </row>
    <row r="1540" spans="1:13" s="84" customFormat="1" ht="24.95" customHeight="1">
      <c r="A1540" s="10" t="s">
        <v>5941</v>
      </c>
      <c r="B1540" s="10" t="s">
        <v>5993</v>
      </c>
      <c r="C1540" s="6" t="s">
        <v>2153</v>
      </c>
      <c r="D1540" s="13" t="s">
        <v>5994</v>
      </c>
      <c r="E1540" s="7" t="s">
        <v>37</v>
      </c>
      <c r="F1540" s="6" t="s">
        <v>18</v>
      </c>
      <c r="G1540" s="206">
        <v>86000000</v>
      </c>
      <c r="H1540" s="206">
        <v>85000000</v>
      </c>
      <c r="I1540" s="206">
        <v>0</v>
      </c>
      <c r="J1540" s="206">
        <v>171000000</v>
      </c>
      <c r="K1540" s="6" t="s">
        <v>5995</v>
      </c>
      <c r="L1540" s="5" t="s">
        <v>5996</v>
      </c>
      <c r="M1540" s="6" t="s">
        <v>37</v>
      </c>
    </row>
    <row r="1541" spans="1:13" s="84" customFormat="1" ht="24.95" customHeight="1">
      <c r="A1541" s="10" t="s">
        <v>5941</v>
      </c>
      <c r="B1541" s="21" t="s">
        <v>5969</v>
      </c>
      <c r="C1541" s="6" t="s">
        <v>2153</v>
      </c>
      <c r="D1541" s="13" t="s">
        <v>5997</v>
      </c>
      <c r="E1541" s="7" t="s">
        <v>2160</v>
      </c>
      <c r="F1541" s="6" t="s">
        <v>2165</v>
      </c>
      <c r="G1541" s="120">
        <v>3674668000</v>
      </c>
      <c r="H1541" s="120">
        <v>2957227000</v>
      </c>
      <c r="I1541" s="120">
        <v>243753000</v>
      </c>
      <c r="J1541" s="120">
        <v>6875648000</v>
      </c>
      <c r="K1541" s="6" t="s">
        <v>5998</v>
      </c>
      <c r="L1541" s="6" t="s">
        <v>5999</v>
      </c>
      <c r="M1541" s="6" t="s">
        <v>2160</v>
      </c>
    </row>
    <row r="1542" spans="1:13" s="84" customFormat="1" ht="24.95" customHeight="1">
      <c r="A1542" s="10" t="s">
        <v>5941</v>
      </c>
      <c r="B1542" s="21" t="s">
        <v>5969</v>
      </c>
      <c r="C1542" s="6" t="s">
        <v>42</v>
      </c>
      <c r="D1542" s="13" t="s">
        <v>6000</v>
      </c>
      <c r="E1542" s="7" t="s">
        <v>37</v>
      </c>
      <c r="F1542" s="6" t="s">
        <v>18</v>
      </c>
      <c r="G1542" s="120">
        <v>5718649000</v>
      </c>
      <c r="H1542" s="120">
        <v>2161175000</v>
      </c>
      <c r="I1542" s="120">
        <v>209257000</v>
      </c>
      <c r="J1542" s="120">
        <v>8089081000</v>
      </c>
      <c r="K1542" s="6" t="s">
        <v>5998</v>
      </c>
      <c r="L1542" s="6" t="s">
        <v>5999</v>
      </c>
      <c r="M1542" s="6" t="s">
        <v>2160</v>
      </c>
    </row>
    <row r="1543" spans="1:13" s="84" customFormat="1" ht="24.95" customHeight="1">
      <c r="A1543" s="10" t="s">
        <v>5844</v>
      </c>
      <c r="B1543" s="10" t="s">
        <v>5845</v>
      </c>
      <c r="C1543" s="6" t="s">
        <v>180</v>
      </c>
      <c r="D1543" s="13" t="s">
        <v>6001</v>
      </c>
      <c r="E1543" s="7" t="s">
        <v>133</v>
      </c>
      <c r="F1543" s="6" t="s">
        <v>18</v>
      </c>
      <c r="G1543" s="120">
        <v>300000000</v>
      </c>
      <c r="H1543" s="182">
        <v>0</v>
      </c>
      <c r="I1543" s="120">
        <v>0</v>
      </c>
      <c r="J1543" s="120">
        <v>300000000</v>
      </c>
      <c r="K1543" s="6" t="s">
        <v>6002</v>
      </c>
      <c r="L1543" s="6" t="s">
        <v>6003</v>
      </c>
      <c r="M1543" s="6" t="s">
        <v>133</v>
      </c>
    </row>
    <row r="1544" spans="1:13" s="84" customFormat="1" ht="24.95" customHeight="1">
      <c r="A1544" s="10" t="s">
        <v>5844</v>
      </c>
      <c r="B1544" s="10" t="s">
        <v>5845</v>
      </c>
      <c r="C1544" s="6" t="s">
        <v>180</v>
      </c>
      <c r="D1544" s="13" t="s">
        <v>6004</v>
      </c>
      <c r="E1544" s="7" t="s">
        <v>133</v>
      </c>
      <c r="F1544" s="6" t="s">
        <v>18</v>
      </c>
      <c r="G1544" s="120">
        <v>500000000</v>
      </c>
      <c r="H1544" s="182">
        <v>0</v>
      </c>
      <c r="I1544" s="120">
        <v>0</v>
      </c>
      <c r="J1544" s="120">
        <v>500000000</v>
      </c>
      <c r="K1544" s="6" t="s">
        <v>6005</v>
      </c>
      <c r="L1544" s="6" t="s">
        <v>6006</v>
      </c>
      <c r="M1544" s="6" t="s">
        <v>133</v>
      </c>
    </row>
    <row r="1545" spans="1:13" s="84" customFormat="1" ht="24.95" customHeight="1">
      <c r="A1545" s="10" t="s">
        <v>5941</v>
      </c>
      <c r="B1545" s="10" t="s">
        <v>5942</v>
      </c>
      <c r="C1545" s="6" t="s">
        <v>2214</v>
      </c>
      <c r="D1545" s="13" t="s">
        <v>6007</v>
      </c>
      <c r="E1545" s="7" t="s">
        <v>2694</v>
      </c>
      <c r="F1545" s="6" t="s">
        <v>2165</v>
      </c>
      <c r="G1545" s="120">
        <v>0</v>
      </c>
      <c r="H1545" s="120">
        <v>1200000000</v>
      </c>
      <c r="I1545" s="120">
        <v>0</v>
      </c>
      <c r="J1545" s="120">
        <f t="shared" ref="J1545:J1552" si="54">SUM(G1545:I1545)</f>
        <v>1200000000</v>
      </c>
      <c r="K1545" s="6" t="s">
        <v>6008</v>
      </c>
      <c r="L1545" s="6" t="s">
        <v>6009</v>
      </c>
      <c r="M1545" s="6" t="s">
        <v>133</v>
      </c>
    </row>
    <row r="1546" spans="1:13" s="84" customFormat="1" ht="24.95" customHeight="1">
      <c r="A1546" s="10" t="s">
        <v>5941</v>
      </c>
      <c r="B1546" s="10" t="s">
        <v>5942</v>
      </c>
      <c r="C1546" s="6" t="s">
        <v>2214</v>
      </c>
      <c r="D1546" s="13" t="s">
        <v>6010</v>
      </c>
      <c r="E1546" s="7" t="s">
        <v>2694</v>
      </c>
      <c r="F1546" s="6" t="s">
        <v>2165</v>
      </c>
      <c r="G1546" s="120">
        <v>120000000</v>
      </c>
      <c r="H1546" s="182">
        <v>0</v>
      </c>
      <c r="I1546" s="120">
        <v>10000000</v>
      </c>
      <c r="J1546" s="120">
        <f t="shared" si="54"/>
        <v>130000000</v>
      </c>
      <c r="K1546" s="6" t="s">
        <v>6011</v>
      </c>
      <c r="L1546" s="6" t="s">
        <v>6012</v>
      </c>
      <c r="M1546" s="6" t="s">
        <v>133</v>
      </c>
    </row>
    <row r="1547" spans="1:13" s="84" customFormat="1" ht="24.95" customHeight="1">
      <c r="A1547" s="10" t="s">
        <v>5941</v>
      </c>
      <c r="B1547" s="10" t="s">
        <v>5942</v>
      </c>
      <c r="C1547" s="6" t="s">
        <v>2214</v>
      </c>
      <c r="D1547" s="13" t="s">
        <v>6013</v>
      </c>
      <c r="E1547" s="7" t="s">
        <v>133</v>
      </c>
      <c r="F1547" s="6" t="s">
        <v>2165</v>
      </c>
      <c r="G1547" s="120">
        <v>200000000</v>
      </c>
      <c r="H1547" s="120">
        <v>750000000</v>
      </c>
      <c r="I1547" s="120">
        <v>15000000</v>
      </c>
      <c r="J1547" s="120">
        <f t="shared" si="54"/>
        <v>965000000</v>
      </c>
      <c r="K1547" s="6" t="s">
        <v>6014</v>
      </c>
      <c r="L1547" s="6" t="s">
        <v>6015</v>
      </c>
      <c r="M1547" s="6" t="s">
        <v>133</v>
      </c>
    </row>
    <row r="1548" spans="1:13" s="84" customFormat="1" ht="24.95" customHeight="1">
      <c r="A1548" s="10" t="s">
        <v>5941</v>
      </c>
      <c r="B1548" s="10" t="s">
        <v>5942</v>
      </c>
      <c r="C1548" s="6" t="s">
        <v>180</v>
      </c>
      <c r="D1548" s="147" t="s">
        <v>6016</v>
      </c>
      <c r="E1548" s="7" t="s">
        <v>526</v>
      </c>
      <c r="F1548" s="6" t="s">
        <v>18</v>
      </c>
      <c r="G1548" s="120">
        <v>30000000</v>
      </c>
      <c r="H1548" s="182">
        <v>0</v>
      </c>
      <c r="I1548" s="120">
        <v>0</v>
      </c>
      <c r="J1548" s="120">
        <f t="shared" si="54"/>
        <v>30000000</v>
      </c>
      <c r="K1548" s="6" t="s">
        <v>6017</v>
      </c>
      <c r="L1548" s="6" t="s">
        <v>6018</v>
      </c>
      <c r="M1548" s="6" t="s">
        <v>715</v>
      </c>
    </row>
    <row r="1549" spans="1:13" s="84" customFormat="1" ht="24.95" customHeight="1">
      <c r="A1549" s="10" t="s">
        <v>5941</v>
      </c>
      <c r="B1549" s="10" t="s">
        <v>5942</v>
      </c>
      <c r="C1549" s="6" t="s">
        <v>180</v>
      </c>
      <c r="D1549" s="147" t="s">
        <v>6019</v>
      </c>
      <c r="E1549" s="7" t="s">
        <v>526</v>
      </c>
      <c r="F1549" s="6" t="s">
        <v>18</v>
      </c>
      <c r="G1549" s="120">
        <v>500000000</v>
      </c>
      <c r="H1549" s="182">
        <v>0</v>
      </c>
      <c r="I1549" s="120">
        <v>0</v>
      </c>
      <c r="J1549" s="120">
        <f t="shared" si="54"/>
        <v>500000000</v>
      </c>
      <c r="K1549" s="148" t="s">
        <v>5950</v>
      </c>
      <c r="L1549" s="149" t="s">
        <v>5951</v>
      </c>
      <c r="M1549" s="6" t="s">
        <v>715</v>
      </c>
    </row>
    <row r="1550" spans="1:13" s="84" customFormat="1" ht="24.95" customHeight="1">
      <c r="A1550" s="10" t="s">
        <v>5941</v>
      </c>
      <c r="B1550" s="10" t="s">
        <v>5942</v>
      </c>
      <c r="C1550" s="6" t="s">
        <v>180</v>
      </c>
      <c r="D1550" s="150" t="s">
        <v>6020</v>
      </c>
      <c r="E1550" s="7" t="s">
        <v>526</v>
      </c>
      <c r="F1550" s="6" t="s">
        <v>18</v>
      </c>
      <c r="G1550" s="120">
        <v>264000000</v>
      </c>
      <c r="H1550" s="182">
        <v>0</v>
      </c>
      <c r="I1550" s="120">
        <v>0</v>
      </c>
      <c r="J1550" s="120">
        <f t="shared" si="54"/>
        <v>264000000</v>
      </c>
      <c r="K1550" s="151" t="s">
        <v>6021</v>
      </c>
      <c r="L1550" s="151" t="s">
        <v>6022</v>
      </c>
      <c r="M1550" s="6" t="s">
        <v>715</v>
      </c>
    </row>
    <row r="1551" spans="1:13" s="84" customFormat="1" ht="24.95" customHeight="1">
      <c r="A1551" s="10" t="s">
        <v>5941</v>
      </c>
      <c r="B1551" s="10" t="s">
        <v>5952</v>
      </c>
      <c r="C1551" s="6" t="s">
        <v>2214</v>
      </c>
      <c r="D1551" s="13" t="s">
        <v>6023</v>
      </c>
      <c r="E1551" s="7" t="s">
        <v>2160</v>
      </c>
      <c r="F1551" s="6" t="s">
        <v>2165</v>
      </c>
      <c r="G1551" s="120">
        <v>400000000</v>
      </c>
      <c r="H1551" s="120">
        <v>300000000</v>
      </c>
      <c r="I1551" s="120">
        <v>30000000</v>
      </c>
      <c r="J1551" s="120">
        <f t="shared" si="54"/>
        <v>730000000</v>
      </c>
      <c r="K1551" s="6" t="s">
        <v>6024</v>
      </c>
      <c r="L1551" s="5" t="s">
        <v>6025</v>
      </c>
      <c r="M1551" s="6" t="s">
        <v>37</v>
      </c>
    </row>
    <row r="1552" spans="1:13" s="84" customFormat="1" ht="24.95" customHeight="1">
      <c r="A1552" s="10" t="s">
        <v>5941</v>
      </c>
      <c r="B1552" s="10" t="s">
        <v>5952</v>
      </c>
      <c r="C1552" s="6" t="s">
        <v>180</v>
      </c>
      <c r="D1552" s="13" t="s">
        <v>6026</v>
      </c>
      <c r="E1552" s="7" t="s">
        <v>37</v>
      </c>
      <c r="F1552" s="6" t="s">
        <v>18</v>
      </c>
      <c r="G1552" s="120">
        <v>62167000</v>
      </c>
      <c r="H1552" s="120">
        <v>55857000</v>
      </c>
      <c r="I1552" s="120">
        <v>17190000</v>
      </c>
      <c r="J1552" s="120">
        <f t="shared" si="54"/>
        <v>135214000</v>
      </c>
      <c r="K1552" s="6" t="s">
        <v>6027</v>
      </c>
      <c r="L1552" s="5" t="s">
        <v>6028</v>
      </c>
      <c r="M1552" s="6" t="s">
        <v>37</v>
      </c>
    </row>
    <row r="1553" spans="1:13" s="84" customFormat="1" ht="24.95" customHeight="1">
      <c r="A1553" s="10" t="s">
        <v>5941</v>
      </c>
      <c r="B1553" s="10" t="s">
        <v>5864</v>
      </c>
      <c r="C1553" s="6" t="s">
        <v>180</v>
      </c>
      <c r="D1553" s="13" t="s">
        <v>6029</v>
      </c>
      <c r="E1553" s="7" t="s">
        <v>133</v>
      </c>
      <c r="F1553" s="6" t="s">
        <v>18</v>
      </c>
      <c r="G1553" s="120">
        <v>300000000</v>
      </c>
      <c r="H1553" s="120">
        <v>10000000</v>
      </c>
      <c r="I1553" s="120">
        <v>1000000</v>
      </c>
      <c r="J1553" s="120">
        <v>311000000</v>
      </c>
      <c r="K1553" s="6" t="s">
        <v>6030</v>
      </c>
      <c r="L1553" s="5" t="s">
        <v>6031</v>
      </c>
      <c r="M1553" s="6" t="s">
        <v>133</v>
      </c>
    </row>
    <row r="1554" spans="1:13" s="84" customFormat="1" ht="24.95" customHeight="1">
      <c r="A1554" s="10" t="s">
        <v>5853</v>
      </c>
      <c r="B1554" s="10" t="s">
        <v>6032</v>
      </c>
      <c r="C1554" s="6" t="s">
        <v>72</v>
      </c>
      <c r="D1554" s="14" t="s">
        <v>6033</v>
      </c>
      <c r="E1554" s="7" t="s">
        <v>292</v>
      </c>
      <c r="F1554" s="6" t="s">
        <v>86</v>
      </c>
      <c r="G1554" s="120">
        <v>200000000</v>
      </c>
      <c r="H1554" s="182">
        <v>0</v>
      </c>
      <c r="I1554" s="120">
        <v>0</v>
      </c>
      <c r="J1554" s="120">
        <f>SUM(G1554:I1554)</f>
        <v>200000000</v>
      </c>
      <c r="K1554" s="6" t="s">
        <v>6034</v>
      </c>
      <c r="L1554" s="5" t="s">
        <v>6035</v>
      </c>
      <c r="M1554" s="6" t="s">
        <v>292</v>
      </c>
    </row>
    <row r="1555" spans="1:13" s="84" customFormat="1" ht="24.95" customHeight="1">
      <c r="A1555" s="10" t="s">
        <v>5853</v>
      </c>
      <c r="B1555" s="10" t="s">
        <v>6032</v>
      </c>
      <c r="C1555" s="6" t="s">
        <v>180</v>
      </c>
      <c r="D1555" s="13" t="s">
        <v>6036</v>
      </c>
      <c r="E1555" s="7" t="s">
        <v>292</v>
      </c>
      <c r="F1555" s="6" t="s">
        <v>119</v>
      </c>
      <c r="G1555" s="120">
        <v>6639787</v>
      </c>
      <c r="H1555" s="120"/>
      <c r="I1555" s="120"/>
      <c r="J1555" s="120">
        <f>SUM(G1555:I1555)</f>
        <v>6639787</v>
      </c>
      <c r="K1555" s="6" t="s">
        <v>6037</v>
      </c>
      <c r="L1555" s="5" t="s">
        <v>6038</v>
      </c>
      <c r="M1555" s="6" t="s">
        <v>292</v>
      </c>
    </row>
    <row r="1556" spans="1:13" s="84" customFormat="1" ht="24.95" customHeight="1">
      <c r="A1556" s="10" t="s">
        <v>5853</v>
      </c>
      <c r="B1556" s="10" t="s">
        <v>6032</v>
      </c>
      <c r="C1556" s="6" t="s">
        <v>180</v>
      </c>
      <c r="D1556" s="13" t="s">
        <v>6039</v>
      </c>
      <c r="E1556" s="7" t="s">
        <v>292</v>
      </c>
      <c r="F1556" s="6" t="s">
        <v>119</v>
      </c>
      <c r="G1556" s="120">
        <v>3773313</v>
      </c>
      <c r="H1556" s="182">
        <v>0</v>
      </c>
      <c r="I1556" s="120"/>
      <c r="J1556" s="120">
        <f>SUM(G1556:I1556)</f>
        <v>3773313</v>
      </c>
      <c r="K1556" s="6" t="s">
        <v>6037</v>
      </c>
      <c r="L1556" s="5" t="s">
        <v>6038</v>
      </c>
      <c r="M1556" s="6" t="s">
        <v>292</v>
      </c>
    </row>
    <row r="1557" spans="1:13" s="84" customFormat="1" ht="24.95" customHeight="1">
      <c r="A1557" s="10" t="s">
        <v>5853</v>
      </c>
      <c r="B1557" s="10" t="s">
        <v>5897</v>
      </c>
      <c r="C1557" s="6" t="s">
        <v>180</v>
      </c>
      <c r="D1557" s="13" t="s">
        <v>6040</v>
      </c>
      <c r="E1557" s="7" t="s">
        <v>133</v>
      </c>
      <c r="F1557" s="6" t="s">
        <v>18</v>
      </c>
      <c r="G1557" s="120">
        <v>110000000</v>
      </c>
      <c r="H1557" s="182">
        <v>0</v>
      </c>
      <c r="I1557" s="120">
        <v>0</v>
      </c>
      <c r="J1557" s="120">
        <v>110000000</v>
      </c>
      <c r="K1557" s="6" t="s">
        <v>6041</v>
      </c>
      <c r="L1557" s="5" t="s">
        <v>6042</v>
      </c>
      <c r="M1557" s="6" t="s">
        <v>133</v>
      </c>
    </row>
    <row r="1558" spans="1:13" s="84" customFormat="1" ht="24.95" customHeight="1">
      <c r="A1558" s="10" t="s">
        <v>5853</v>
      </c>
      <c r="B1558" s="21" t="s">
        <v>174</v>
      </c>
      <c r="C1558" s="22" t="s">
        <v>72</v>
      </c>
      <c r="D1558" s="31" t="s">
        <v>6043</v>
      </c>
      <c r="E1558" s="22" t="s">
        <v>37</v>
      </c>
      <c r="F1558" s="22" t="s">
        <v>18</v>
      </c>
      <c r="G1558" s="227">
        <v>2000000000</v>
      </c>
      <c r="H1558" s="227">
        <v>1500000000</v>
      </c>
      <c r="I1558" s="227">
        <v>500000000</v>
      </c>
      <c r="J1558" s="131">
        <f>G1558+H1558+I1558</f>
        <v>4000000000</v>
      </c>
      <c r="K1558" s="152" t="s">
        <v>6044</v>
      </c>
      <c r="L1558" s="152" t="s">
        <v>6045</v>
      </c>
      <c r="M1558" s="6" t="s">
        <v>292</v>
      </c>
    </row>
    <row r="1559" spans="1:13" s="84" customFormat="1" ht="24.95" customHeight="1">
      <c r="A1559" s="10" t="s">
        <v>5853</v>
      </c>
      <c r="B1559" s="21" t="s">
        <v>174</v>
      </c>
      <c r="C1559" s="22" t="s">
        <v>72</v>
      </c>
      <c r="D1559" s="153" t="s">
        <v>6046</v>
      </c>
      <c r="E1559" s="22" t="s">
        <v>37</v>
      </c>
      <c r="F1559" s="22" t="s">
        <v>18</v>
      </c>
      <c r="G1559" s="227">
        <v>4200000000</v>
      </c>
      <c r="H1559" s="227">
        <v>3038160000</v>
      </c>
      <c r="I1559" s="227">
        <v>611840000</v>
      </c>
      <c r="J1559" s="131">
        <f>G1559+H1559+I1559</f>
        <v>7850000000</v>
      </c>
      <c r="K1559" s="154" t="s">
        <v>6044</v>
      </c>
      <c r="L1559" s="154" t="s">
        <v>6047</v>
      </c>
      <c r="M1559" s="6" t="s">
        <v>292</v>
      </c>
    </row>
    <row r="1560" spans="1:13" s="84" customFormat="1" ht="24.95" customHeight="1">
      <c r="A1560" s="10" t="s">
        <v>5853</v>
      </c>
      <c r="B1560" s="10" t="s">
        <v>6048</v>
      </c>
      <c r="C1560" s="6" t="s">
        <v>72</v>
      </c>
      <c r="D1560" s="13" t="s">
        <v>6049</v>
      </c>
      <c r="E1560" s="7" t="s">
        <v>292</v>
      </c>
      <c r="F1560" s="6" t="s">
        <v>86</v>
      </c>
      <c r="G1560" s="120">
        <v>968569000</v>
      </c>
      <c r="H1560" s="120">
        <v>1997375000</v>
      </c>
      <c r="I1560" s="120">
        <v>100000000</v>
      </c>
      <c r="J1560" s="120">
        <f t="shared" ref="J1560:J1571" si="55">SUM(G1560:I1560)</f>
        <v>3065944000</v>
      </c>
      <c r="K1560" s="6" t="s">
        <v>6050</v>
      </c>
      <c r="L1560" s="6" t="s">
        <v>6051</v>
      </c>
      <c r="M1560" s="6" t="s">
        <v>37</v>
      </c>
    </row>
    <row r="1561" spans="1:13" s="84" customFormat="1" ht="24.95" customHeight="1">
      <c r="A1561" s="10" t="s">
        <v>5853</v>
      </c>
      <c r="B1561" s="10" t="s">
        <v>676</v>
      </c>
      <c r="C1561" s="6" t="s">
        <v>29</v>
      </c>
      <c r="D1561" s="13" t="s">
        <v>6052</v>
      </c>
      <c r="E1561" s="7" t="s">
        <v>223</v>
      </c>
      <c r="F1561" s="6" t="s">
        <v>86</v>
      </c>
      <c r="G1561" s="120">
        <v>126000000</v>
      </c>
      <c r="H1561" s="120">
        <v>37000000</v>
      </c>
      <c r="I1561" s="120">
        <v>4000000</v>
      </c>
      <c r="J1561" s="120">
        <f t="shared" si="55"/>
        <v>167000000</v>
      </c>
      <c r="K1561" s="6" t="s">
        <v>6053</v>
      </c>
      <c r="L1561" s="5" t="s">
        <v>6054</v>
      </c>
      <c r="M1561" s="7" t="s">
        <v>223</v>
      </c>
    </row>
    <row r="1562" spans="1:13" s="84" customFormat="1" ht="24.95" customHeight="1">
      <c r="A1562" s="10" t="s">
        <v>5853</v>
      </c>
      <c r="B1562" s="10" t="s">
        <v>676</v>
      </c>
      <c r="C1562" s="6" t="s">
        <v>83</v>
      </c>
      <c r="D1562" s="13" t="s">
        <v>6055</v>
      </c>
      <c r="E1562" s="7" t="s">
        <v>655</v>
      </c>
      <c r="F1562" s="6" t="s">
        <v>86</v>
      </c>
      <c r="G1562" s="120">
        <v>135000000</v>
      </c>
      <c r="H1562" s="120">
        <v>135000000</v>
      </c>
      <c r="I1562" s="120">
        <v>0</v>
      </c>
      <c r="J1562" s="120">
        <f t="shared" si="55"/>
        <v>270000000</v>
      </c>
      <c r="K1562" s="6" t="s">
        <v>6056</v>
      </c>
      <c r="L1562" s="5" t="s">
        <v>6057</v>
      </c>
      <c r="M1562" s="7" t="s">
        <v>223</v>
      </c>
    </row>
    <row r="1563" spans="1:13" s="84" customFormat="1" ht="24.95" customHeight="1">
      <c r="A1563" s="10" t="s">
        <v>5853</v>
      </c>
      <c r="B1563" s="10" t="s">
        <v>676</v>
      </c>
      <c r="C1563" s="6" t="s">
        <v>29</v>
      </c>
      <c r="D1563" s="147" t="s">
        <v>6058</v>
      </c>
      <c r="E1563" s="7" t="s">
        <v>526</v>
      </c>
      <c r="F1563" s="6" t="s">
        <v>18</v>
      </c>
      <c r="G1563" s="120">
        <v>50000000</v>
      </c>
      <c r="H1563" s="182">
        <v>0</v>
      </c>
      <c r="I1563" s="120">
        <v>0</v>
      </c>
      <c r="J1563" s="120">
        <f t="shared" si="55"/>
        <v>50000000</v>
      </c>
      <c r="K1563" s="148" t="s">
        <v>6059</v>
      </c>
      <c r="L1563" s="149" t="s">
        <v>6060</v>
      </c>
      <c r="M1563" s="6" t="s">
        <v>715</v>
      </c>
    </row>
    <row r="1564" spans="1:13" s="84" customFormat="1" ht="24.95" customHeight="1">
      <c r="A1564" s="10" t="s">
        <v>5853</v>
      </c>
      <c r="B1564" s="10" t="s">
        <v>6061</v>
      </c>
      <c r="C1564" s="6" t="s">
        <v>29</v>
      </c>
      <c r="D1564" s="13" t="s">
        <v>6062</v>
      </c>
      <c r="E1564" s="7" t="s">
        <v>37</v>
      </c>
      <c r="F1564" s="6" t="s">
        <v>18</v>
      </c>
      <c r="G1564" s="120">
        <v>376019000</v>
      </c>
      <c r="H1564" s="120">
        <v>254897000</v>
      </c>
      <c r="I1564" s="120">
        <v>24593000</v>
      </c>
      <c r="J1564" s="120">
        <f t="shared" si="55"/>
        <v>655509000</v>
      </c>
      <c r="K1564" s="6" t="s">
        <v>6063</v>
      </c>
      <c r="L1564" s="5" t="s">
        <v>6064</v>
      </c>
      <c r="M1564" s="6" t="s">
        <v>37</v>
      </c>
    </row>
    <row r="1565" spans="1:13" s="84" customFormat="1" ht="24.95" customHeight="1">
      <c r="A1565" s="10" t="s">
        <v>5853</v>
      </c>
      <c r="B1565" s="10" t="s">
        <v>6061</v>
      </c>
      <c r="C1565" s="6" t="s">
        <v>29</v>
      </c>
      <c r="D1565" s="13" t="s">
        <v>6065</v>
      </c>
      <c r="E1565" s="7" t="s">
        <v>37</v>
      </c>
      <c r="F1565" s="6" t="s">
        <v>18</v>
      </c>
      <c r="G1565" s="120">
        <v>1652000000</v>
      </c>
      <c r="H1565" s="120">
        <v>547000000</v>
      </c>
      <c r="I1565" s="120">
        <v>97000000</v>
      </c>
      <c r="J1565" s="120">
        <f t="shared" si="55"/>
        <v>2296000000</v>
      </c>
      <c r="K1565" s="6" t="s">
        <v>6066</v>
      </c>
      <c r="L1565" s="5" t="s">
        <v>6067</v>
      </c>
      <c r="M1565" s="6" t="s">
        <v>37</v>
      </c>
    </row>
    <row r="1566" spans="1:13" s="84" customFormat="1" ht="24.95" customHeight="1">
      <c r="A1566" s="10" t="s">
        <v>5853</v>
      </c>
      <c r="B1566" s="21" t="s">
        <v>5985</v>
      </c>
      <c r="C1566" s="6" t="s">
        <v>29</v>
      </c>
      <c r="D1566" s="13" t="s">
        <v>6068</v>
      </c>
      <c r="E1566" s="7" t="s">
        <v>37</v>
      </c>
      <c r="F1566" s="6" t="s">
        <v>18</v>
      </c>
      <c r="G1566" s="120">
        <v>251954192</v>
      </c>
      <c r="H1566" s="120">
        <v>263122773</v>
      </c>
      <c r="I1566" s="120">
        <v>0</v>
      </c>
      <c r="J1566" s="120">
        <f t="shared" si="55"/>
        <v>515076965</v>
      </c>
      <c r="K1566" s="6" t="s">
        <v>6069</v>
      </c>
      <c r="L1566" s="5" t="s">
        <v>6070</v>
      </c>
      <c r="M1566" s="6" t="s">
        <v>292</v>
      </c>
    </row>
    <row r="1567" spans="1:13" s="84" customFormat="1" ht="24.95" customHeight="1">
      <c r="A1567" s="10" t="s">
        <v>5853</v>
      </c>
      <c r="B1567" s="10" t="s">
        <v>6071</v>
      </c>
      <c r="C1567" s="6" t="s">
        <v>29</v>
      </c>
      <c r="D1567" s="13" t="s">
        <v>6072</v>
      </c>
      <c r="E1567" s="7" t="s">
        <v>292</v>
      </c>
      <c r="F1567" s="6" t="s">
        <v>86</v>
      </c>
      <c r="G1567" s="120">
        <v>385052000</v>
      </c>
      <c r="H1567" s="120">
        <v>326022000</v>
      </c>
      <c r="I1567" s="120">
        <v>45000000</v>
      </c>
      <c r="J1567" s="120">
        <f t="shared" si="55"/>
        <v>756074000</v>
      </c>
      <c r="K1567" s="6" t="s">
        <v>6073</v>
      </c>
      <c r="L1567" s="6" t="s">
        <v>6074</v>
      </c>
      <c r="M1567" s="6" t="s">
        <v>37</v>
      </c>
    </row>
    <row r="1568" spans="1:13" s="84" customFormat="1" ht="24.95" customHeight="1">
      <c r="A1568" s="10" t="s">
        <v>5853</v>
      </c>
      <c r="B1568" s="10" t="s">
        <v>6071</v>
      </c>
      <c r="C1568" s="6" t="s">
        <v>29</v>
      </c>
      <c r="D1568" s="13" t="s">
        <v>6075</v>
      </c>
      <c r="E1568" s="7" t="s">
        <v>292</v>
      </c>
      <c r="F1568" s="6" t="s">
        <v>86</v>
      </c>
      <c r="G1568" s="120">
        <v>236784000</v>
      </c>
      <c r="H1568" s="120">
        <v>17367900</v>
      </c>
      <c r="I1568" s="120">
        <v>57000000</v>
      </c>
      <c r="J1568" s="120">
        <f t="shared" si="55"/>
        <v>311151900</v>
      </c>
      <c r="K1568" s="6" t="s">
        <v>6073</v>
      </c>
      <c r="L1568" s="6" t="s">
        <v>6074</v>
      </c>
      <c r="M1568" s="6" t="s">
        <v>37</v>
      </c>
    </row>
    <row r="1569" spans="1:13" s="84" customFormat="1" ht="24.95" customHeight="1">
      <c r="A1569" s="10" t="s">
        <v>5853</v>
      </c>
      <c r="B1569" s="10" t="s">
        <v>6048</v>
      </c>
      <c r="C1569" s="6" t="s">
        <v>83</v>
      </c>
      <c r="D1569" s="13" t="s">
        <v>6076</v>
      </c>
      <c r="E1569" s="7" t="s">
        <v>292</v>
      </c>
      <c r="F1569" s="6" t="s">
        <v>86</v>
      </c>
      <c r="G1569" s="120">
        <v>243392000</v>
      </c>
      <c r="H1569" s="120">
        <v>189461000</v>
      </c>
      <c r="I1569" s="120">
        <v>50000000</v>
      </c>
      <c r="J1569" s="120">
        <f t="shared" si="55"/>
        <v>482853000</v>
      </c>
      <c r="K1569" s="6" t="s">
        <v>6050</v>
      </c>
      <c r="L1569" s="6" t="s">
        <v>6051</v>
      </c>
      <c r="M1569" s="6" t="s">
        <v>37</v>
      </c>
    </row>
    <row r="1570" spans="1:13" s="84" customFormat="1" ht="24.95" customHeight="1">
      <c r="A1570" s="10" t="s">
        <v>5853</v>
      </c>
      <c r="B1570" s="10" t="s">
        <v>676</v>
      </c>
      <c r="C1570" s="6" t="s">
        <v>136</v>
      </c>
      <c r="D1570" s="147" t="s">
        <v>6077</v>
      </c>
      <c r="E1570" s="7" t="s">
        <v>526</v>
      </c>
      <c r="F1570" s="6" t="s">
        <v>18</v>
      </c>
      <c r="G1570" s="120">
        <v>40000000</v>
      </c>
      <c r="H1570" s="120">
        <v>20000000</v>
      </c>
      <c r="I1570" s="120">
        <v>0</v>
      </c>
      <c r="J1570" s="120">
        <f t="shared" si="55"/>
        <v>60000000</v>
      </c>
      <c r="K1570" s="148" t="s">
        <v>6059</v>
      </c>
      <c r="L1570" s="149" t="s">
        <v>6060</v>
      </c>
      <c r="M1570" s="6" t="s">
        <v>715</v>
      </c>
    </row>
    <row r="1571" spans="1:13" s="84" customFormat="1" ht="24.95" customHeight="1">
      <c r="A1571" s="10" t="s">
        <v>5853</v>
      </c>
      <c r="B1571" s="10" t="s">
        <v>6061</v>
      </c>
      <c r="C1571" s="6" t="s">
        <v>300</v>
      </c>
      <c r="D1571" s="13" t="s">
        <v>6078</v>
      </c>
      <c r="E1571" s="7" t="s">
        <v>292</v>
      </c>
      <c r="F1571" s="6" t="s">
        <v>86</v>
      </c>
      <c r="G1571" s="120">
        <v>150000000</v>
      </c>
      <c r="H1571" s="120">
        <v>100000000</v>
      </c>
      <c r="I1571" s="120">
        <v>15000000</v>
      </c>
      <c r="J1571" s="120">
        <f t="shared" si="55"/>
        <v>265000000</v>
      </c>
      <c r="K1571" s="6" t="s">
        <v>6079</v>
      </c>
      <c r="L1571" s="5" t="s">
        <v>6080</v>
      </c>
      <c r="M1571" s="6" t="s">
        <v>37</v>
      </c>
    </row>
    <row r="1572" spans="1:13" s="84" customFormat="1" ht="24.95" customHeight="1">
      <c r="A1572" s="10" t="s">
        <v>5853</v>
      </c>
      <c r="B1572" s="10" t="s">
        <v>5854</v>
      </c>
      <c r="C1572" s="6" t="s">
        <v>300</v>
      </c>
      <c r="D1572" s="13" t="s">
        <v>6081</v>
      </c>
      <c r="E1572" s="7" t="s">
        <v>37</v>
      </c>
      <c r="F1572" s="6" t="s">
        <v>18</v>
      </c>
      <c r="G1572" s="206">
        <v>29000000</v>
      </c>
      <c r="H1572" s="182">
        <v>0</v>
      </c>
      <c r="I1572" s="120">
        <v>0</v>
      </c>
      <c r="J1572" s="206">
        <v>29000000</v>
      </c>
      <c r="K1572" s="6" t="s">
        <v>6082</v>
      </c>
      <c r="L1572" s="6" t="s">
        <v>6083</v>
      </c>
      <c r="M1572" s="6" t="s">
        <v>292</v>
      </c>
    </row>
    <row r="1573" spans="1:13" s="84" customFormat="1" ht="24.95" customHeight="1">
      <c r="A1573" s="10" t="s">
        <v>5853</v>
      </c>
      <c r="B1573" s="10" t="s">
        <v>5897</v>
      </c>
      <c r="C1573" s="6" t="s">
        <v>136</v>
      </c>
      <c r="D1573" s="13" t="s">
        <v>6084</v>
      </c>
      <c r="E1573" s="7" t="s">
        <v>133</v>
      </c>
      <c r="F1573" s="6" t="s">
        <v>18</v>
      </c>
      <c r="G1573" s="120">
        <v>500000000</v>
      </c>
      <c r="H1573" s="182">
        <v>0</v>
      </c>
      <c r="I1573" s="120">
        <v>0</v>
      </c>
      <c r="J1573" s="120">
        <v>500000000</v>
      </c>
      <c r="K1573" s="6" t="s">
        <v>6085</v>
      </c>
      <c r="L1573" s="5" t="s">
        <v>6086</v>
      </c>
      <c r="M1573" s="6" t="s">
        <v>133</v>
      </c>
    </row>
    <row r="1574" spans="1:13" s="84" customFormat="1" ht="24.95" customHeight="1">
      <c r="A1574" s="10" t="s">
        <v>5853</v>
      </c>
      <c r="B1574" s="21" t="s">
        <v>174</v>
      </c>
      <c r="C1574" s="6" t="s">
        <v>300</v>
      </c>
      <c r="D1574" s="13" t="s">
        <v>6087</v>
      </c>
      <c r="E1574" s="22" t="s">
        <v>37</v>
      </c>
      <c r="F1574" s="22" t="s">
        <v>18</v>
      </c>
      <c r="G1574" s="120">
        <v>380000000</v>
      </c>
      <c r="H1574" s="120">
        <v>420000000</v>
      </c>
      <c r="I1574" s="120">
        <v>623000000</v>
      </c>
      <c r="J1574" s="131">
        <f>G1574+H1574+I1574</f>
        <v>1423000000</v>
      </c>
      <c r="K1574" s="154" t="s">
        <v>6044</v>
      </c>
      <c r="L1574" s="154" t="s">
        <v>6047</v>
      </c>
      <c r="M1574" s="6" t="s">
        <v>292</v>
      </c>
    </row>
    <row r="1575" spans="1:13" s="84" customFormat="1" ht="24.95" customHeight="1">
      <c r="A1575" s="10" t="s">
        <v>5853</v>
      </c>
      <c r="B1575" s="21" t="s">
        <v>174</v>
      </c>
      <c r="C1575" s="6" t="s">
        <v>300</v>
      </c>
      <c r="D1575" s="13" t="s">
        <v>6088</v>
      </c>
      <c r="E1575" s="22" t="s">
        <v>37</v>
      </c>
      <c r="F1575" s="22" t="s">
        <v>18</v>
      </c>
      <c r="G1575" s="120">
        <v>465000000</v>
      </c>
      <c r="H1575" s="120">
        <v>563000000</v>
      </c>
      <c r="I1575" s="120">
        <v>851000000</v>
      </c>
      <c r="J1575" s="131">
        <f>G1575+H1575+I1575</f>
        <v>1879000000</v>
      </c>
      <c r="K1575" s="154" t="s">
        <v>6044</v>
      </c>
      <c r="L1575" s="154" t="s">
        <v>6047</v>
      </c>
      <c r="M1575" s="6" t="s">
        <v>292</v>
      </c>
    </row>
    <row r="1576" spans="1:13" s="84" customFormat="1" ht="24.95" customHeight="1">
      <c r="A1576" s="10" t="s">
        <v>5844</v>
      </c>
      <c r="B1576" s="10" t="s">
        <v>5845</v>
      </c>
      <c r="C1576" s="6" t="s">
        <v>124</v>
      </c>
      <c r="D1576" s="13" t="s">
        <v>6089</v>
      </c>
      <c r="E1576" s="7" t="s">
        <v>115</v>
      </c>
      <c r="F1576" s="6" t="s">
        <v>18</v>
      </c>
      <c r="G1576" s="120">
        <v>350000000</v>
      </c>
      <c r="H1576" s="120">
        <v>450000000</v>
      </c>
      <c r="I1576" s="120"/>
      <c r="J1576" s="120">
        <v>800000000</v>
      </c>
      <c r="K1576" s="6" t="s">
        <v>6090</v>
      </c>
      <c r="L1576" s="6" t="s">
        <v>6091</v>
      </c>
      <c r="M1576" s="6" t="s">
        <v>115</v>
      </c>
    </row>
    <row r="1577" spans="1:13" s="84" customFormat="1" ht="24.95" customHeight="1">
      <c r="A1577" s="10" t="s">
        <v>5853</v>
      </c>
      <c r="B1577" s="10" t="s">
        <v>676</v>
      </c>
      <c r="C1577" s="6" t="s">
        <v>157</v>
      </c>
      <c r="D1577" s="13" t="s">
        <v>6092</v>
      </c>
      <c r="E1577" s="7" t="s">
        <v>223</v>
      </c>
      <c r="F1577" s="6" t="s">
        <v>86</v>
      </c>
      <c r="G1577" s="120">
        <v>192000000</v>
      </c>
      <c r="H1577" s="120">
        <v>1310000000</v>
      </c>
      <c r="I1577" s="120">
        <v>0</v>
      </c>
      <c r="J1577" s="120">
        <f t="shared" ref="J1577:J1583" si="56">SUM(G1577:I1577)</f>
        <v>1502000000</v>
      </c>
      <c r="K1577" s="6" t="s">
        <v>816</v>
      </c>
      <c r="L1577" s="5" t="s">
        <v>6093</v>
      </c>
      <c r="M1577" s="7" t="s">
        <v>223</v>
      </c>
    </row>
    <row r="1578" spans="1:13" s="84" customFormat="1" ht="24.95" customHeight="1">
      <c r="A1578" s="10" t="s">
        <v>5853</v>
      </c>
      <c r="B1578" s="10" t="s">
        <v>676</v>
      </c>
      <c r="C1578" s="6" t="s">
        <v>157</v>
      </c>
      <c r="D1578" s="13" t="s">
        <v>6094</v>
      </c>
      <c r="E1578" s="7" t="s">
        <v>133</v>
      </c>
      <c r="F1578" s="6" t="s">
        <v>86</v>
      </c>
      <c r="G1578" s="120">
        <v>80000000</v>
      </c>
      <c r="H1578" s="120">
        <v>10000000</v>
      </c>
      <c r="I1578" s="120">
        <v>5000000</v>
      </c>
      <c r="J1578" s="120">
        <f t="shared" si="56"/>
        <v>95000000</v>
      </c>
      <c r="K1578" s="6" t="s">
        <v>6095</v>
      </c>
      <c r="L1578" s="6" t="s">
        <v>6096</v>
      </c>
      <c r="M1578" s="6" t="s">
        <v>133</v>
      </c>
    </row>
    <row r="1579" spans="1:13" s="84" customFormat="1" ht="24.95" customHeight="1">
      <c r="A1579" s="10" t="s">
        <v>5853</v>
      </c>
      <c r="B1579" s="10" t="s">
        <v>676</v>
      </c>
      <c r="C1579" s="6" t="s">
        <v>157</v>
      </c>
      <c r="D1579" s="13" t="s">
        <v>6097</v>
      </c>
      <c r="E1579" s="7" t="s">
        <v>133</v>
      </c>
      <c r="F1579" s="6" t="s">
        <v>86</v>
      </c>
      <c r="G1579" s="120">
        <v>150000000</v>
      </c>
      <c r="H1579" s="120">
        <v>200000000</v>
      </c>
      <c r="I1579" s="120">
        <v>10000000</v>
      </c>
      <c r="J1579" s="120">
        <f t="shared" si="56"/>
        <v>360000000</v>
      </c>
      <c r="K1579" s="6" t="s">
        <v>6095</v>
      </c>
      <c r="L1579" s="6" t="s">
        <v>6096</v>
      </c>
      <c r="M1579" s="6" t="s">
        <v>133</v>
      </c>
    </row>
    <row r="1580" spans="1:13" s="84" customFormat="1" ht="24.95" customHeight="1">
      <c r="A1580" s="10" t="s">
        <v>5853</v>
      </c>
      <c r="B1580" s="10" t="s">
        <v>676</v>
      </c>
      <c r="C1580" s="6" t="s">
        <v>124</v>
      </c>
      <c r="D1580" s="147" t="s">
        <v>6098</v>
      </c>
      <c r="E1580" s="7" t="s">
        <v>526</v>
      </c>
      <c r="F1580" s="6" t="s">
        <v>18</v>
      </c>
      <c r="G1580" s="120">
        <v>400000000</v>
      </c>
      <c r="H1580" s="182">
        <v>0</v>
      </c>
      <c r="I1580" s="120">
        <v>0</v>
      </c>
      <c r="J1580" s="120">
        <f t="shared" si="56"/>
        <v>400000000</v>
      </c>
      <c r="K1580" s="148" t="s">
        <v>6059</v>
      </c>
      <c r="L1580" s="149" t="s">
        <v>6060</v>
      </c>
      <c r="M1580" s="6" t="s">
        <v>715</v>
      </c>
    </row>
    <row r="1581" spans="1:13" s="84" customFormat="1" ht="24.95" customHeight="1">
      <c r="A1581" s="10" t="s">
        <v>5853</v>
      </c>
      <c r="B1581" s="10" t="s">
        <v>676</v>
      </c>
      <c r="C1581" s="6" t="s">
        <v>124</v>
      </c>
      <c r="D1581" s="147" t="s">
        <v>6099</v>
      </c>
      <c r="E1581" s="7" t="s">
        <v>526</v>
      </c>
      <c r="F1581" s="6" t="s">
        <v>18</v>
      </c>
      <c r="G1581" s="120">
        <v>209000000</v>
      </c>
      <c r="H1581" s="182">
        <v>0</v>
      </c>
      <c r="I1581" s="120">
        <v>0</v>
      </c>
      <c r="J1581" s="120">
        <f t="shared" si="56"/>
        <v>209000000</v>
      </c>
      <c r="K1581" s="148" t="s">
        <v>5950</v>
      </c>
      <c r="L1581" s="149" t="s">
        <v>5951</v>
      </c>
      <c r="M1581" s="6" t="s">
        <v>715</v>
      </c>
    </row>
    <row r="1582" spans="1:13" s="84" customFormat="1" ht="24.95" customHeight="1">
      <c r="A1582" s="10" t="s">
        <v>5853</v>
      </c>
      <c r="B1582" s="10" t="s">
        <v>676</v>
      </c>
      <c r="C1582" s="6" t="s">
        <v>124</v>
      </c>
      <c r="D1582" s="150" t="s">
        <v>6100</v>
      </c>
      <c r="E1582" s="7" t="s">
        <v>526</v>
      </c>
      <c r="F1582" s="6" t="s">
        <v>18</v>
      </c>
      <c r="G1582" s="120">
        <v>60000000</v>
      </c>
      <c r="H1582" s="120">
        <v>90000000</v>
      </c>
      <c r="I1582" s="120">
        <v>0</v>
      </c>
      <c r="J1582" s="120">
        <f t="shared" si="56"/>
        <v>150000000</v>
      </c>
      <c r="K1582" s="151" t="s">
        <v>6101</v>
      </c>
      <c r="L1582" s="149" t="s">
        <v>6102</v>
      </c>
      <c r="M1582" s="6" t="s">
        <v>715</v>
      </c>
    </row>
    <row r="1583" spans="1:13" s="84" customFormat="1" ht="24.95" customHeight="1">
      <c r="A1583" s="10" t="s">
        <v>5853</v>
      </c>
      <c r="B1583" s="69" t="s">
        <v>6103</v>
      </c>
      <c r="C1583" s="20" t="s">
        <v>124</v>
      </c>
      <c r="D1583" s="130" t="s">
        <v>6104</v>
      </c>
      <c r="E1583" s="7" t="s">
        <v>133</v>
      </c>
      <c r="F1583" s="6" t="s">
        <v>18</v>
      </c>
      <c r="G1583" s="120">
        <v>250000000</v>
      </c>
      <c r="H1583" s="120">
        <v>1000000000</v>
      </c>
      <c r="I1583" s="120">
        <v>0</v>
      </c>
      <c r="J1583" s="120">
        <f t="shared" si="56"/>
        <v>1250000000</v>
      </c>
      <c r="K1583" s="6" t="s">
        <v>6105</v>
      </c>
      <c r="L1583" s="5" t="s">
        <v>6106</v>
      </c>
      <c r="M1583" s="6" t="s">
        <v>133</v>
      </c>
    </row>
    <row r="1584" spans="1:13" s="84" customFormat="1" ht="24.95" customHeight="1">
      <c r="A1584" s="10" t="s">
        <v>5853</v>
      </c>
      <c r="B1584" s="10" t="s">
        <v>5897</v>
      </c>
      <c r="C1584" s="6" t="s">
        <v>124</v>
      </c>
      <c r="D1584" s="13" t="s">
        <v>6107</v>
      </c>
      <c r="E1584" s="7" t="s">
        <v>133</v>
      </c>
      <c r="F1584" s="6" t="s">
        <v>18</v>
      </c>
      <c r="G1584" s="120">
        <v>100000000</v>
      </c>
      <c r="H1584" s="182">
        <v>0</v>
      </c>
      <c r="I1584" s="120">
        <v>0</v>
      </c>
      <c r="J1584" s="120">
        <v>100000000</v>
      </c>
      <c r="K1584" s="6" t="s">
        <v>6108</v>
      </c>
      <c r="L1584" s="5" t="s">
        <v>6109</v>
      </c>
      <c r="M1584" s="6" t="s">
        <v>133</v>
      </c>
    </row>
    <row r="1585" spans="1:13" s="84" customFormat="1" ht="24.95" customHeight="1">
      <c r="A1585" s="10" t="s">
        <v>5853</v>
      </c>
      <c r="B1585" s="10" t="s">
        <v>6071</v>
      </c>
      <c r="C1585" s="6" t="s">
        <v>124</v>
      </c>
      <c r="D1585" s="13" t="s">
        <v>6110</v>
      </c>
      <c r="E1585" s="7" t="s">
        <v>292</v>
      </c>
      <c r="F1585" s="6" t="s">
        <v>86</v>
      </c>
      <c r="G1585" s="120">
        <v>182239000</v>
      </c>
      <c r="H1585" s="120">
        <v>118976000</v>
      </c>
      <c r="I1585" s="120">
        <v>21575000</v>
      </c>
      <c r="J1585" s="120">
        <f t="shared" ref="J1585:J1591" si="57">SUM(G1585:I1585)</f>
        <v>322790000</v>
      </c>
      <c r="K1585" s="6" t="s">
        <v>6111</v>
      </c>
      <c r="L1585" s="6" t="s">
        <v>6112</v>
      </c>
      <c r="M1585" s="6" t="s">
        <v>37</v>
      </c>
    </row>
    <row r="1586" spans="1:13" s="84" customFormat="1" ht="24.95" customHeight="1">
      <c r="A1586" s="10" t="s">
        <v>5853</v>
      </c>
      <c r="B1586" s="10" t="s">
        <v>676</v>
      </c>
      <c r="C1586" s="6" t="s">
        <v>445</v>
      </c>
      <c r="D1586" s="13" t="s">
        <v>6113</v>
      </c>
      <c r="E1586" s="7" t="s">
        <v>133</v>
      </c>
      <c r="F1586" s="6" t="s">
        <v>86</v>
      </c>
      <c r="G1586" s="120">
        <v>4500000000</v>
      </c>
      <c r="H1586" s="120">
        <v>6671000000</v>
      </c>
      <c r="I1586" s="120">
        <v>5000000</v>
      </c>
      <c r="J1586" s="194">
        <f t="shared" si="57"/>
        <v>11176000000</v>
      </c>
      <c r="K1586" s="6" t="s">
        <v>6114</v>
      </c>
      <c r="L1586" s="6" t="s">
        <v>6115</v>
      </c>
      <c r="M1586" s="6" t="s">
        <v>133</v>
      </c>
    </row>
    <row r="1587" spans="1:13" s="84" customFormat="1" ht="24.95" customHeight="1">
      <c r="A1587" s="10" t="s">
        <v>5853</v>
      </c>
      <c r="B1587" s="10" t="s">
        <v>676</v>
      </c>
      <c r="C1587" s="6" t="s">
        <v>445</v>
      </c>
      <c r="D1587" s="13" t="s">
        <v>6116</v>
      </c>
      <c r="E1587" s="7" t="s">
        <v>85</v>
      </c>
      <c r="F1587" s="6" t="s">
        <v>86</v>
      </c>
      <c r="G1587" s="120">
        <v>370000000</v>
      </c>
      <c r="H1587" s="120">
        <v>2800000000</v>
      </c>
      <c r="I1587" s="120">
        <v>30000000</v>
      </c>
      <c r="J1587" s="120">
        <f t="shared" si="57"/>
        <v>3200000000</v>
      </c>
      <c r="K1587" s="6" t="s">
        <v>6117</v>
      </c>
      <c r="L1587" s="6" t="s">
        <v>6118</v>
      </c>
      <c r="M1587" s="6" t="s">
        <v>133</v>
      </c>
    </row>
    <row r="1588" spans="1:13" s="84" customFormat="1" ht="24.95" customHeight="1">
      <c r="A1588" s="10" t="s">
        <v>5853</v>
      </c>
      <c r="B1588" s="10" t="s">
        <v>676</v>
      </c>
      <c r="C1588" s="6" t="s">
        <v>445</v>
      </c>
      <c r="D1588" s="13" t="s">
        <v>6119</v>
      </c>
      <c r="E1588" s="7" t="s">
        <v>85</v>
      </c>
      <c r="F1588" s="6" t="s">
        <v>86</v>
      </c>
      <c r="G1588" s="120">
        <v>200000000</v>
      </c>
      <c r="H1588" s="120">
        <v>950000000</v>
      </c>
      <c r="I1588" s="120">
        <v>50000000</v>
      </c>
      <c r="J1588" s="120">
        <f t="shared" si="57"/>
        <v>1200000000</v>
      </c>
      <c r="K1588" s="6" t="s">
        <v>6120</v>
      </c>
      <c r="L1588" s="6" t="s">
        <v>6121</v>
      </c>
      <c r="M1588" s="6" t="s">
        <v>133</v>
      </c>
    </row>
    <row r="1589" spans="1:13" s="84" customFormat="1" ht="24.95" customHeight="1">
      <c r="A1589" s="10" t="s">
        <v>5853</v>
      </c>
      <c r="B1589" s="10" t="s">
        <v>676</v>
      </c>
      <c r="C1589" s="6" t="s">
        <v>445</v>
      </c>
      <c r="D1589" s="13" t="s">
        <v>6122</v>
      </c>
      <c r="E1589" s="7" t="s">
        <v>85</v>
      </c>
      <c r="F1589" s="6" t="s">
        <v>86</v>
      </c>
      <c r="G1589" s="120">
        <v>540000000</v>
      </c>
      <c r="H1589" s="120">
        <v>280000000</v>
      </c>
      <c r="I1589" s="120">
        <v>10000000</v>
      </c>
      <c r="J1589" s="120">
        <f t="shared" si="57"/>
        <v>830000000</v>
      </c>
      <c r="K1589" s="6" t="s">
        <v>6123</v>
      </c>
      <c r="L1589" s="6" t="s">
        <v>6124</v>
      </c>
      <c r="M1589" s="6" t="s">
        <v>133</v>
      </c>
    </row>
    <row r="1590" spans="1:13" s="84" customFormat="1" ht="24.95" customHeight="1">
      <c r="A1590" s="10" t="s">
        <v>5853</v>
      </c>
      <c r="B1590" s="10" t="s">
        <v>6125</v>
      </c>
      <c r="C1590" s="6" t="s">
        <v>213</v>
      </c>
      <c r="D1590" s="13" t="s">
        <v>6126</v>
      </c>
      <c r="E1590" s="7" t="s">
        <v>115</v>
      </c>
      <c r="F1590" s="6" t="s">
        <v>86</v>
      </c>
      <c r="G1590" s="120">
        <v>1200000000</v>
      </c>
      <c r="H1590" s="120">
        <v>400000000</v>
      </c>
      <c r="I1590" s="120">
        <v>250000000</v>
      </c>
      <c r="J1590" s="120">
        <f t="shared" si="57"/>
        <v>1850000000</v>
      </c>
      <c r="K1590" s="6" t="s">
        <v>6127</v>
      </c>
      <c r="L1590" s="6" t="s">
        <v>6128</v>
      </c>
      <c r="M1590" s="6" t="s">
        <v>115</v>
      </c>
    </row>
    <row r="1591" spans="1:13" s="84" customFormat="1" ht="24.95" customHeight="1">
      <c r="A1591" s="10" t="s">
        <v>5853</v>
      </c>
      <c r="B1591" s="10" t="s">
        <v>174</v>
      </c>
      <c r="C1591" s="6" t="s">
        <v>213</v>
      </c>
      <c r="D1591" s="13" t="s">
        <v>6129</v>
      </c>
      <c r="E1591" s="7" t="s">
        <v>37</v>
      </c>
      <c r="F1591" s="6" t="s">
        <v>18</v>
      </c>
      <c r="G1591" s="120">
        <v>30000000</v>
      </c>
      <c r="H1591" s="182">
        <v>0</v>
      </c>
      <c r="I1591" s="120">
        <v>0</v>
      </c>
      <c r="J1591" s="120">
        <f t="shared" si="57"/>
        <v>30000000</v>
      </c>
      <c r="K1591" s="6" t="s">
        <v>6130</v>
      </c>
      <c r="L1591" s="5" t="s">
        <v>6131</v>
      </c>
      <c r="M1591" s="6" t="s">
        <v>292</v>
      </c>
    </row>
    <row r="1592" spans="1:13" s="84" customFormat="1" ht="24.95" customHeight="1">
      <c r="A1592" s="10" t="s">
        <v>5844</v>
      </c>
      <c r="B1592" s="10" t="s">
        <v>5845</v>
      </c>
      <c r="C1592" s="6" t="s">
        <v>575</v>
      </c>
      <c r="D1592" s="13" t="s">
        <v>6132</v>
      </c>
      <c r="E1592" s="7" t="s">
        <v>133</v>
      </c>
      <c r="F1592" s="6" t="s">
        <v>18</v>
      </c>
      <c r="G1592" s="120">
        <v>200000000</v>
      </c>
      <c r="H1592" s="120">
        <v>1100000000</v>
      </c>
      <c r="I1592" s="120">
        <v>10000000</v>
      </c>
      <c r="J1592" s="120">
        <v>1310000000</v>
      </c>
      <c r="K1592" s="6" t="s">
        <v>6133</v>
      </c>
      <c r="L1592" s="6" t="s">
        <v>5919</v>
      </c>
      <c r="M1592" s="6" t="s">
        <v>133</v>
      </c>
    </row>
    <row r="1593" spans="1:13" s="84" customFormat="1" ht="24.95" customHeight="1">
      <c r="A1593" s="10" t="s">
        <v>5844</v>
      </c>
      <c r="B1593" s="10" t="s">
        <v>5845</v>
      </c>
      <c r="C1593" s="6" t="s">
        <v>575</v>
      </c>
      <c r="D1593" s="13" t="s">
        <v>6134</v>
      </c>
      <c r="E1593" s="7" t="s">
        <v>133</v>
      </c>
      <c r="F1593" s="6" t="s">
        <v>18</v>
      </c>
      <c r="G1593" s="120">
        <v>150000000</v>
      </c>
      <c r="H1593" s="182">
        <v>0</v>
      </c>
      <c r="I1593" s="120">
        <v>10000000</v>
      </c>
      <c r="J1593" s="120">
        <v>160000000</v>
      </c>
      <c r="K1593" s="6" t="s">
        <v>6135</v>
      </c>
      <c r="L1593" s="6" t="s">
        <v>6003</v>
      </c>
      <c r="M1593" s="6" t="s">
        <v>133</v>
      </c>
    </row>
    <row r="1594" spans="1:13" s="84" customFormat="1" ht="24.95" customHeight="1">
      <c r="A1594" s="10" t="s">
        <v>5853</v>
      </c>
      <c r="B1594" s="10" t="s">
        <v>676</v>
      </c>
      <c r="C1594" s="6" t="s">
        <v>1062</v>
      </c>
      <c r="D1594" s="13" t="s">
        <v>6136</v>
      </c>
      <c r="E1594" s="7" t="s">
        <v>223</v>
      </c>
      <c r="F1594" s="6" t="s">
        <v>86</v>
      </c>
      <c r="G1594" s="120">
        <v>130000000</v>
      </c>
      <c r="H1594" s="120">
        <v>110000000</v>
      </c>
      <c r="I1594" s="120">
        <v>5000000</v>
      </c>
      <c r="J1594" s="120">
        <f>SUM(G1594:I1594)</f>
        <v>245000000</v>
      </c>
      <c r="K1594" s="6" t="s">
        <v>6137</v>
      </c>
      <c r="L1594" s="5" t="s">
        <v>6138</v>
      </c>
      <c r="M1594" s="7" t="s">
        <v>223</v>
      </c>
    </row>
    <row r="1595" spans="1:13" s="84" customFormat="1" ht="24.95" customHeight="1">
      <c r="A1595" s="10" t="s">
        <v>5853</v>
      </c>
      <c r="B1595" s="10" t="s">
        <v>5897</v>
      </c>
      <c r="C1595" s="6" t="s">
        <v>575</v>
      </c>
      <c r="D1595" s="13" t="s">
        <v>6139</v>
      </c>
      <c r="E1595" s="7" t="s">
        <v>133</v>
      </c>
      <c r="F1595" s="6" t="s">
        <v>18</v>
      </c>
      <c r="G1595" s="120">
        <v>500000000</v>
      </c>
      <c r="H1595" s="182">
        <v>0</v>
      </c>
      <c r="I1595" s="120">
        <v>0</v>
      </c>
      <c r="J1595" s="120">
        <v>500000000</v>
      </c>
      <c r="K1595" s="6" t="s">
        <v>6140</v>
      </c>
      <c r="L1595" s="5" t="s">
        <v>6141</v>
      </c>
      <c r="M1595" s="6" t="s">
        <v>133</v>
      </c>
    </row>
    <row r="1596" spans="1:13" s="84" customFormat="1" ht="24.95" customHeight="1">
      <c r="A1596" s="10" t="s">
        <v>5844</v>
      </c>
      <c r="B1596" s="10" t="s">
        <v>5845</v>
      </c>
      <c r="C1596" s="6" t="s">
        <v>139</v>
      </c>
      <c r="D1596" s="13" t="s">
        <v>6142</v>
      </c>
      <c r="E1596" s="7" t="s">
        <v>133</v>
      </c>
      <c r="F1596" s="6" t="s">
        <v>18</v>
      </c>
      <c r="G1596" s="120">
        <v>150000000</v>
      </c>
      <c r="H1596" s="120">
        <v>50000000</v>
      </c>
      <c r="I1596" s="120">
        <v>5000000</v>
      </c>
      <c r="J1596" s="120">
        <v>205000000</v>
      </c>
      <c r="K1596" s="6" t="s">
        <v>6143</v>
      </c>
      <c r="L1596" s="6" t="s">
        <v>5922</v>
      </c>
      <c r="M1596" s="6" t="s">
        <v>133</v>
      </c>
    </row>
    <row r="1597" spans="1:13" s="84" customFormat="1" ht="24.95" customHeight="1">
      <c r="A1597" s="10" t="s">
        <v>5853</v>
      </c>
      <c r="B1597" s="10" t="s">
        <v>676</v>
      </c>
      <c r="C1597" s="6" t="s">
        <v>139</v>
      </c>
      <c r="D1597" s="13" t="s">
        <v>6144</v>
      </c>
      <c r="E1597" s="7" t="s">
        <v>223</v>
      </c>
      <c r="F1597" s="6" t="s">
        <v>119</v>
      </c>
      <c r="G1597" s="120">
        <v>783000000</v>
      </c>
      <c r="H1597" s="182">
        <v>0</v>
      </c>
      <c r="I1597" s="120">
        <v>5000000</v>
      </c>
      <c r="J1597" s="120">
        <f>SUM(G1597:I1597)</f>
        <v>788000000</v>
      </c>
      <c r="K1597" s="6" t="s">
        <v>6053</v>
      </c>
      <c r="L1597" s="5" t="s">
        <v>6054</v>
      </c>
      <c r="M1597" s="7" t="s">
        <v>223</v>
      </c>
    </row>
    <row r="1598" spans="1:13" s="84" customFormat="1" ht="24.95" customHeight="1">
      <c r="A1598" s="10" t="s">
        <v>5853</v>
      </c>
      <c r="B1598" s="10" t="s">
        <v>676</v>
      </c>
      <c r="C1598" s="6" t="s">
        <v>192</v>
      </c>
      <c r="D1598" s="13" t="s">
        <v>6145</v>
      </c>
      <c r="E1598" s="7" t="s">
        <v>85</v>
      </c>
      <c r="F1598" s="6" t="s">
        <v>86</v>
      </c>
      <c r="G1598" s="120">
        <v>370000000</v>
      </c>
      <c r="H1598" s="120">
        <v>1400000000</v>
      </c>
      <c r="I1598" s="120">
        <v>30000000</v>
      </c>
      <c r="J1598" s="120">
        <f>SUM(G1598:I1598)</f>
        <v>1800000000</v>
      </c>
      <c r="K1598" s="6" t="s">
        <v>6117</v>
      </c>
      <c r="L1598" s="6" t="s">
        <v>6118</v>
      </c>
      <c r="M1598" s="6" t="s">
        <v>133</v>
      </c>
    </row>
    <row r="1599" spans="1:13" s="84" customFormat="1" ht="24.95" customHeight="1">
      <c r="A1599" s="10" t="s">
        <v>5853</v>
      </c>
      <c r="B1599" s="10" t="s">
        <v>676</v>
      </c>
      <c r="C1599" s="6" t="s">
        <v>139</v>
      </c>
      <c r="D1599" s="150" t="s">
        <v>6146</v>
      </c>
      <c r="E1599" s="7" t="s">
        <v>526</v>
      </c>
      <c r="F1599" s="6" t="s">
        <v>18</v>
      </c>
      <c r="G1599" s="120">
        <v>130000000</v>
      </c>
      <c r="H1599" s="182">
        <v>0</v>
      </c>
      <c r="I1599" s="120">
        <v>0</v>
      </c>
      <c r="J1599" s="120">
        <f>SUM(G1599:I1599)</f>
        <v>130000000</v>
      </c>
      <c r="K1599" s="151" t="s">
        <v>5950</v>
      </c>
      <c r="L1599" s="149" t="s">
        <v>5951</v>
      </c>
      <c r="M1599" s="6" t="s">
        <v>715</v>
      </c>
    </row>
    <row r="1600" spans="1:13" s="84" customFormat="1" ht="24.95" customHeight="1">
      <c r="A1600" s="10" t="s">
        <v>5853</v>
      </c>
      <c r="B1600" s="10" t="s">
        <v>676</v>
      </c>
      <c r="C1600" s="6" t="s">
        <v>139</v>
      </c>
      <c r="D1600" s="150" t="s">
        <v>6147</v>
      </c>
      <c r="E1600" s="7" t="s">
        <v>526</v>
      </c>
      <c r="F1600" s="6" t="s">
        <v>18</v>
      </c>
      <c r="G1600" s="120">
        <v>168000000</v>
      </c>
      <c r="H1600" s="182">
        <v>0</v>
      </c>
      <c r="I1600" s="120">
        <v>0</v>
      </c>
      <c r="J1600" s="120">
        <f>SUM(G1600:I1600)</f>
        <v>168000000</v>
      </c>
      <c r="K1600" s="151" t="s">
        <v>6148</v>
      </c>
      <c r="L1600" s="151" t="s">
        <v>6149</v>
      </c>
      <c r="M1600" s="6" t="s">
        <v>715</v>
      </c>
    </row>
    <row r="1601" spans="1:16" s="84" customFormat="1" ht="24.95" customHeight="1">
      <c r="A1601" s="10" t="s">
        <v>5853</v>
      </c>
      <c r="B1601" s="10" t="s">
        <v>676</v>
      </c>
      <c r="C1601" s="6" t="s">
        <v>139</v>
      </c>
      <c r="D1601" s="150" t="s">
        <v>6150</v>
      </c>
      <c r="E1601" s="7" t="s">
        <v>526</v>
      </c>
      <c r="F1601" s="6" t="s">
        <v>18</v>
      </c>
      <c r="G1601" s="120">
        <v>296000000</v>
      </c>
      <c r="H1601" s="182">
        <v>0</v>
      </c>
      <c r="I1601" s="120">
        <v>0</v>
      </c>
      <c r="J1601" s="120">
        <f>SUM(G1601:I1601)</f>
        <v>296000000</v>
      </c>
      <c r="K1601" s="151" t="s">
        <v>6021</v>
      </c>
      <c r="L1601" s="151" t="s">
        <v>6022</v>
      </c>
      <c r="M1601" s="6" t="s">
        <v>715</v>
      </c>
    </row>
    <row r="1602" spans="1:16" s="84" customFormat="1" ht="24.95" customHeight="1">
      <c r="A1602" s="10" t="s">
        <v>5844</v>
      </c>
      <c r="B1602" s="10" t="s">
        <v>5845</v>
      </c>
      <c r="C1602" s="6" t="s">
        <v>126</v>
      </c>
      <c r="D1602" s="13" t="s">
        <v>6151</v>
      </c>
      <c r="E1602" s="7" t="s">
        <v>115</v>
      </c>
      <c r="F1602" s="6" t="s">
        <v>18</v>
      </c>
      <c r="G1602" s="120">
        <v>700000000</v>
      </c>
      <c r="H1602" s="120"/>
      <c r="I1602" s="120"/>
      <c r="J1602" s="120">
        <v>700000000</v>
      </c>
      <c r="K1602" s="6" t="s">
        <v>5850</v>
      </c>
      <c r="L1602" s="6" t="s">
        <v>5851</v>
      </c>
      <c r="M1602" s="6" t="s">
        <v>115</v>
      </c>
    </row>
    <row r="1603" spans="1:16" s="84" customFormat="1" ht="24.95" customHeight="1">
      <c r="A1603" s="10" t="s">
        <v>5844</v>
      </c>
      <c r="B1603" s="10" t="s">
        <v>5845</v>
      </c>
      <c r="C1603" s="6" t="s">
        <v>126</v>
      </c>
      <c r="D1603" s="13" t="s">
        <v>6152</v>
      </c>
      <c r="E1603" s="7" t="s">
        <v>115</v>
      </c>
      <c r="F1603" s="6" t="s">
        <v>18</v>
      </c>
      <c r="G1603" s="134">
        <v>1500000000</v>
      </c>
      <c r="H1603" s="134">
        <v>20000000</v>
      </c>
      <c r="I1603" s="134">
        <v>0</v>
      </c>
      <c r="J1603" s="134">
        <v>1520000000</v>
      </c>
      <c r="K1603" s="6" t="s">
        <v>6153</v>
      </c>
      <c r="L1603" s="6" t="s">
        <v>6154</v>
      </c>
      <c r="M1603" s="6" t="s">
        <v>115</v>
      </c>
    </row>
    <row r="1604" spans="1:16" s="84" customFormat="1" ht="24.95" customHeight="1">
      <c r="A1604" s="10" t="s">
        <v>5853</v>
      </c>
      <c r="B1604" s="10" t="s">
        <v>676</v>
      </c>
      <c r="C1604" s="6" t="s">
        <v>126</v>
      </c>
      <c r="D1604" s="13" t="s">
        <v>6155</v>
      </c>
      <c r="E1604" s="7" t="s">
        <v>133</v>
      </c>
      <c r="F1604" s="6" t="s">
        <v>86</v>
      </c>
      <c r="G1604" s="120">
        <v>80000000</v>
      </c>
      <c r="H1604" s="120">
        <v>250000000</v>
      </c>
      <c r="I1604" s="120">
        <v>5000000</v>
      </c>
      <c r="J1604" s="120">
        <f>SUM(G1604:I1604)</f>
        <v>335000000</v>
      </c>
      <c r="K1604" s="6" t="s">
        <v>6156</v>
      </c>
      <c r="L1604" s="6" t="s">
        <v>6157</v>
      </c>
      <c r="M1604" s="6" t="s">
        <v>133</v>
      </c>
    </row>
    <row r="1605" spans="1:16" s="84" customFormat="1" ht="24.95" customHeight="1">
      <c r="A1605" s="10" t="s">
        <v>5853</v>
      </c>
      <c r="B1605" s="10" t="s">
        <v>676</v>
      </c>
      <c r="C1605" s="6" t="s">
        <v>126</v>
      </c>
      <c r="D1605" s="150" t="s">
        <v>6158</v>
      </c>
      <c r="E1605" s="7" t="s">
        <v>526</v>
      </c>
      <c r="F1605" s="6" t="s">
        <v>18</v>
      </c>
      <c r="G1605" s="120">
        <v>70000000</v>
      </c>
      <c r="H1605" s="182">
        <v>0</v>
      </c>
      <c r="I1605" s="120">
        <v>0</v>
      </c>
      <c r="J1605" s="120">
        <f>SUM(G1605:I1605)</f>
        <v>70000000</v>
      </c>
      <c r="K1605" s="151" t="s">
        <v>5950</v>
      </c>
      <c r="L1605" s="149" t="s">
        <v>5951</v>
      </c>
      <c r="M1605" s="6" t="s">
        <v>715</v>
      </c>
    </row>
    <row r="1606" spans="1:16" s="84" customFormat="1" ht="24.95" customHeight="1">
      <c r="A1606" s="10" t="s">
        <v>5853</v>
      </c>
      <c r="B1606" s="10" t="s">
        <v>5897</v>
      </c>
      <c r="C1606" s="6" t="s">
        <v>126</v>
      </c>
      <c r="D1606" s="13" t="s">
        <v>6159</v>
      </c>
      <c r="E1606" s="7" t="s">
        <v>133</v>
      </c>
      <c r="F1606" s="6" t="s">
        <v>18</v>
      </c>
      <c r="G1606" s="120">
        <v>200000000</v>
      </c>
      <c r="H1606" s="182">
        <v>0</v>
      </c>
      <c r="I1606" s="120">
        <v>0</v>
      </c>
      <c r="J1606" s="120">
        <v>200000000</v>
      </c>
      <c r="K1606" s="6" t="s">
        <v>5899</v>
      </c>
      <c r="L1606" s="5" t="s">
        <v>5900</v>
      </c>
      <c r="M1606" s="6" t="s">
        <v>133</v>
      </c>
    </row>
    <row r="1607" spans="1:16" s="84" customFormat="1" ht="24.95" customHeight="1">
      <c r="A1607" s="10" t="s">
        <v>5853</v>
      </c>
      <c r="B1607" s="10" t="s">
        <v>676</v>
      </c>
      <c r="C1607" s="6" t="s">
        <v>951</v>
      </c>
      <c r="D1607" s="13" t="s">
        <v>6160</v>
      </c>
      <c r="E1607" s="7" t="s">
        <v>655</v>
      </c>
      <c r="F1607" s="6" t="s">
        <v>86</v>
      </c>
      <c r="G1607" s="120">
        <v>470000000</v>
      </c>
      <c r="H1607" s="182">
        <v>0</v>
      </c>
      <c r="I1607" s="120">
        <v>0</v>
      </c>
      <c r="J1607" s="120">
        <f>SUM(G1607:I1607)</f>
        <v>470000000</v>
      </c>
      <c r="K1607" s="6" t="s">
        <v>6161</v>
      </c>
      <c r="L1607" s="5" t="s">
        <v>6162</v>
      </c>
      <c r="M1607" s="7" t="s">
        <v>223</v>
      </c>
    </row>
    <row r="1608" spans="1:16" s="84" customFormat="1" ht="24.95" customHeight="1">
      <c r="A1608" s="10" t="s">
        <v>5853</v>
      </c>
      <c r="B1608" s="10" t="s">
        <v>5897</v>
      </c>
      <c r="C1608" s="6" t="s">
        <v>130</v>
      </c>
      <c r="D1608" s="13" t="s">
        <v>6163</v>
      </c>
      <c r="E1608" s="7" t="s">
        <v>133</v>
      </c>
      <c r="F1608" s="6" t="s">
        <v>18</v>
      </c>
      <c r="G1608" s="120">
        <v>1900000000</v>
      </c>
      <c r="H1608" s="182">
        <v>0</v>
      </c>
      <c r="I1608" s="120">
        <v>0</v>
      </c>
      <c r="J1608" s="120">
        <v>1900000000</v>
      </c>
      <c r="K1608" s="6" t="s">
        <v>6164</v>
      </c>
      <c r="L1608" s="5" t="s">
        <v>6165</v>
      </c>
      <c r="M1608" s="6" t="s">
        <v>133</v>
      </c>
    </row>
    <row r="1609" spans="1:16" s="84" customFormat="1" ht="24.95" customHeight="1">
      <c r="A1609" s="10" t="s">
        <v>5853</v>
      </c>
      <c r="B1609" s="10" t="s">
        <v>676</v>
      </c>
      <c r="C1609" s="6" t="s">
        <v>704</v>
      </c>
      <c r="D1609" s="130" t="s">
        <v>6166</v>
      </c>
      <c r="E1609" s="7" t="s">
        <v>133</v>
      </c>
      <c r="F1609" s="6" t="s">
        <v>86</v>
      </c>
      <c r="G1609" s="120">
        <v>2300000000</v>
      </c>
      <c r="H1609" s="120">
        <v>33150000000</v>
      </c>
      <c r="I1609" s="120">
        <v>10000000</v>
      </c>
      <c r="J1609" s="194">
        <f>SUM(G1609:I1609)</f>
        <v>35460000000</v>
      </c>
      <c r="K1609" s="6" t="s">
        <v>6114</v>
      </c>
      <c r="L1609" s="6" t="s">
        <v>6115</v>
      </c>
      <c r="M1609" s="6" t="s">
        <v>133</v>
      </c>
    </row>
    <row r="1610" spans="1:16" s="84" customFormat="1" ht="24.95" customHeight="1">
      <c r="A1610" s="10" t="s">
        <v>5853</v>
      </c>
      <c r="B1610" s="10" t="s">
        <v>6167</v>
      </c>
      <c r="C1610" s="6" t="s">
        <v>147</v>
      </c>
      <c r="D1610" s="14" t="s">
        <v>6168</v>
      </c>
      <c r="E1610" s="7" t="s">
        <v>115</v>
      </c>
      <c r="F1610" s="6" t="s">
        <v>86</v>
      </c>
      <c r="G1610" s="120">
        <f>(30+840+20+400+14+33)*1000000</f>
        <v>1337000000</v>
      </c>
      <c r="H1610" s="120">
        <v>276000000</v>
      </c>
      <c r="I1610" s="120">
        <v>0</v>
      </c>
      <c r="J1610" s="120">
        <f>SUM(G1610:I1610)</f>
        <v>1613000000</v>
      </c>
      <c r="K1610" s="6" t="s">
        <v>6169</v>
      </c>
      <c r="L1610" s="5" t="s">
        <v>6170</v>
      </c>
      <c r="M1610" s="6" t="s">
        <v>115</v>
      </c>
    </row>
    <row r="1611" spans="1:16" s="49" customFormat="1" ht="24.95" customHeight="1">
      <c r="A1611" s="10" t="s">
        <v>6361</v>
      </c>
      <c r="B1611" s="10" t="s">
        <v>6362</v>
      </c>
      <c r="C1611" s="6" t="s">
        <v>108</v>
      </c>
      <c r="D1611" s="6" t="s">
        <v>6363</v>
      </c>
      <c r="E1611" s="7" t="s">
        <v>37</v>
      </c>
      <c r="F1611" s="6" t="s">
        <v>6364</v>
      </c>
      <c r="G1611" s="134">
        <v>882000000</v>
      </c>
      <c r="H1611" s="134">
        <v>514000000</v>
      </c>
      <c r="I1611" s="134">
        <v>0</v>
      </c>
      <c r="J1611" s="134">
        <f t="shared" ref="J1611:J1642" si="58">G1611+H1611+I1611</f>
        <v>1396000000</v>
      </c>
      <c r="K1611" s="6" t="s">
        <v>6365</v>
      </c>
      <c r="L1611" s="6" t="s">
        <v>6366</v>
      </c>
      <c r="M1611" s="6" t="s">
        <v>37</v>
      </c>
    </row>
    <row r="1612" spans="1:16" s="49" customFormat="1" ht="24.95" customHeight="1">
      <c r="A1612" s="10" t="s">
        <v>6361</v>
      </c>
      <c r="B1612" s="10" t="s">
        <v>6367</v>
      </c>
      <c r="C1612" s="6" t="s">
        <v>42</v>
      </c>
      <c r="D1612" s="6" t="s">
        <v>6368</v>
      </c>
      <c r="E1612" s="7" t="s">
        <v>526</v>
      </c>
      <c r="F1612" s="6" t="s">
        <v>6364</v>
      </c>
      <c r="G1612" s="134">
        <v>40000000</v>
      </c>
      <c r="H1612" s="182">
        <v>0</v>
      </c>
      <c r="I1612" s="120">
        <v>0</v>
      </c>
      <c r="J1612" s="134">
        <f t="shared" si="58"/>
        <v>40000000</v>
      </c>
      <c r="K1612" s="6" t="s">
        <v>6369</v>
      </c>
      <c r="L1612" s="6" t="s">
        <v>6370</v>
      </c>
      <c r="M1612" s="6"/>
      <c r="N1612" s="156"/>
      <c r="O1612" s="156"/>
      <c r="P1612" s="156"/>
    </row>
    <row r="1613" spans="1:16" s="49" customFormat="1" ht="24.95" customHeight="1">
      <c r="A1613" s="10" t="s">
        <v>6371</v>
      </c>
      <c r="B1613" s="10" t="s">
        <v>6372</v>
      </c>
      <c r="C1613" s="6" t="s">
        <v>42</v>
      </c>
      <c r="D1613" s="6" t="s">
        <v>6373</v>
      </c>
      <c r="E1613" s="7" t="s">
        <v>526</v>
      </c>
      <c r="F1613" s="6" t="s">
        <v>18</v>
      </c>
      <c r="G1613" s="134">
        <v>40000000</v>
      </c>
      <c r="H1613" s="182">
        <v>0</v>
      </c>
      <c r="I1613" s="120">
        <v>0</v>
      </c>
      <c r="J1613" s="134">
        <f t="shared" si="58"/>
        <v>40000000</v>
      </c>
      <c r="K1613" s="6" t="s">
        <v>6374</v>
      </c>
      <c r="L1613" s="6" t="s">
        <v>6375</v>
      </c>
      <c r="M1613" s="6"/>
    </row>
    <row r="1614" spans="1:16" s="49" customFormat="1" ht="24.95" customHeight="1">
      <c r="A1614" s="10" t="s">
        <v>6371</v>
      </c>
      <c r="B1614" s="10" t="s">
        <v>6372</v>
      </c>
      <c r="C1614" s="6" t="s">
        <v>42</v>
      </c>
      <c r="D1614" s="6" t="s">
        <v>6376</v>
      </c>
      <c r="E1614" s="7" t="s">
        <v>133</v>
      </c>
      <c r="F1614" s="6" t="s">
        <v>18</v>
      </c>
      <c r="G1614" s="195">
        <v>20000000</v>
      </c>
      <c r="H1614" s="195">
        <v>48000000</v>
      </c>
      <c r="I1614" s="195">
        <v>0</v>
      </c>
      <c r="J1614" s="134">
        <f t="shared" si="58"/>
        <v>68000000</v>
      </c>
      <c r="K1614" s="6" t="s">
        <v>6377</v>
      </c>
      <c r="L1614" s="6" t="s">
        <v>6378</v>
      </c>
      <c r="M1614" s="6"/>
    </row>
    <row r="1615" spans="1:16" s="49" customFormat="1" ht="24.95" customHeight="1">
      <c r="A1615" s="10" t="s">
        <v>6379</v>
      </c>
      <c r="B1615" s="10" t="s">
        <v>5077</v>
      </c>
      <c r="C1615" s="6" t="s">
        <v>42</v>
      </c>
      <c r="D1615" s="6" t="s">
        <v>6380</v>
      </c>
      <c r="E1615" s="7" t="s">
        <v>223</v>
      </c>
      <c r="F1615" s="6" t="s">
        <v>18</v>
      </c>
      <c r="G1615" s="134">
        <v>45000000</v>
      </c>
      <c r="H1615" s="134">
        <v>68000000</v>
      </c>
      <c r="I1615" s="134">
        <v>0</v>
      </c>
      <c r="J1615" s="134">
        <f t="shared" si="58"/>
        <v>113000000</v>
      </c>
      <c r="K1615" s="6" t="s">
        <v>6381</v>
      </c>
      <c r="L1615" s="6" t="s">
        <v>6382</v>
      </c>
      <c r="M1615" s="6"/>
    </row>
    <row r="1616" spans="1:16" s="49" customFormat="1" ht="24.95" customHeight="1">
      <c r="A1616" s="10" t="s">
        <v>6371</v>
      </c>
      <c r="B1616" s="10" t="s">
        <v>784</v>
      </c>
      <c r="C1616" s="6" t="s">
        <v>188</v>
      </c>
      <c r="D1616" s="20" t="s">
        <v>6383</v>
      </c>
      <c r="E1616" s="7" t="s">
        <v>37</v>
      </c>
      <c r="F1616" s="6" t="s">
        <v>18</v>
      </c>
      <c r="G1616" s="134">
        <v>250000000</v>
      </c>
      <c r="H1616" s="134">
        <v>180000000</v>
      </c>
      <c r="I1616" s="134">
        <v>0</v>
      </c>
      <c r="J1616" s="134">
        <f t="shared" si="58"/>
        <v>430000000</v>
      </c>
      <c r="K1616" s="6" t="s">
        <v>6384</v>
      </c>
      <c r="L1616" s="6" t="s">
        <v>6385</v>
      </c>
      <c r="M1616" s="6" t="s">
        <v>37</v>
      </c>
    </row>
    <row r="1617" spans="1:16" s="49" customFormat="1" ht="24.95" customHeight="1">
      <c r="A1617" s="10" t="s">
        <v>6371</v>
      </c>
      <c r="B1617" s="10" t="s">
        <v>784</v>
      </c>
      <c r="C1617" s="6" t="s">
        <v>188</v>
      </c>
      <c r="D1617" s="20" t="s">
        <v>6386</v>
      </c>
      <c r="E1617" s="7" t="s">
        <v>37</v>
      </c>
      <c r="F1617" s="6" t="s">
        <v>18</v>
      </c>
      <c r="G1617" s="134">
        <v>120000000</v>
      </c>
      <c r="H1617" s="134">
        <v>80000000</v>
      </c>
      <c r="I1617" s="134">
        <v>0</v>
      </c>
      <c r="J1617" s="134">
        <f t="shared" si="58"/>
        <v>200000000</v>
      </c>
      <c r="K1617" s="6" t="s">
        <v>6384</v>
      </c>
      <c r="L1617" s="6" t="s">
        <v>6385</v>
      </c>
      <c r="M1617" s="6" t="s">
        <v>37</v>
      </c>
    </row>
    <row r="1618" spans="1:16" s="156" customFormat="1" ht="24.95" customHeight="1">
      <c r="A1618" s="10" t="s">
        <v>6371</v>
      </c>
      <c r="B1618" s="10" t="s">
        <v>784</v>
      </c>
      <c r="C1618" s="6" t="s">
        <v>188</v>
      </c>
      <c r="D1618" s="20" t="s">
        <v>6387</v>
      </c>
      <c r="E1618" s="7" t="s">
        <v>37</v>
      </c>
      <c r="F1618" s="6" t="s">
        <v>18</v>
      </c>
      <c r="G1618" s="134">
        <v>100000000</v>
      </c>
      <c r="H1618" s="134">
        <v>70000000</v>
      </c>
      <c r="I1618" s="134">
        <v>0</v>
      </c>
      <c r="J1618" s="134">
        <f t="shared" si="58"/>
        <v>170000000</v>
      </c>
      <c r="K1618" s="6" t="s">
        <v>6384</v>
      </c>
      <c r="L1618" s="6" t="s">
        <v>6385</v>
      </c>
      <c r="M1618" s="6" t="s">
        <v>37</v>
      </c>
      <c r="N1618" s="49"/>
      <c r="O1618" s="49"/>
      <c r="P1618" s="49"/>
    </row>
    <row r="1619" spans="1:16" s="49" customFormat="1" ht="24.95" customHeight="1">
      <c r="A1619" s="10" t="s">
        <v>6371</v>
      </c>
      <c r="B1619" s="10" t="s">
        <v>784</v>
      </c>
      <c r="C1619" s="6" t="s">
        <v>188</v>
      </c>
      <c r="D1619" s="20" t="s">
        <v>6388</v>
      </c>
      <c r="E1619" s="7" t="s">
        <v>292</v>
      </c>
      <c r="F1619" s="6" t="s">
        <v>86</v>
      </c>
      <c r="G1619" s="134">
        <v>1100000000</v>
      </c>
      <c r="H1619" s="134">
        <v>1800000000</v>
      </c>
      <c r="I1619" s="134"/>
      <c r="J1619" s="134">
        <f t="shared" si="58"/>
        <v>2900000000</v>
      </c>
      <c r="K1619" s="6" t="s">
        <v>6389</v>
      </c>
      <c r="L1619" s="6" t="s">
        <v>6390</v>
      </c>
      <c r="M1619" s="6" t="s">
        <v>37</v>
      </c>
    </row>
    <row r="1620" spans="1:16" s="49" customFormat="1" ht="24.95" customHeight="1">
      <c r="A1620" s="10" t="s">
        <v>6379</v>
      </c>
      <c r="B1620" s="10" t="s">
        <v>6391</v>
      </c>
      <c r="C1620" s="6" t="s">
        <v>188</v>
      </c>
      <c r="D1620" s="177" t="s">
        <v>6392</v>
      </c>
      <c r="E1620" s="7" t="s">
        <v>133</v>
      </c>
      <c r="F1620" s="6" t="s">
        <v>86</v>
      </c>
      <c r="G1620" s="182">
        <v>280000000</v>
      </c>
      <c r="H1620" s="182">
        <v>10000000</v>
      </c>
      <c r="I1620" s="182">
        <v>10000000</v>
      </c>
      <c r="J1620" s="134">
        <f t="shared" si="58"/>
        <v>300000000</v>
      </c>
      <c r="K1620" s="6" t="s">
        <v>6393</v>
      </c>
      <c r="L1620" s="6" t="s">
        <v>6394</v>
      </c>
      <c r="M1620" s="6"/>
      <c r="N1620"/>
      <c r="O1620"/>
      <c r="P1620"/>
    </row>
    <row r="1621" spans="1:16" s="49" customFormat="1" ht="24.95" customHeight="1">
      <c r="A1621" s="10" t="s">
        <v>6379</v>
      </c>
      <c r="B1621" s="10" t="s">
        <v>6395</v>
      </c>
      <c r="C1621" s="6" t="s">
        <v>180</v>
      </c>
      <c r="D1621" s="20" t="s">
        <v>6396</v>
      </c>
      <c r="E1621" s="7" t="s">
        <v>292</v>
      </c>
      <c r="F1621" s="6" t="s">
        <v>86</v>
      </c>
      <c r="G1621" s="134">
        <v>524000000</v>
      </c>
      <c r="H1621" s="134">
        <v>329000000</v>
      </c>
      <c r="I1621" s="134">
        <v>0</v>
      </c>
      <c r="J1621" s="134">
        <f t="shared" si="58"/>
        <v>853000000</v>
      </c>
      <c r="K1621" s="6" t="s">
        <v>6397</v>
      </c>
      <c r="L1621" s="6" t="s">
        <v>6398</v>
      </c>
      <c r="M1621" s="6" t="s">
        <v>37</v>
      </c>
    </row>
    <row r="1622" spans="1:16" s="49" customFormat="1" ht="24.95" customHeight="1">
      <c r="A1622" s="10" t="s">
        <v>6379</v>
      </c>
      <c r="B1622" s="10" t="s">
        <v>6395</v>
      </c>
      <c r="C1622" s="6" t="s">
        <v>180</v>
      </c>
      <c r="D1622" s="20" t="s">
        <v>6399</v>
      </c>
      <c r="E1622" s="7" t="s">
        <v>37</v>
      </c>
      <c r="F1622" s="6" t="s">
        <v>18</v>
      </c>
      <c r="G1622" s="134">
        <v>112000000</v>
      </c>
      <c r="H1622" s="182">
        <v>0</v>
      </c>
      <c r="I1622" s="120">
        <v>0</v>
      </c>
      <c r="J1622" s="134">
        <f t="shared" si="58"/>
        <v>112000000</v>
      </c>
      <c r="K1622" s="6" t="s">
        <v>6397</v>
      </c>
      <c r="L1622" s="6" t="s">
        <v>6398</v>
      </c>
      <c r="M1622" s="6" t="s">
        <v>37</v>
      </c>
    </row>
    <row r="1623" spans="1:16" s="49" customFormat="1" ht="24.95" customHeight="1">
      <c r="A1623" s="10" t="s">
        <v>6379</v>
      </c>
      <c r="B1623" s="10" t="s">
        <v>6395</v>
      </c>
      <c r="C1623" s="6" t="s">
        <v>180</v>
      </c>
      <c r="D1623" s="20" t="s">
        <v>6400</v>
      </c>
      <c r="E1623" s="7" t="s">
        <v>37</v>
      </c>
      <c r="F1623" s="6" t="s">
        <v>18</v>
      </c>
      <c r="G1623" s="134">
        <v>902000000</v>
      </c>
      <c r="H1623" s="134">
        <v>430000000</v>
      </c>
      <c r="I1623" s="134">
        <v>0</v>
      </c>
      <c r="J1623" s="134">
        <f t="shared" si="58"/>
        <v>1332000000</v>
      </c>
      <c r="K1623" s="6" t="s">
        <v>6401</v>
      </c>
      <c r="L1623" s="6" t="s">
        <v>6402</v>
      </c>
      <c r="M1623" s="6" t="s">
        <v>37</v>
      </c>
    </row>
    <row r="1624" spans="1:16" s="49" customFormat="1" ht="24.95" customHeight="1">
      <c r="A1624" s="10" t="s">
        <v>6379</v>
      </c>
      <c r="B1624" s="10" t="s">
        <v>6395</v>
      </c>
      <c r="C1624" s="6" t="s">
        <v>180</v>
      </c>
      <c r="D1624" s="20" t="s">
        <v>6403</v>
      </c>
      <c r="E1624" s="7" t="s">
        <v>37</v>
      </c>
      <c r="F1624" s="6" t="s">
        <v>18</v>
      </c>
      <c r="G1624" s="134">
        <v>164000000</v>
      </c>
      <c r="H1624" s="182">
        <v>0</v>
      </c>
      <c r="I1624" s="120">
        <v>0</v>
      </c>
      <c r="J1624" s="134">
        <f t="shared" si="58"/>
        <v>164000000</v>
      </c>
      <c r="K1624" s="6" t="s">
        <v>6401</v>
      </c>
      <c r="L1624" s="6" t="s">
        <v>6402</v>
      </c>
      <c r="M1624" s="6" t="s">
        <v>37</v>
      </c>
    </row>
    <row r="1625" spans="1:16" s="49" customFormat="1" ht="24.95" customHeight="1">
      <c r="A1625" s="10" t="s">
        <v>6379</v>
      </c>
      <c r="B1625" s="10" t="s">
        <v>6395</v>
      </c>
      <c r="C1625" s="6" t="s">
        <v>180</v>
      </c>
      <c r="D1625" s="20" t="s">
        <v>6404</v>
      </c>
      <c r="E1625" s="7" t="s">
        <v>37</v>
      </c>
      <c r="F1625" s="6" t="s">
        <v>18</v>
      </c>
      <c r="G1625" s="134">
        <v>1324000000</v>
      </c>
      <c r="H1625" s="134">
        <v>1009000000</v>
      </c>
      <c r="I1625" s="134">
        <v>0</v>
      </c>
      <c r="J1625" s="134">
        <f t="shared" si="58"/>
        <v>2333000000</v>
      </c>
      <c r="K1625" s="6" t="s">
        <v>6405</v>
      </c>
      <c r="L1625" s="6" t="s">
        <v>6406</v>
      </c>
      <c r="M1625" s="6" t="s">
        <v>37</v>
      </c>
      <c r="N1625"/>
      <c r="O1625"/>
      <c r="P1625"/>
    </row>
    <row r="1626" spans="1:16" s="49" customFormat="1" ht="24.95" customHeight="1">
      <c r="A1626" s="10" t="s">
        <v>6379</v>
      </c>
      <c r="B1626" s="10" t="s">
        <v>6395</v>
      </c>
      <c r="C1626" s="6" t="s">
        <v>180</v>
      </c>
      <c r="D1626" s="20" t="s">
        <v>6407</v>
      </c>
      <c r="E1626" s="7" t="s">
        <v>37</v>
      </c>
      <c r="F1626" s="6" t="s">
        <v>18</v>
      </c>
      <c r="G1626" s="134">
        <v>271000000</v>
      </c>
      <c r="H1626" s="182">
        <v>0</v>
      </c>
      <c r="I1626" s="120">
        <v>0</v>
      </c>
      <c r="J1626" s="134">
        <f t="shared" si="58"/>
        <v>271000000</v>
      </c>
      <c r="K1626" s="6" t="s">
        <v>6405</v>
      </c>
      <c r="L1626" s="6" t="s">
        <v>6406</v>
      </c>
      <c r="M1626" s="6" t="s">
        <v>37</v>
      </c>
      <c r="N1626"/>
      <c r="O1626"/>
      <c r="P1626"/>
    </row>
    <row r="1627" spans="1:16" s="49" customFormat="1" ht="24.95" customHeight="1">
      <c r="A1627" s="10" t="s">
        <v>6371</v>
      </c>
      <c r="B1627" s="10" t="s">
        <v>6372</v>
      </c>
      <c r="C1627" s="6" t="s">
        <v>180</v>
      </c>
      <c r="D1627" s="20" t="s">
        <v>6408</v>
      </c>
      <c r="E1627" s="7" t="s">
        <v>526</v>
      </c>
      <c r="F1627" s="6" t="s">
        <v>18</v>
      </c>
      <c r="G1627" s="134">
        <v>500000000</v>
      </c>
      <c r="H1627" s="134">
        <v>150000000</v>
      </c>
      <c r="I1627" s="134">
        <v>0</v>
      </c>
      <c r="J1627" s="134">
        <f t="shared" si="58"/>
        <v>650000000</v>
      </c>
      <c r="K1627" s="6" t="s">
        <v>6374</v>
      </c>
      <c r="L1627" s="6" t="s">
        <v>6375</v>
      </c>
      <c r="M1627" s="6"/>
    </row>
    <row r="1628" spans="1:16" s="49" customFormat="1" ht="24.95" customHeight="1">
      <c r="A1628" s="10" t="s">
        <v>6379</v>
      </c>
      <c r="B1628" s="10" t="s">
        <v>6372</v>
      </c>
      <c r="C1628" s="6" t="s">
        <v>180</v>
      </c>
      <c r="D1628" s="20" t="s">
        <v>6409</v>
      </c>
      <c r="E1628" s="7" t="s">
        <v>115</v>
      </c>
      <c r="F1628" s="6" t="s">
        <v>18</v>
      </c>
      <c r="G1628" s="226">
        <v>28000000</v>
      </c>
      <c r="H1628" s="226">
        <v>60000000</v>
      </c>
      <c r="I1628" s="226">
        <v>2000000</v>
      </c>
      <c r="J1628" s="134">
        <f t="shared" si="58"/>
        <v>90000000</v>
      </c>
      <c r="K1628" s="6" t="s">
        <v>6410</v>
      </c>
      <c r="L1628" s="6" t="s">
        <v>6411</v>
      </c>
      <c r="M1628" s="6"/>
    </row>
    <row r="1629" spans="1:16" s="49" customFormat="1" ht="24.95" customHeight="1">
      <c r="A1629" s="10" t="s">
        <v>6379</v>
      </c>
      <c r="B1629" s="10" t="s">
        <v>5077</v>
      </c>
      <c r="C1629" s="6" t="s">
        <v>180</v>
      </c>
      <c r="D1629" s="20" t="s">
        <v>6412</v>
      </c>
      <c r="E1629" s="7" t="s">
        <v>223</v>
      </c>
      <c r="F1629" s="6" t="s">
        <v>18</v>
      </c>
      <c r="G1629" s="134">
        <v>120000000</v>
      </c>
      <c r="H1629" s="134">
        <v>910000000</v>
      </c>
      <c r="I1629" s="134">
        <v>5000000</v>
      </c>
      <c r="J1629" s="134">
        <f t="shared" si="58"/>
        <v>1035000000</v>
      </c>
      <c r="K1629" s="6" t="s">
        <v>6413</v>
      </c>
      <c r="L1629" s="6" t="s">
        <v>6414</v>
      </c>
      <c r="M1629" s="6"/>
    </row>
    <row r="1630" spans="1:16" s="49" customFormat="1" ht="24.95" customHeight="1">
      <c r="A1630" s="10" t="s">
        <v>6379</v>
      </c>
      <c r="B1630" s="10" t="s">
        <v>5077</v>
      </c>
      <c r="C1630" s="6" t="s">
        <v>180</v>
      </c>
      <c r="D1630" s="20" t="s">
        <v>6415</v>
      </c>
      <c r="E1630" s="7" t="s">
        <v>223</v>
      </c>
      <c r="F1630" s="6" t="s">
        <v>119</v>
      </c>
      <c r="G1630" s="134">
        <v>9500000</v>
      </c>
      <c r="H1630" s="182">
        <v>0</v>
      </c>
      <c r="I1630" s="120">
        <v>0</v>
      </c>
      <c r="J1630" s="134">
        <f t="shared" si="58"/>
        <v>9500000</v>
      </c>
      <c r="K1630" s="6" t="s">
        <v>6381</v>
      </c>
      <c r="L1630" s="6" t="s">
        <v>6382</v>
      </c>
      <c r="M1630" s="6"/>
    </row>
    <row r="1631" spans="1:16" s="49" customFormat="1" ht="24.95" customHeight="1">
      <c r="A1631" s="10" t="s">
        <v>6371</v>
      </c>
      <c r="B1631" s="10" t="s">
        <v>784</v>
      </c>
      <c r="C1631" s="6" t="s">
        <v>72</v>
      </c>
      <c r="D1631" s="20" t="s">
        <v>6416</v>
      </c>
      <c r="E1631" s="7" t="s">
        <v>292</v>
      </c>
      <c r="F1631" s="6" t="s">
        <v>86</v>
      </c>
      <c r="G1631" s="134">
        <v>1150000000</v>
      </c>
      <c r="H1631" s="134">
        <v>1700000000</v>
      </c>
      <c r="I1631" s="134"/>
      <c r="J1631" s="134">
        <f t="shared" si="58"/>
        <v>2850000000</v>
      </c>
      <c r="K1631" s="6" t="s">
        <v>4908</v>
      </c>
      <c r="L1631" s="6" t="s">
        <v>6417</v>
      </c>
      <c r="M1631" s="6" t="s">
        <v>37</v>
      </c>
    </row>
    <row r="1632" spans="1:16" s="49" customFormat="1" ht="24.95" customHeight="1">
      <c r="A1632" s="10" t="s">
        <v>6371</v>
      </c>
      <c r="B1632" s="10" t="s">
        <v>784</v>
      </c>
      <c r="C1632" s="6" t="s">
        <v>72</v>
      </c>
      <c r="D1632" s="20" t="s">
        <v>6418</v>
      </c>
      <c r="E1632" s="7" t="s">
        <v>292</v>
      </c>
      <c r="F1632" s="6" t="s">
        <v>86</v>
      </c>
      <c r="G1632" s="134">
        <v>1107000000</v>
      </c>
      <c r="H1632" s="134">
        <v>498000000</v>
      </c>
      <c r="I1632" s="134"/>
      <c r="J1632" s="134">
        <f t="shared" si="58"/>
        <v>1605000000</v>
      </c>
      <c r="K1632" s="6" t="s">
        <v>6419</v>
      </c>
      <c r="L1632" s="6" t="s">
        <v>6420</v>
      </c>
      <c r="M1632" s="6" t="s">
        <v>37</v>
      </c>
    </row>
    <row r="1633" spans="1:16" s="49" customFormat="1" ht="24.95" customHeight="1">
      <c r="A1633" s="10" t="s">
        <v>6379</v>
      </c>
      <c r="B1633" s="10" t="s">
        <v>6391</v>
      </c>
      <c r="C1633" s="6" t="s">
        <v>72</v>
      </c>
      <c r="D1633" s="177" t="s">
        <v>6421</v>
      </c>
      <c r="E1633" s="7" t="s">
        <v>133</v>
      </c>
      <c r="F1633" s="6" t="s">
        <v>86</v>
      </c>
      <c r="G1633" s="182">
        <v>200000000</v>
      </c>
      <c r="H1633" s="182">
        <v>50000000</v>
      </c>
      <c r="I1633" s="182">
        <v>10000000</v>
      </c>
      <c r="J1633" s="134">
        <f t="shared" si="58"/>
        <v>260000000</v>
      </c>
      <c r="K1633" s="6" t="s">
        <v>6422</v>
      </c>
      <c r="L1633" s="6" t="s">
        <v>6423</v>
      </c>
      <c r="M1633" s="6"/>
      <c r="N1633"/>
      <c r="O1633"/>
      <c r="P1633"/>
    </row>
    <row r="1634" spans="1:16" s="49" customFormat="1" ht="24.95" customHeight="1">
      <c r="A1634" s="10" t="s">
        <v>6379</v>
      </c>
      <c r="B1634" s="10" t="s">
        <v>6424</v>
      </c>
      <c r="C1634" s="6" t="s">
        <v>29</v>
      </c>
      <c r="D1634" s="20" t="s">
        <v>6425</v>
      </c>
      <c r="E1634" s="7" t="s">
        <v>133</v>
      </c>
      <c r="F1634" s="6" t="s">
        <v>119</v>
      </c>
      <c r="G1634" s="134">
        <v>370000000</v>
      </c>
      <c r="H1634" s="134"/>
      <c r="I1634" s="134"/>
      <c r="J1634" s="134">
        <f t="shared" si="58"/>
        <v>370000000</v>
      </c>
      <c r="K1634" s="6" t="s">
        <v>6426</v>
      </c>
      <c r="L1634" s="6" t="s">
        <v>6427</v>
      </c>
      <c r="M1634" s="6"/>
    </row>
    <row r="1635" spans="1:16" s="49" customFormat="1" ht="24.95" customHeight="1">
      <c r="A1635" s="10" t="s">
        <v>6379</v>
      </c>
      <c r="B1635" s="10" t="s">
        <v>6424</v>
      </c>
      <c r="C1635" s="6" t="s">
        <v>29</v>
      </c>
      <c r="D1635" s="20" t="s">
        <v>6428</v>
      </c>
      <c r="E1635" s="7" t="s">
        <v>2608</v>
      </c>
      <c r="F1635" s="6" t="s">
        <v>2173</v>
      </c>
      <c r="G1635" s="134">
        <v>58000000</v>
      </c>
      <c r="H1635" s="134"/>
      <c r="I1635" s="134"/>
      <c r="J1635" s="134">
        <f t="shared" si="58"/>
        <v>58000000</v>
      </c>
      <c r="K1635" s="6" t="s">
        <v>6429</v>
      </c>
      <c r="L1635" s="6" t="s">
        <v>6430</v>
      </c>
      <c r="M1635" s="6"/>
    </row>
    <row r="1636" spans="1:16" s="49" customFormat="1" ht="24.95" customHeight="1">
      <c r="A1636" s="10" t="s">
        <v>6431</v>
      </c>
      <c r="B1636" s="10" t="s">
        <v>6372</v>
      </c>
      <c r="C1636" s="6" t="s">
        <v>29</v>
      </c>
      <c r="D1636" s="20" t="s">
        <v>6432</v>
      </c>
      <c r="E1636" s="7" t="s">
        <v>526</v>
      </c>
      <c r="F1636" s="6" t="s">
        <v>18</v>
      </c>
      <c r="G1636" s="134">
        <v>60000000</v>
      </c>
      <c r="H1636" s="182">
        <v>0</v>
      </c>
      <c r="I1636" s="120">
        <v>0</v>
      </c>
      <c r="J1636" s="134">
        <f t="shared" si="58"/>
        <v>60000000</v>
      </c>
      <c r="K1636" s="6" t="s">
        <v>6369</v>
      </c>
      <c r="L1636" s="6" t="s">
        <v>6370</v>
      </c>
      <c r="M1636" s="6"/>
    </row>
    <row r="1637" spans="1:16" s="49" customFormat="1" ht="24.95" customHeight="1">
      <c r="A1637" s="10" t="s">
        <v>6371</v>
      </c>
      <c r="B1637" s="10" t="s">
        <v>6372</v>
      </c>
      <c r="C1637" s="6" t="s">
        <v>29</v>
      </c>
      <c r="D1637" s="20" t="s">
        <v>6433</v>
      </c>
      <c r="E1637" s="7" t="s">
        <v>133</v>
      </c>
      <c r="F1637" s="6" t="s">
        <v>18</v>
      </c>
      <c r="G1637" s="195">
        <v>100000000</v>
      </c>
      <c r="H1637" s="195">
        <v>780000000</v>
      </c>
      <c r="I1637" s="195">
        <v>0</v>
      </c>
      <c r="J1637" s="134">
        <f t="shared" si="58"/>
        <v>880000000</v>
      </c>
      <c r="K1637" s="6" t="s">
        <v>6434</v>
      </c>
      <c r="L1637" s="6" t="s">
        <v>6435</v>
      </c>
      <c r="M1637" s="6"/>
    </row>
    <row r="1638" spans="1:16" s="49" customFormat="1" ht="24.95" customHeight="1">
      <c r="A1638" s="10" t="s">
        <v>6371</v>
      </c>
      <c r="B1638" s="10" t="s">
        <v>6372</v>
      </c>
      <c r="C1638" s="6" t="s">
        <v>29</v>
      </c>
      <c r="D1638" s="20" t="s">
        <v>6436</v>
      </c>
      <c r="E1638" s="7" t="s">
        <v>133</v>
      </c>
      <c r="F1638" s="6" t="s">
        <v>18</v>
      </c>
      <c r="G1638" s="195">
        <v>120000000</v>
      </c>
      <c r="H1638" s="195">
        <v>500000000</v>
      </c>
      <c r="I1638" s="195">
        <v>0</v>
      </c>
      <c r="J1638" s="134">
        <f t="shared" si="58"/>
        <v>620000000</v>
      </c>
      <c r="K1638" s="6" t="s">
        <v>6434</v>
      </c>
      <c r="L1638" s="6" t="s">
        <v>6435</v>
      </c>
      <c r="M1638" s="6"/>
    </row>
    <row r="1639" spans="1:16" s="49" customFormat="1" ht="24.95" customHeight="1">
      <c r="A1639" s="10" t="s">
        <v>6371</v>
      </c>
      <c r="B1639" s="10" t="s">
        <v>6372</v>
      </c>
      <c r="C1639" s="6" t="s">
        <v>29</v>
      </c>
      <c r="D1639" s="20" t="s">
        <v>6437</v>
      </c>
      <c r="E1639" s="7" t="s">
        <v>133</v>
      </c>
      <c r="F1639" s="6" t="s">
        <v>18</v>
      </c>
      <c r="G1639" s="195">
        <v>70000000</v>
      </c>
      <c r="H1639" s="195">
        <v>50000000</v>
      </c>
      <c r="I1639" s="195">
        <v>0</v>
      </c>
      <c r="J1639" s="134">
        <f t="shared" si="58"/>
        <v>120000000</v>
      </c>
      <c r="K1639" s="6" t="s">
        <v>6434</v>
      </c>
      <c r="L1639" s="6" t="s">
        <v>6435</v>
      </c>
      <c r="M1639" s="6"/>
    </row>
    <row r="1640" spans="1:16" s="49" customFormat="1" ht="24.95" customHeight="1">
      <c r="A1640" s="10" t="s">
        <v>6371</v>
      </c>
      <c r="B1640" s="10" t="s">
        <v>6372</v>
      </c>
      <c r="C1640" s="6" t="s">
        <v>29</v>
      </c>
      <c r="D1640" s="177" t="s">
        <v>6438</v>
      </c>
      <c r="E1640" s="7" t="s">
        <v>133</v>
      </c>
      <c r="F1640" s="6" t="s">
        <v>18</v>
      </c>
      <c r="G1640" s="195">
        <v>60000000</v>
      </c>
      <c r="H1640" s="195">
        <v>410000000</v>
      </c>
      <c r="I1640" s="195">
        <v>0</v>
      </c>
      <c r="J1640" s="134">
        <f t="shared" si="58"/>
        <v>470000000</v>
      </c>
      <c r="K1640" s="6" t="s">
        <v>6439</v>
      </c>
      <c r="L1640" s="6" t="s">
        <v>6440</v>
      </c>
      <c r="M1640" s="6"/>
    </row>
    <row r="1641" spans="1:16" s="49" customFormat="1" ht="24.95" customHeight="1">
      <c r="A1641" s="10" t="s">
        <v>6371</v>
      </c>
      <c r="B1641" s="10" t="s">
        <v>6372</v>
      </c>
      <c r="C1641" s="6" t="s">
        <v>136</v>
      </c>
      <c r="D1641" s="20" t="s">
        <v>6441</v>
      </c>
      <c r="E1641" s="7" t="s">
        <v>526</v>
      </c>
      <c r="F1641" s="6" t="s">
        <v>18</v>
      </c>
      <c r="G1641" s="182">
        <v>5215000000</v>
      </c>
      <c r="H1641" s="182">
        <v>2708000000</v>
      </c>
      <c r="I1641" s="182">
        <v>0</v>
      </c>
      <c r="J1641" s="182">
        <f t="shared" si="58"/>
        <v>7923000000</v>
      </c>
      <c r="K1641" s="6" t="s">
        <v>6442</v>
      </c>
      <c r="L1641" s="6" t="s">
        <v>6443</v>
      </c>
      <c r="M1641" s="6"/>
    </row>
    <row r="1642" spans="1:16" s="49" customFormat="1" ht="24.95" customHeight="1">
      <c r="A1642" s="10" t="s">
        <v>6371</v>
      </c>
      <c r="B1642" s="10" t="s">
        <v>6372</v>
      </c>
      <c r="C1642" s="6" t="s">
        <v>136</v>
      </c>
      <c r="D1642" s="20" t="s">
        <v>6444</v>
      </c>
      <c r="E1642" s="7" t="s">
        <v>526</v>
      </c>
      <c r="F1642" s="6" t="s">
        <v>18</v>
      </c>
      <c r="G1642" s="182">
        <v>200000000</v>
      </c>
      <c r="H1642" s="182">
        <v>0</v>
      </c>
      <c r="I1642" s="120">
        <v>0</v>
      </c>
      <c r="J1642" s="182">
        <f t="shared" si="58"/>
        <v>200000000</v>
      </c>
      <c r="K1642" s="6" t="s">
        <v>6369</v>
      </c>
      <c r="L1642" s="6" t="s">
        <v>6370</v>
      </c>
      <c r="M1642" s="6"/>
    </row>
    <row r="1643" spans="1:16" s="49" customFormat="1" ht="24.95" customHeight="1">
      <c r="A1643" s="10" t="s">
        <v>6371</v>
      </c>
      <c r="B1643" s="10" t="s">
        <v>6372</v>
      </c>
      <c r="C1643" s="6" t="s">
        <v>136</v>
      </c>
      <c r="D1643" s="20" t="s">
        <v>6445</v>
      </c>
      <c r="E1643" s="7" t="s">
        <v>133</v>
      </c>
      <c r="F1643" s="6" t="s">
        <v>18</v>
      </c>
      <c r="G1643" s="238">
        <v>1000000000</v>
      </c>
      <c r="H1643" s="238">
        <v>700000000</v>
      </c>
      <c r="I1643" s="238">
        <v>0</v>
      </c>
      <c r="J1643" s="182">
        <f t="shared" ref="J1643:J1673" si="59">G1643+H1643+I1643</f>
        <v>1700000000</v>
      </c>
      <c r="K1643" s="6" t="s">
        <v>6377</v>
      </c>
      <c r="L1643" s="6" t="s">
        <v>6378</v>
      </c>
      <c r="M1643" s="6"/>
    </row>
    <row r="1644" spans="1:16" s="49" customFormat="1" ht="24.95" customHeight="1">
      <c r="A1644" s="10" t="s">
        <v>6371</v>
      </c>
      <c r="B1644" s="10" t="s">
        <v>6372</v>
      </c>
      <c r="C1644" s="6" t="s">
        <v>136</v>
      </c>
      <c r="D1644" s="20" t="s">
        <v>6446</v>
      </c>
      <c r="E1644" s="7" t="s">
        <v>133</v>
      </c>
      <c r="F1644" s="6" t="s">
        <v>18</v>
      </c>
      <c r="G1644" s="238">
        <v>140000000</v>
      </c>
      <c r="H1644" s="238">
        <v>1121000000</v>
      </c>
      <c r="I1644" s="238">
        <v>0</v>
      </c>
      <c r="J1644" s="182">
        <f t="shared" si="59"/>
        <v>1261000000</v>
      </c>
      <c r="K1644" s="6" t="s">
        <v>6439</v>
      </c>
      <c r="L1644" s="6" t="s">
        <v>6440</v>
      </c>
      <c r="M1644" s="6"/>
    </row>
    <row r="1645" spans="1:16" s="49" customFormat="1" ht="24.95" customHeight="1">
      <c r="A1645" s="10" t="s">
        <v>6371</v>
      </c>
      <c r="B1645" s="10" t="s">
        <v>6372</v>
      </c>
      <c r="C1645" s="6" t="s">
        <v>136</v>
      </c>
      <c r="D1645" s="20" t="s">
        <v>6447</v>
      </c>
      <c r="E1645" s="7" t="s">
        <v>133</v>
      </c>
      <c r="F1645" s="6" t="s">
        <v>18</v>
      </c>
      <c r="G1645" s="238">
        <v>35000000</v>
      </c>
      <c r="H1645" s="182">
        <v>0</v>
      </c>
      <c r="I1645" s="120">
        <v>0</v>
      </c>
      <c r="J1645" s="182">
        <f t="shared" si="59"/>
        <v>35000000</v>
      </c>
      <c r="K1645" s="6" t="s">
        <v>6439</v>
      </c>
      <c r="L1645" s="6" t="s">
        <v>6440</v>
      </c>
      <c r="M1645" s="6"/>
    </row>
    <row r="1646" spans="1:16" s="49" customFormat="1" ht="24.95" customHeight="1">
      <c r="A1646" s="10" t="s">
        <v>6371</v>
      </c>
      <c r="B1646" s="10" t="s">
        <v>6372</v>
      </c>
      <c r="C1646" s="6" t="s">
        <v>124</v>
      </c>
      <c r="D1646" s="20" t="s">
        <v>6448</v>
      </c>
      <c r="E1646" s="7" t="s">
        <v>526</v>
      </c>
      <c r="F1646" s="6" t="s">
        <v>18</v>
      </c>
      <c r="G1646" s="182">
        <v>100000000</v>
      </c>
      <c r="H1646" s="182">
        <v>0</v>
      </c>
      <c r="I1646" s="120">
        <v>0</v>
      </c>
      <c r="J1646" s="182">
        <f t="shared" si="59"/>
        <v>100000000</v>
      </c>
      <c r="K1646" s="6" t="s">
        <v>6442</v>
      </c>
      <c r="L1646" s="6" t="s">
        <v>6443</v>
      </c>
      <c r="M1646" s="6"/>
    </row>
    <row r="1647" spans="1:16" s="49" customFormat="1" ht="24.95" customHeight="1">
      <c r="A1647" s="10" t="s">
        <v>6371</v>
      </c>
      <c r="B1647" s="10" t="s">
        <v>6372</v>
      </c>
      <c r="C1647" s="6" t="s">
        <v>124</v>
      </c>
      <c r="D1647" s="20" t="s">
        <v>6449</v>
      </c>
      <c r="E1647" s="7" t="s">
        <v>837</v>
      </c>
      <c r="F1647" s="6" t="s">
        <v>18</v>
      </c>
      <c r="G1647" s="182">
        <v>10000000000</v>
      </c>
      <c r="H1647" s="182">
        <v>3000000000</v>
      </c>
      <c r="I1647" s="182">
        <v>1000000000</v>
      </c>
      <c r="J1647" s="182">
        <f t="shared" si="59"/>
        <v>14000000000</v>
      </c>
      <c r="K1647" s="6" t="s">
        <v>6450</v>
      </c>
      <c r="L1647" s="6" t="s">
        <v>6451</v>
      </c>
      <c r="M1647" s="6"/>
    </row>
    <row r="1648" spans="1:16" s="49" customFormat="1" ht="24.95" customHeight="1">
      <c r="A1648" s="10" t="s">
        <v>6371</v>
      </c>
      <c r="B1648" s="10" t="s">
        <v>6372</v>
      </c>
      <c r="C1648" s="6" t="s">
        <v>124</v>
      </c>
      <c r="D1648" s="20" t="s">
        <v>6452</v>
      </c>
      <c r="E1648" s="7" t="s">
        <v>133</v>
      </c>
      <c r="F1648" s="6" t="s">
        <v>18</v>
      </c>
      <c r="G1648" s="238">
        <v>20000000</v>
      </c>
      <c r="H1648" s="238">
        <v>48000000</v>
      </c>
      <c r="I1648" s="238">
        <v>0</v>
      </c>
      <c r="J1648" s="182">
        <f t="shared" si="59"/>
        <v>68000000</v>
      </c>
      <c r="K1648" s="6" t="s">
        <v>6434</v>
      </c>
      <c r="L1648" s="6" t="s">
        <v>6435</v>
      </c>
      <c r="M1648" s="6"/>
    </row>
    <row r="1649" spans="1:16" s="49" customFormat="1" ht="24.95" customHeight="1">
      <c r="A1649" s="10" t="s">
        <v>6371</v>
      </c>
      <c r="B1649" s="10" t="s">
        <v>6372</v>
      </c>
      <c r="C1649" s="6" t="s">
        <v>124</v>
      </c>
      <c r="D1649" s="20" t="s">
        <v>6453</v>
      </c>
      <c r="E1649" s="7" t="s">
        <v>133</v>
      </c>
      <c r="F1649" s="6" t="s">
        <v>18</v>
      </c>
      <c r="G1649" s="238">
        <v>20000000</v>
      </c>
      <c r="H1649" s="238">
        <v>48000000</v>
      </c>
      <c r="I1649" s="238">
        <v>0</v>
      </c>
      <c r="J1649" s="182">
        <f t="shared" si="59"/>
        <v>68000000</v>
      </c>
      <c r="K1649" s="6" t="s">
        <v>6439</v>
      </c>
      <c r="L1649" s="6" t="s">
        <v>6440</v>
      </c>
      <c r="M1649" s="6"/>
    </row>
    <row r="1650" spans="1:16" s="49" customFormat="1" ht="24.95" customHeight="1">
      <c r="A1650" s="10" t="s">
        <v>6371</v>
      </c>
      <c r="B1650" s="10" t="s">
        <v>6372</v>
      </c>
      <c r="C1650" s="6" t="s">
        <v>124</v>
      </c>
      <c r="D1650" s="20" t="s">
        <v>6454</v>
      </c>
      <c r="E1650" s="7" t="s">
        <v>133</v>
      </c>
      <c r="F1650" s="6" t="s">
        <v>18</v>
      </c>
      <c r="G1650" s="238">
        <v>20000000</v>
      </c>
      <c r="H1650" s="238">
        <v>48000000</v>
      </c>
      <c r="I1650" s="238">
        <v>0</v>
      </c>
      <c r="J1650" s="182">
        <f t="shared" si="59"/>
        <v>68000000</v>
      </c>
      <c r="K1650" s="6" t="s">
        <v>6377</v>
      </c>
      <c r="L1650" s="6" t="s">
        <v>6378</v>
      </c>
      <c r="M1650" s="6"/>
    </row>
    <row r="1651" spans="1:16" s="49" customFormat="1" ht="24.95" customHeight="1">
      <c r="A1651" s="10" t="s">
        <v>6379</v>
      </c>
      <c r="B1651" s="10" t="s">
        <v>5077</v>
      </c>
      <c r="C1651" s="6" t="s">
        <v>124</v>
      </c>
      <c r="D1651" s="20" t="s">
        <v>6455</v>
      </c>
      <c r="E1651" s="7" t="s">
        <v>223</v>
      </c>
      <c r="F1651" s="6" t="s">
        <v>18</v>
      </c>
      <c r="G1651" s="182">
        <v>9500000</v>
      </c>
      <c r="H1651" s="182">
        <v>21000000</v>
      </c>
      <c r="I1651" s="182">
        <v>0</v>
      </c>
      <c r="J1651" s="182">
        <f t="shared" si="59"/>
        <v>30500000</v>
      </c>
      <c r="K1651" s="6" t="s">
        <v>6381</v>
      </c>
      <c r="L1651" s="6" t="s">
        <v>6382</v>
      </c>
      <c r="M1651" s="6"/>
    </row>
    <row r="1652" spans="1:16" s="49" customFormat="1" ht="24.95" customHeight="1">
      <c r="A1652" s="10" t="s">
        <v>6379</v>
      </c>
      <c r="B1652" s="10" t="s">
        <v>6391</v>
      </c>
      <c r="C1652" s="6" t="s">
        <v>157</v>
      </c>
      <c r="D1652" s="177" t="s">
        <v>6456</v>
      </c>
      <c r="E1652" s="7" t="s">
        <v>655</v>
      </c>
      <c r="F1652" s="6" t="s">
        <v>86</v>
      </c>
      <c r="G1652" s="182">
        <v>60000000</v>
      </c>
      <c r="H1652" s="182">
        <v>90000000</v>
      </c>
      <c r="I1652" s="182"/>
      <c r="J1652" s="182">
        <f t="shared" si="59"/>
        <v>150000000</v>
      </c>
      <c r="K1652" s="6" t="s">
        <v>6457</v>
      </c>
      <c r="L1652" s="6" t="s">
        <v>6458</v>
      </c>
      <c r="M1652" s="6"/>
      <c r="N1652"/>
      <c r="O1652"/>
      <c r="P1652"/>
    </row>
    <row r="1653" spans="1:16" s="49" customFormat="1" ht="24.95" customHeight="1">
      <c r="A1653" s="10" t="s">
        <v>6371</v>
      </c>
      <c r="B1653" s="10" t="s">
        <v>6372</v>
      </c>
      <c r="C1653" s="6" t="s">
        <v>213</v>
      </c>
      <c r="D1653" s="20" t="s">
        <v>6459</v>
      </c>
      <c r="E1653" s="7" t="s">
        <v>133</v>
      </c>
      <c r="F1653" s="6" t="s">
        <v>18</v>
      </c>
      <c r="G1653" s="238">
        <v>20000000</v>
      </c>
      <c r="H1653" s="238">
        <v>48000000</v>
      </c>
      <c r="I1653" s="238">
        <v>0</v>
      </c>
      <c r="J1653" s="182">
        <f t="shared" si="59"/>
        <v>68000000</v>
      </c>
      <c r="K1653" s="6" t="s">
        <v>6434</v>
      </c>
      <c r="L1653" s="6" t="s">
        <v>6435</v>
      </c>
      <c r="M1653" s="6"/>
    </row>
    <row r="1654" spans="1:16" s="49" customFormat="1" ht="24.95" customHeight="1">
      <c r="A1654" s="10" t="s">
        <v>6379</v>
      </c>
      <c r="B1654" s="10" t="s">
        <v>6424</v>
      </c>
      <c r="C1654" s="6" t="s">
        <v>575</v>
      </c>
      <c r="D1654" s="20" t="s">
        <v>6460</v>
      </c>
      <c r="E1654" s="7" t="s">
        <v>133</v>
      </c>
      <c r="F1654" s="6" t="s">
        <v>86</v>
      </c>
      <c r="G1654" s="182">
        <v>171500000</v>
      </c>
      <c r="H1654" s="182">
        <v>3500000</v>
      </c>
      <c r="I1654" s="182"/>
      <c r="J1654" s="182">
        <f t="shared" si="59"/>
        <v>175000000</v>
      </c>
      <c r="K1654" s="6" t="s">
        <v>6461</v>
      </c>
      <c r="L1654" s="6" t="s">
        <v>6462</v>
      </c>
      <c r="M1654" s="6"/>
    </row>
    <row r="1655" spans="1:16" s="49" customFormat="1" ht="24.95" customHeight="1">
      <c r="A1655" s="10" t="s">
        <v>6371</v>
      </c>
      <c r="B1655" s="10" t="s">
        <v>6372</v>
      </c>
      <c r="C1655" s="6" t="s">
        <v>575</v>
      </c>
      <c r="D1655" s="20" t="s">
        <v>6463</v>
      </c>
      <c r="E1655" s="7" t="s">
        <v>1418</v>
      </c>
      <c r="F1655" s="6" t="s">
        <v>18</v>
      </c>
      <c r="G1655" s="182">
        <v>50000000</v>
      </c>
      <c r="H1655" s="182">
        <v>0</v>
      </c>
      <c r="I1655" s="120">
        <v>0</v>
      </c>
      <c r="J1655" s="182">
        <f t="shared" si="59"/>
        <v>50000000</v>
      </c>
      <c r="K1655" s="6" t="s">
        <v>6442</v>
      </c>
      <c r="L1655" s="6" t="s">
        <v>6443</v>
      </c>
      <c r="M1655" s="6"/>
    </row>
    <row r="1656" spans="1:16" s="49" customFormat="1" ht="24.95" customHeight="1">
      <c r="A1656" s="10" t="s">
        <v>6371</v>
      </c>
      <c r="B1656" s="10" t="s">
        <v>6372</v>
      </c>
      <c r="C1656" s="6" t="s">
        <v>575</v>
      </c>
      <c r="D1656" s="20" t="s">
        <v>6464</v>
      </c>
      <c r="E1656" s="7" t="s">
        <v>526</v>
      </c>
      <c r="F1656" s="6" t="s">
        <v>18</v>
      </c>
      <c r="G1656" s="182">
        <v>12000000</v>
      </c>
      <c r="H1656" s="182">
        <v>26000000</v>
      </c>
      <c r="I1656" s="182">
        <v>0</v>
      </c>
      <c r="J1656" s="182">
        <f t="shared" si="59"/>
        <v>38000000</v>
      </c>
      <c r="K1656" s="6" t="s">
        <v>6442</v>
      </c>
      <c r="L1656" s="6" t="s">
        <v>6443</v>
      </c>
      <c r="M1656" s="6"/>
    </row>
    <row r="1657" spans="1:16" ht="24.95" customHeight="1">
      <c r="A1657" s="10" t="s">
        <v>6371</v>
      </c>
      <c r="B1657" s="10" t="s">
        <v>6372</v>
      </c>
      <c r="C1657" s="6" t="s">
        <v>575</v>
      </c>
      <c r="D1657" s="20" t="s">
        <v>6465</v>
      </c>
      <c r="E1657" s="7" t="s">
        <v>133</v>
      </c>
      <c r="F1657" s="6" t="s">
        <v>18</v>
      </c>
      <c r="G1657" s="238">
        <v>60000000</v>
      </c>
      <c r="H1657" s="238">
        <v>144000000</v>
      </c>
      <c r="I1657" s="238">
        <v>0</v>
      </c>
      <c r="J1657" s="182">
        <f t="shared" si="59"/>
        <v>204000000</v>
      </c>
      <c r="K1657" s="6" t="s">
        <v>6439</v>
      </c>
      <c r="L1657" s="6" t="s">
        <v>6440</v>
      </c>
      <c r="M1657" s="6"/>
      <c r="N1657" s="49"/>
      <c r="O1657" s="49"/>
      <c r="P1657" s="49"/>
    </row>
    <row r="1658" spans="1:16" ht="24.95" customHeight="1">
      <c r="A1658" s="10" t="s">
        <v>6371</v>
      </c>
      <c r="B1658" s="10" t="s">
        <v>6372</v>
      </c>
      <c r="C1658" s="6" t="s">
        <v>575</v>
      </c>
      <c r="D1658" s="20" t="s">
        <v>6466</v>
      </c>
      <c r="E1658" s="7" t="s">
        <v>133</v>
      </c>
      <c r="F1658" s="6" t="s">
        <v>18</v>
      </c>
      <c r="G1658" s="238">
        <v>18000000</v>
      </c>
      <c r="H1658" s="238">
        <v>220000000</v>
      </c>
      <c r="I1658" s="238">
        <v>0</v>
      </c>
      <c r="J1658" s="182">
        <f t="shared" si="59"/>
        <v>238000000</v>
      </c>
      <c r="K1658" s="6" t="s">
        <v>6377</v>
      </c>
      <c r="L1658" s="6" t="s">
        <v>6378</v>
      </c>
      <c r="M1658" s="6"/>
      <c r="N1658" s="49"/>
      <c r="O1658" s="49"/>
      <c r="P1658" s="49"/>
    </row>
    <row r="1659" spans="1:16" ht="24.95" customHeight="1">
      <c r="A1659" s="10" t="s">
        <v>6371</v>
      </c>
      <c r="B1659" s="10" t="s">
        <v>6372</v>
      </c>
      <c r="C1659" s="6" t="s">
        <v>575</v>
      </c>
      <c r="D1659" s="20" t="s">
        <v>6467</v>
      </c>
      <c r="E1659" s="7" t="s">
        <v>133</v>
      </c>
      <c r="F1659" s="6" t="s">
        <v>18</v>
      </c>
      <c r="G1659" s="238">
        <v>22000000</v>
      </c>
      <c r="H1659" s="238">
        <v>500000000</v>
      </c>
      <c r="I1659" s="238">
        <v>0</v>
      </c>
      <c r="J1659" s="182">
        <f t="shared" si="59"/>
        <v>522000000</v>
      </c>
      <c r="K1659" s="6" t="s">
        <v>6377</v>
      </c>
      <c r="L1659" s="6" t="s">
        <v>6378</v>
      </c>
      <c r="M1659" s="6"/>
      <c r="N1659" s="49"/>
      <c r="O1659" s="49"/>
      <c r="P1659" s="49"/>
    </row>
    <row r="1660" spans="1:16" ht="24.95" customHeight="1">
      <c r="A1660" s="10" t="s">
        <v>6371</v>
      </c>
      <c r="B1660" s="10" t="s">
        <v>6372</v>
      </c>
      <c r="C1660" s="6" t="s">
        <v>139</v>
      </c>
      <c r="D1660" s="20" t="s">
        <v>6468</v>
      </c>
      <c r="E1660" s="7" t="s">
        <v>526</v>
      </c>
      <c r="F1660" s="6" t="s">
        <v>18</v>
      </c>
      <c r="G1660" s="182">
        <v>17000000</v>
      </c>
      <c r="H1660" s="182">
        <v>0</v>
      </c>
      <c r="I1660" s="120">
        <v>0</v>
      </c>
      <c r="J1660" s="182">
        <f t="shared" si="59"/>
        <v>17000000</v>
      </c>
      <c r="K1660" s="6" t="s">
        <v>6374</v>
      </c>
      <c r="L1660" s="6" t="s">
        <v>6375</v>
      </c>
      <c r="M1660" s="6"/>
      <c r="N1660" s="49"/>
      <c r="O1660" s="49"/>
      <c r="P1660" s="49"/>
    </row>
    <row r="1661" spans="1:16" ht="24.95" customHeight="1">
      <c r="A1661" s="10" t="s">
        <v>6371</v>
      </c>
      <c r="B1661" s="10" t="s">
        <v>6372</v>
      </c>
      <c r="C1661" s="6" t="s">
        <v>139</v>
      </c>
      <c r="D1661" s="20" t="s">
        <v>6469</v>
      </c>
      <c r="E1661" s="7" t="s">
        <v>133</v>
      </c>
      <c r="F1661" s="6" t="s">
        <v>18</v>
      </c>
      <c r="G1661" s="238">
        <v>100000000</v>
      </c>
      <c r="H1661" s="238">
        <v>930000000</v>
      </c>
      <c r="I1661" s="238">
        <v>0</v>
      </c>
      <c r="J1661" s="182">
        <f t="shared" si="59"/>
        <v>1030000000</v>
      </c>
      <c r="K1661" s="6" t="s">
        <v>6439</v>
      </c>
      <c r="L1661" s="6" t="s">
        <v>6440</v>
      </c>
      <c r="M1661" s="6"/>
      <c r="N1661" s="49"/>
      <c r="O1661" s="49"/>
      <c r="P1661" s="49"/>
    </row>
    <row r="1662" spans="1:16" ht="24.95" customHeight="1">
      <c r="A1662" s="10" t="s">
        <v>6371</v>
      </c>
      <c r="B1662" s="10" t="s">
        <v>6372</v>
      </c>
      <c r="C1662" s="6" t="s">
        <v>139</v>
      </c>
      <c r="D1662" s="20" t="s">
        <v>6470</v>
      </c>
      <c r="E1662" s="7" t="s">
        <v>133</v>
      </c>
      <c r="F1662" s="6" t="s">
        <v>18</v>
      </c>
      <c r="G1662" s="238">
        <v>110000000</v>
      </c>
      <c r="H1662" s="238">
        <v>690000000</v>
      </c>
      <c r="I1662" s="238">
        <v>0</v>
      </c>
      <c r="J1662" s="182">
        <f t="shared" si="59"/>
        <v>800000000</v>
      </c>
      <c r="K1662" s="6" t="s">
        <v>6439</v>
      </c>
      <c r="L1662" s="6" t="s">
        <v>6440</v>
      </c>
      <c r="M1662" s="6"/>
      <c r="N1662" s="49"/>
      <c r="O1662" s="49"/>
      <c r="P1662" s="49"/>
    </row>
    <row r="1663" spans="1:16" ht="24.95" customHeight="1">
      <c r="A1663" s="10" t="s">
        <v>6371</v>
      </c>
      <c r="B1663" s="10" t="s">
        <v>6372</v>
      </c>
      <c r="C1663" s="6" t="s">
        <v>139</v>
      </c>
      <c r="D1663" s="20" t="s">
        <v>6471</v>
      </c>
      <c r="E1663" s="7" t="s">
        <v>133</v>
      </c>
      <c r="F1663" s="6" t="s">
        <v>18</v>
      </c>
      <c r="G1663" s="238">
        <v>70000000</v>
      </c>
      <c r="H1663" s="238">
        <v>50000000</v>
      </c>
      <c r="I1663" s="238">
        <v>0</v>
      </c>
      <c r="J1663" s="182">
        <f t="shared" si="59"/>
        <v>120000000</v>
      </c>
      <c r="K1663" s="6" t="s">
        <v>6439</v>
      </c>
      <c r="L1663" s="6" t="s">
        <v>6440</v>
      </c>
      <c r="M1663" s="6"/>
      <c r="N1663" s="49"/>
      <c r="O1663" s="49"/>
      <c r="P1663" s="49"/>
    </row>
    <row r="1664" spans="1:16" ht="24.95" customHeight="1">
      <c r="A1664" s="10" t="s">
        <v>6379</v>
      </c>
      <c r="B1664" s="10" t="s">
        <v>6372</v>
      </c>
      <c r="C1664" s="6" t="s">
        <v>139</v>
      </c>
      <c r="D1664" s="20" t="s">
        <v>6472</v>
      </c>
      <c r="E1664" s="7" t="s">
        <v>115</v>
      </c>
      <c r="F1664" s="6" t="s">
        <v>18</v>
      </c>
      <c r="G1664" s="255">
        <v>3060000000</v>
      </c>
      <c r="H1664" s="255">
        <v>2300000000</v>
      </c>
      <c r="I1664" s="255">
        <v>550000000</v>
      </c>
      <c r="J1664" s="182">
        <f t="shared" si="59"/>
        <v>5910000000</v>
      </c>
      <c r="K1664" s="6" t="s">
        <v>6473</v>
      </c>
      <c r="L1664" s="6" t="s">
        <v>6474</v>
      </c>
      <c r="M1664" s="6"/>
      <c r="N1664" s="49"/>
      <c r="O1664" s="49"/>
      <c r="P1664" s="49"/>
    </row>
    <row r="1665" spans="1:17" s="49" customFormat="1" ht="24.95" customHeight="1">
      <c r="A1665" s="10" t="s">
        <v>6379</v>
      </c>
      <c r="B1665" s="10" t="s">
        <v>6424</v>
      </c>
      <c r="C1665" s="6" t="s">
        <v>126</v>
      </c>
      <c r="D1665" s="177" t="s">
        <v>6475</v>
      </c>
      <c r="E1665" s="7" t="s">
        <v>115</v>
      </c>
      <c r="F1665" s="6" t="s">
        <v>18</v>
      </c>
      <c r="G1665" s="182">
        <v>3745000000</v>
      </c>
      <c r="H1665" s="182"/>
      <c r="I1665" s="182"/>
      <c r="J1665" s="182">
        <f t="shared" si="59"/>
        <v>3745000000</v>
      </c>
      <c r="K1665" s="6" t="s">
        <v>6461</v>
      </c>
      <c r="L1665" s="6" t="s">
        <v>6462</v>
      </c>
      <c r="M1665" s="6"/>
    </row>
    <row r="1666" spans="1:17" s="49" customFormat="1" ht="24.95" customHeight="1">
      <c r="A1666" s="10" t="s">
        <v>6371</v>
      </c>
      <c r="B1666" s="10" t="s">
        <v>784</v>
      </c>
      <c r="C1666" s="6" t="s">
        <v>126</v>
      </c>
      <c r="D1666" s="20" t="s">
        <v>6476</v>
      </c>
      <c r="E1666" s="7" t="s">
        <v>292</v>
      </c>
      <c r="F1666" s="6" t="s">
        <v>86</v>
      </c>
      <c r="G1666" s="182">
        <v>1523432000</v>
      </c>
      <c r="H1666" s="182">
        <v>877496000</v>
      </c>
      <c r="I1666" s="182">
        <v>0</v>
      </c>
      <c r="J1666" s="182">
        <f t="shared" si="59"/>
        <v>2400928000</v>
      </c>
      <c r="K1666" s="6" t="s">
        <v>6477</v>
      </c>
      <c r="L1666" s="6" t="s">
        <v>6478</v>
      </c>
      <c r="M1666" s="6" t="s">
        <v>37</v>
      </c>
    </row>
    <row r="1667" spans="1:17" s="49" customFormat="1" ht="24.95" customHeight="1">
      <c r="A1667" s="10" t="s">
        <v>6371</v>
      </c>
      <c r="B1667" s="10" t="s">
        <v>784</v>
      </c>
      <c r="C1667" s="6" t="s">
        <v>126</v>
      </c>
      <c r="D1667" s="20" t="s">
        <v>6479</v>
      </c>
      <c r="E1667" s="7" t="s">
        <v>37</v>
      </c>
      <c r="F1667" s="6" t="s">
        <v>18</v>
      </c>
      <c r="G1667" s="182">
        <v>341653000</v>
      </c>
      <c r="H1667" s="182">
        <v>248924000</v>
      </c>
      <c r="I1667" s="182">
        <v>0</v>
      </c>
      <c r="J1667" s="182">
        <f t="shared" si="59"/>
        <v>590577000</v>
      </c>
      <c r="K1667" s="6" t="s">
        <v>6480</v>
      </c>
      <c r="L1667" s="6" t="s">
        <v>6481</v>
      </c>
      <c r="M1667" s="6" t="s">
        <v>37</v>
      </c>
    </row>
    <row r="1668" spans="1:17" s="49" customFormat="1" ht="24.95" customHeight="1">
      <c r="A1668" s="10" t="s">
        <v>6371</v>
      </c>
      <c r="B1668" s="10" t="s">
        <v>784</v>
      </c>
      <c r="C1668" s="6" t="s">
        <v>126</v>
      </c>
      <c r="D1668" s="20" t="s">
        <v>6482</v>
      </c>
      <c r="E1668" s="7" t="s">
        <v>37</v>
      </c>
      <c r="F1668" s="6" t="s">
        <v>18</v>
      </c>
      <c r="G1668" s="182">
        <v>686528000</v>
      </c>
      <c r="H1668" s="182">
        <v>490881000</v>
      </c>
      <c r="I1668" s="182">
        <v>0</v>
      </c>
      <c r="J1668" s="182">
        <f t="shared" si="59"/>
        <v>1177409000</v>
      </c>
      <c r="K1668" s="6" t="s">
        <v>6480</v>
      </c>
      <c r="L1668" s="6" t="s">
        <v>6481</v>
      </c>
      <c r="M1668" s="6" t="s">
        <v>37</v>
      </c>
    </row>
    <row r="1669" spans="1:17" s="49" customFormat="1" ht="24.95" customHeight="1">
      <c r="A1669" s="10" t="s">
        <v>6371</v>
      </c>
      <c r="B1669" s="10" t="s">
        <v>784</v>
      </c>
      <c r="C1669" s="6" t="s">
        <v>126</v>
      </c>
      <c r="D1669" s="20" t="s">
        <v>6483</v>
      </c>
      <c r="E1669" s="7" t="s">
        <v>37</v>
      </c>
      <c r="F1669" s="6" t="s">
        <v>18</v>
      </c>
      <c r="G1669" s="182">
        <v>355341000</v>
      </c>
      <c r="H1669" s="182">
        <v>224238000</v>
      </c>
      <c r="I1669" s="182">
        <v>0</v>
      </c>
      <c r="J1669" s="182">
        <f t="shared" si="59"/>
        <v>579579000</v>
      </c>
      <c r="K1669" s="6" t="s">
        <v>6484</v>
      </c>
      <c r="L1669" s="6" t="s">
        <v>6485</v>
      </c>
      <c r="M1669" s="6" t="s">
        <v>37</v>
      </c>
    </row>
    <row r="1670" spans="1:17" s="49" customFormat="1" ht="24.95" customHeight="1">
      <c r="A1670" s="10" t="s">
        <v>6371</v>
      </c>
      <c r="B1670" s="10" t="s">
        <v>784</v>
      </c>
      <c r="C1670" s="6" t="s">
        <v>126</v>
      </c>
      <c r="D1670" s="20" t="s">
        <v>6486</v>
      </c>
      <c r="E1670" s="7" t="s">
        <v>37</v>
      </c>
      <c r="F1670" s="6" t="s">
        <v>18</v>
      </c>
      <c r="G1670" s="182">
        <v>336978000</v>
      </c>
      <c r="H1670" s="182">
        <v>171202000</v>
      </c>
      <c r="I1670" s="182">
        <v>0</v>
      </c>
      <c r="J1670" s="182">
        <f t="shared" si="59"/>
        <v>508180000</v>
      </c>
      <c r="K1670" s="6" t="s">
        <v>6484</v>
      </c>
      <c r="L1670" s="6" t="s">
        <v>6485</v>
      </c>
      <c r="M1670" s="6" t="s">
        <v>37</v>
      </c>
      <c r="N1670" s="157"/>
      <c r="O1670" s="157"/>
      <c r="P1670" s="157"/>
    </row>
    <row r="1671" spans="1:17" s="49" customFormat="1" ht="24.95" customHeight="1">
      <c r="A1671" s="10" t="s">
        <v>6379</v>
      </c>
      <c r="B1671" s="10" t="s">
        <v>6391</v>
      </c>
      <c r="C1671" s="6" t="s">
        <v>704</v>
      </c>
      <c r="D1671" s="177" t="s">
        <v>6487</v>
      </c>
      <c r="E1671" s="7" t="s">
        <v>655</v>
      </c>
      <c r="F1671" s="6" t="s">
        <v>86</v>
      </c>
      <c r="G1671" s="182">
        <v>700000000</v>
      </c>
      <c r="H1671" s="182">
        <v>500000000</v>
      </c>
      <c r="I1671" s="182"/>
      <c r="J1671" s="182">
        <f t="shared" si="59"/>
        <v>1200000000</v>
      </c>
      <c r="K1671" s="6" t="s">
        <v>6488</v>
      </c>
      <c r="L1671" s="6" t="s">
        <v>6489</v>
      </c>
      <c r="M1671" s="6"/>
      <c r="N1671"/>
      <c r="O1671"/>
      <c r="P1671"/>
    </row>
    <row r="1672" spans="1:17" s="49" customFormat="1" ht="24.95" customHeight="1">
      <c r="A1672" s="10" t="s">
        <v>6379</v>
      </c>
      <c r="B1672" s="10" t="s">
        <v>6391</v>
      </c>
      <c r="C1672" s="6" t="s">
        <v>704</v>
      </c>
      <c r="D1672" s="177" t="s">
        <v>6490</v>
      </c>
      <c r="E1672" s="7" t="s">
        <v>655</v>
      </c>
      <c r="F1672" s="6" t="s">
        <v>94</v>
      </c>
      <c r="G1672" s="182">
        <v>1000000000</v>
      </c>
      <c r="H1672" s="182"/>
      <c r="I1672" s="182"/>
      <c r="J1672" s="182">
        <f t="shared" si="59"/>
        <v>1000000000</v>
      </c>
      <c r="K1672" s="6" t="s">
        <v>6491</v>
      </c>
      <c r="L1672" s="6" t="s">
        <v>6492</v>
      </c>
      <c r="M1672" s="6"/>
      <c r="N1672"/>
      <c r="O1672"/>
      <c r="P1672"/>
    </row>
    <row r="1673" spans="1:17" s="49" customFormat="1" ht="24.95" customHeight="1">
      <c r="A1673" s="10" t="s">
        <v>6379</v>
      </c>
      <c r="B1673" s="10" t="s">
        <v>6391</v>
      </c>
      <c r="C1673" s="6" t="s">
        <v>704</v>
      </c>
      <c r="D1673" s="177" t="s">
        <v>6493</v>
      </c>
      <c r="E1673" s="7" t="s">
        <v>133</v>
      </c>
      <c r="F1673" s="6" t="s">
        <v>86</v>
      </c>
      <c r="G1673" s="182">
        <v>1000000000</v>
      </c>
      <c r="H1673" s="182">
        <v>600000000</v>
      </c>
      <c r="I1673" s="182"/>
      <c r="J1673" s="182">
        <f t="shared" si="59"/>
        <v>1600000000</v>
      </c>
      <c r="K1673" s="6" t="s">
        <v>6494</v>
      </c>
      <c r="L1673" s="6" t="s">
        <v>6495</v>
      </c>
      <c r="M1673" s="6"/>
      <c r="N1673"/>
      <c r="O1673"/>
      <c r="P1673"/>
    </row>
    <row r="1674" spans="1:17" s="178" customFormat="1" ht="24.75" customHeight="1">
      <c r="A1674" s="55" t="s">
        <v>6524</v>
      </c>
      <c r="B1674" s="55" t="s">
        <v>6525</v>
      </c>
      <c r="C1674" s="50" t="s">
        <v>108</v>
      </c>
      <c r="D1674" s="50" t="s">
        <v>6526</v>
      </c>
      <c r="E1674" s="56" t="s">
        <v>115</v>
      </c>
      <c r="F1674" s="50" t="s">
        <v>6527</v>
      </c>
      <c r="G1674" s="194">
        <v>7652000000</v>
      </c>
      <c r="H1674" s="194">
        <v>782000000</v>
      </c>
      <c r="I1674" s="194">
        <v>0</v>
      </c>
      <c r="J1674" s="194">
        <v>8434000000</v>
      </c>
      <c r="K1674" s="6" t="s">
        <v>6528</v>
      </c>
      <c r="L1674" s="6" t="s">
        <v>6529</v>
      </c>
      <c r="M1674" s="6" t="s">
        <v>6530</v>
      </c>
    </row>
    <row r="1675" spans="1:17" s="178" customFormat="1" ht="24.75" customHeight="1">
      <c r="A1675" s="55" t="s">
        <v>6531</v>
      </c>
      <c r="B1675" s="55" t="s">
        <v>6532</v>
      </c>
      <c r="C1675" s="50" t="s">
        <v>108</v>
      </c>
      <c r="D1675" s="50" t="s">
        <v>6533</v>
      </c>
      <c r="E1675" s="56" t="s">
        <v>133</v>
      </c>
      <c r="F1675" s="50" t="s">
        <v>18</v>
      </c>
      <c r="G1675" s="194">
        <v>300000000</v>
      </c>
      <c r="H1675" s="194">
        <v>2500000000</v>
      </c>
      <c r="I1675" s="194">
        <v>45000000</v>
      </c>
      <c r="J1675" s="194">
        <v>2845000000</v>
      </c>
      <c r="K1675" s="6" t="s">
        <v>6534</v>
      </c>
      <c r="L1675" s="6" t="s">
        <v>6535</v>
      </c>
      <c r="M1675" s="6" t="s">
        <v>85</v>
      </c>
      <c r="N1675" s="179"/>
    </row>
    <row r="1676" spans="1:17" s="178" customFormat="1" ht="24.75" customHeight="1">
      <c r="A1676" s="55" t="s">
        <v>6531</v>
      </c>
      <c r="B1676" s="55" t="s">
        <v>6532</v>
      </c>
      <c r="C1676" s="50" t="s">
        <v>108</v>
      </c>
      <c r="D1676" s="50" t="s">
        <v>6536</v>
      </c>
      <c r="E1676" s="56" t="s">
        <v>133</v>
      </c>
      <c r="F1676" s="50" t="s">
        <v>18</v>
      </c>
      <c r="G1676" s="194">
        <v>300000000</v>
      </c>
      <c r="H1676" s="194">
        <v>3659000000</v>
      </c>
      <c r="I1676" s="194">
        <v>70000000</v>
      </c>
      <c r="J1676" s="194">
        <v>4029000000</v>
      </c>
      <c r="K1676" s="6" t="s">
        <v>6534</v>
      </c>
      <c r="L1676" s="6" t="s">
        <v>6535</v>
      </c>
      <c r="M1676" s="6" t="s">
        <v>85</v>
      </c>
      <c r="N1676" s="180"/>
    </row>
    <row r="1677" spans="1:17" s="178" customFormat="1" ht="24.75" customHeight="1">
      <c r="A1677" s="10" t="s">
        <v>6531</v>
      </c>
      <c r="B1677" s="10" t="s">
        <v>4994</v>
      </c>
      <c r="C1677" s="6" t="s">
        <v>102</v>
      </c>
      <c r="D1677" s="6" t="s">
        <v>6537</v>
      </c>
      <c r="E1677" s="7" t="s">
        <v>115</v>
      </c>
      <c r="F1677" s="6" t="s">
        <v>18</v>
      </c>
      <c r="G1677" s="194">
        <v>6768150000</v>
      </c>
      <c r="H1677" s="194">
        <v>5792730872</v>
      </c>
      <c r="I1677" s="194">
        <v>1556289338</v>
      </c>
      <c r="J1677" s="194">
        <v>14117170210</v>
      </c>
      <c r="K1677" s="6" t="s">
        <v>6538</v>
      </c>
      <c r="L1677" s="6" t="s">
        <v>6539</v>
      </c>
      <c r="M1677" s="6" t="s">
        <v>115</v>
      </c>
      <c r="N1677"/>
      <c r="O1677"/>
      <c r="P1677"/>
      <c r="Q1677"/>
    </row>
    <row r="1678" spans="1:17" s="178" customFormat="1" ht="24.75" customHeight="1">
      <c r="A1678" s="10" t="s">
        <v>6540</v>
      </c>
      <c r="B1678" s="10" t="s">
        <v>6541</v>
      </c>
      <c r="C1678" s="6" t="s">
        <v>6542</v>
      </c>
      <c r="D1678" s="6" t="s">
        <v>6543</v>
      </c>
      <c r="E1678" s="7" t="s">
        <v>6544</v>
      </c>
      <c r="F1678" s="6" t="s">
        <v>6545</v>
      </c>
      <c r="G1678" s="194">
        <v>242000000</v>
      </c>
      <c r="H1678" s="194">
        <v>53520000</v>
      </c>
      <c r="I1678" s="194">
        <v>15000000</v>
      </c>
      <c r="J1678" s="194">
        <v>310520000</v>
      </c>
      <c r="K1678" s="6" t="s">
        <v>6546</v>
      </c>
      <c r="L1678" s="6" t="s">
        <v>6547</v>
      </c>
      <c r="M1678" s="6" t="s">
        <v>6544</v>
      </c>
    </row>
    <row r="1679" spans="1:17" s="178" customFormat="1" ht="24.75" customHeight="1">
      <c r="A1679" s="10" t="s">
        <v>6540</v>
      </c>
      <c r="B1679" s="10" t="s">
        <v>6541</v>
      </c>
      <c r="C1679" s="6" t="s">
        <v>6542</v>
      </c>
      <c r="D1679" s="6" t="s">
        <v>6548</v>
      </c>
      <c r="E1679" s="7" t="s">
        <v>6544</v>
      </c>
      <c r="F1679" s="6" t="s">
        <v>6545</v>
      </c>
      <c r="G1679" s="194">
        <v>110000000</v>
      </c>
      <c r="H1679" s="194">
        <v>800000000</v>
      </c>
      <c r="I1679" s="194">
        <v>5000000</v>
      </c>
      <c r="J1679" s="194">
        <v>915000000</v>
      </c>
      <c r="K1679" s="6" t="s">
        <v>6546</v>
      </c>
      <c r="L1679" s="6" t="s">
        <v>6547</v>
      </c>
      <c r="M1679" s="6" t="s">
        <v>6544</v>
      </c>
    </row>
    <row r="1680" spans="1:17" s="178" customFormat="1" ht="24.75" customHeight="1">
      <c r="A1680" s="10" t="s">
        <v>6540</v>
      </c>
      <c r="B1680" s="10" t="s">
        <v>6541</v>
      </c>
      <c r="C1680" s="6" t="s">
        <v>6542</v>
      </c>
      <c r="D1680" s="6" t="s">
        <v>6549</v>
      </c>
      <c r="E1680" s="7" t="s">
        <v>6544</v>
      </c>
      <c r="F1680" s="6" t="s">
        <v>6545</v>
      </c>
      <c r="G1680" s="194">
        <v>140000000</v>
      </c>
      <c r="H1680" s="194">
        <v>440000000</v>
      </c>
      <c r="I1680" s="194">
        <v>10000000</v>
      </c>
      <c r="J1680" s="194">
        <v>590000000</v>
      </c>
      <c r="K1680" s="6" t="s">
        <v>6546</v>
      </c>
      <c r="L1680" s="6" t="s">
        <v>6547</v>
      </c>
      <c r="M1680" s="6" t="s">
        <v>6544</v>
      </c>
    </row>
    <row r="1681" spans="1:17" s="178" customFormat="1" ht="24.75" customHeight="1">
      <c r="A1681" s="10" t="s">
        <v>6540</v>
      </c>
      <c r="B1681" s="10" t="s">
        <v>6541</v>
      </c>
      <c r="C1681" s="6" t="s">
        <v>6542</v>
      </c>
      <c r="D1681" s="6" t="s">
        <v>6550</v>
      </c>
      <c r="E1681" s="7" t="s">
        <v>6544</v>
      </c>
      <c r="F1681" s="6" t="s">
        <v>6545</v>
      </c>
      <c r="G1681" s="194">
        <v>15000000</v>
      </c>
      <c r="H1681" s="194">
        <v>6000000</v>
      </c>
      <c r="I1681" s="194">
        <v>1000000</v>
      </c>
      <c r="J1681" s="194">
        <v>22000000</v>
      </c>
      <c r="K1681" s="6" t="s">
        <v>6546</v>
      </c>
      <c r="L1681" s="6" t="s">
        <v>6547</v>
      </c>
      <c r="M1681" s="6" t="s">
        <v>6544</v>
      </c>
    </row>
    <row r="1682" spans="1:17" s="178" customFormat="1" ht="24.75" customHeight="1">
      <c r="A1682" s="10" t="s">
        <v>6540</v>
      </c>
      <c r="B1682" s="10" t="s">
        <v>6541</v>
      </c>
      <c r="C1682" s="50" t="s">
        <v>6542</v>
      </c>
      <c r="D1682" s="50" t="s">
        <v>6551</v>
      </c>
      <c r="E1682" s="56" t="s">
        <v>6544</v>
      </c>
      <c r="F1682" s="50" t="s">
        <v>18</v>
      </c>
      <c r="G1682" s="194">
        <v>1500000000</v>
      </c>
      <c r="H1682" s="194">
        <v>450000000</v>
      </c>
      <c r="I1682" s="194">
        <v>120000000</v>
      </c>
      <c r="J1682" s="194">
        <v>2070000000</v>
      </c>
      <c r="K1682" s="6" t="s">
        <v>6552</v>
      </c>
      <c r="L1682" s="6" t="s">
        <v>6553</v>
      </c>
      <c r="M1682" s="6" t="s">
        <v>6554</v>
      </c>
    </row>
    <row r="1683" spans="1:17" s="178" customFormat="1" ht="24.75" customHeight="1">
      <c r="A1683" s="10" t="s">
        <v>6555</v>
      </c>
      <c r="B1683" s="10" t="s">
        <v>6556</v>
      </c>
      <c r="C1683" s="6" t="s">
        <v>108</v>
      </c>
      <c r="D1683" s="181" t="s">
        <v>6557</v>
      </c>
      <c r="E1683" s="7" t="s">
        <v>133</v>
      </c>
      <c r="F1683" s="6" t="s">
        <v>6558</v>
      </c>
      <c r="G1683" s="194">
        <v>150000000</v>
      </c>
      <c r="H1683" s="194">
        <v>1200000000</v>
      </c>
      <c r="I1683" s="194">
        <v>5000000</v>
      </c>
      <c r="J1683" s="194">
        <v>1355000000</v>
      </c>
      <c r="K1683" s="6" t="s">
        <v>6559</v>
      </c>
      <c r="L1683" s="6" t="s">
        <v>6560</v>
      </c>
      <c r="M1683" s="6" t="s">
        <v>133</v>
      </c>
      <c r="N1683"/>
      <c r="O1683"/>
      <c r="P1683"/>
      <c r="Q1683"/>
    </row>
    <row r="1684" spans="1:17" s="178" customFormat="1" ht="24.75" customHeight="1">
      <c r="A1684" s="10" t="s">
        <v>6555</v>
      </c>
      <c r="B1684" s="10" t="s">
        <v>6561</v>
      </c>
      <c r="C1684" s="6" t="s">
        <v>108</v>
      </c>
      <c r="D1684" s="6" t="s">
        <v>6562</v>
      </c>
      <c r="E1684" s="7" t="s">
        <v>837</v>
      </c>
      <c r="F1684" s="6" t="s">
        <v>6558</v>
      </c>
      <c r="G1684" s="194">
        <v>80000000</v>
      </c>
      <c r="H1684" s="194">
        <v>0</v>
      </c>
      <c r="I1684" s="194">
        <v>0</v>
      </c>
      <c r="J1684" s="194">
        <v>80000000</v>
      </c>
      <c r="K1684" s="6" t="s">
        <v>6563</v>
      </c>
      <c r="L1684" s="6" t="s">
        <v>6564</v>
      </c>
      <c r="M1684" s="6" t="s">
        <v>115</v>
      </c>
      <c r="O1684"/>
      <c r="P1684"/>
      <c r="Q1684"/>
    </row>
    <row r="1685" spans="1:17" s="178" customFormat="1" ht="24.75" customHeight="1">
      <c r="A1685" s="10" t="s">
        <v>6555</v>
      </c>
      <c r="B1685" s="10" t="s">
        <v>6561</v>
      </c>
      <c r="C1685" s="50" t="s">
        <v>6565</v>
      </c>
      <c r="D1685" s="50" t="s">
        <v>6566</v>
      </c>
      <c r="E1685" s="56" t="s">
        <v>837</v>
      </c>
      <c r="F1685" s="50" t="s">
        <v>119</v>
      </c>
      <c r="G1685" s="182">
        <v>114710000</v>
      </c>
      <c r="H1685" s="182">
        <v>25990000</v>
      </c>
      <c r="I1685" s="182">
        <v>1000000</v>
      </c>
      <c r="J1685" s="182">
        <v>141700000</v>
      </c>
      <c r="K1685" s="50" t="s">
        <v>6567</v>
      </c>
      <c r="L1685" s="50" t="s">
        <v>6568</v>
      </c>
      <c r="M1685" s="50" t="s">
        <v>115</v>
      </c>
    </row>
    <row r="1686" spans="1:17" s="178" customFormat="1" ht="24.75" customHeight="1">
      <c r="A1686" s="10" t="s">
        <v>6540</v>
      </c>
      <c r="B1686" s="10" t="s">
        <v>6541</v>
      </c>
      <c r="C1686" s="50" t="s">
        <v>6542</v>
      </c>
      <c r="D1686" s="50" t="s">
        <v>6569</v>
      </c>
      <c r="E1686" s="56" t="s">
        <v>837</v>
      </c>
      <c r="F1686" s="50" t="s">
        <v>6545</v>
      </c>
      <c r="G1686" s="182">
        <v>4051010000</v>
      </c>
      <c r="H1686" s="182">
        <v>400170000</v>
      </c>
      <c r="I1686" s="194">
        <v>0</v>
      </c>
      <c r="J1686" s="182">
        <v>4451180000</v>
      </c>
      <c r="K1686" s="50" t="s">
        <v>6570</v>
      </c>
      <c r="L1686" s="50" t="s">
        <v>6571</v>
      </c>
      <c r="M1686" s="50" t="s">
        <v>115</v>
      </c>
    </row>
    <row r="1687" spans="1:17" s="178" customFormat="1" ht="24.75" customHeight="1">
      <c r="A1687" s="55" t="s">
        <v>6540</v>
      </c>
      <c r="B1687" s="55" t="s">
        <v>6572</v>
      </c>
      <c r="C1687" s="50" t="s">
        <v>42</v>
      </c>
      <c r="D1687" s="50" t="s">
        <v>6573</v>
      </c>
      <c r="E1687" s="56" t="s">
        <v>6574</v>
      </c>
      <c r="F1687" s="50" t="s">
        <v>6545</v>
      </c>
      <c r="G1687" s="194">
        <v>816381000</v>
      </c>
      <c r="H1687" s="194">
        <v>562028000</v>
      </c>
      <c r="I1687" s="194">
        <v>408763000</v>
      </c>
      <c r="J1687" s="194">
        <v>1787172000</v>
      </c>
      <c r="K1687" s="6" t="s">
        <v>6575</v>
      </c>
      <c r="L1687" s="6" t="s">
        <v>6576</v>
      </c>
      <c r="M1687" s="6" t="s">
        <v>6574</v>
      </c>
    </row>
    <row r="1688" spans="1:17" s="178" customFormat="1" ht="24.75" customHeight="1">
      <c r="A1688" s="55" t="s">
        <v>6540</v>
      </c>
      <c r="B1688" s="55" t="s">
        <v>6572</v>
      </c>
      <c r="C1688" s="50" t="s">
        <v>6577</v>
      </c>
      <c r="D1688" s="50" t="s">
        <v>6578</v>
      </c>
      <c r="E1688" s="56" t="s">
        <v>6544</v>
      </c>
      <c r="F1688" s="50" t="s">
        <v>6545</v>
      </c>
      <c r="G1688" s="194">
        <v>60000000</v>
      </c>
      <c r="H1688" s="194">
        <v>50000000</v>
      </c>
      <c r="I1688" s="194">
        <v>0</v>
      </c>
      <c r="J1688" s="194">
        <v>110000000</v>
      </c>
      <c r="K1688" s="6" t="s">
        <v>6579</v>
      </c>
      <c r="L1688" s="6" t="s">
        <v>6580</v>
      </c>
      <c r="M1688" s="6" t="s">
        <v>6544</v>
      </c>
    </row>
    <row r="1689" spans="1:17" s="178" customFormat="1" ht="24.75" customHeight="1">
      <c r="A1689" s="55" t="s">
        <v>6540</v>
      </c>
      <c r="B1689" s="55" t="s">
        <v>6572</v>
      </c>
      <c r="C1689" s="50" t="s">
        <v>6577</v>
      </c>
      <c r="D1689" s="50" t="s">
        <v>6581</v>
      </c>
      <c r="E1689" s="56" t="s">
        <v>6544</v>
      </c>
      <c r="F1689" s="50" t="s">
        <v>6545</v>
      </c>
      <c r="G1689" s="194">
        <v>60000000</v>
      </c>
      <c r="H1689" s="194">
        <v>670000000</v>
      </c>
      <c r="I1689" s="256">
        <v>10000000</v>
      </c>
      <c r="J1689" s="194">
        <v>740000000</v>
      </c>
      <c r="K1689" s="6" t="s">
        <v>6579</v>
      </c>
      <c r="L1689" s="6" t="s">
        <v>6580</v>
      </c>
      <c r="M1689" s="6" t="s">
        <v>6544</v>
      </c>
    </row>
    <row r="1690" spans="1:17" s="178" customFormat="1" ht="24.75" customHeight="1">
      <c r="A1690" s="55" t="s">
        <v>6540</v>
      </c>
      <c r="B1690" s="55" t="s">
        <v>6572</v>
      </c>
      <c r="C1690" s="50" t="s">
        <v>6577</v>
      </c>
      <c r="D1690" s="50" t="s">
        <v>6582</v>
      </c>
      <c r="E1690" s="56" t="s">
        <v>6544</v>
      </c>
      <c r="F1690" s="50" t="s">
        <v>6545</v>
      </c>
      <c r="G1690" s="194">
        <v>80000000</v>
      </c>
      <c r="H1690" s="194">
        <v>825000000</v>
      </c>
      <c r="I1690" s="256">
        <v>20000000</v>
      </c>
      <c r="J1690" s="194">
        <v>925000000</v>
      </c>
      <c r="K1690" s="6" t="s">
        <v>6579</v>
      </c>
      <c r="L1690" s="6" t="s">
        <v>6580</v>
      </c>
      <c r="M1690" s="6" t="s">
        <v>6544</v>
      </c>
    </row>
    <row r="1691" spans="1:17" s="178" customFormat="1" ht="24.75" customHeight="1">
      <c r="A1691" s="55" t="s">
        <v>6540</v>
      </c>
      <c r="B1691" s="55" t="s">
        <v>6572</v>
      </c>
      <c r="C1691" s="50" t="s">
        <v>6577</v>
      </c>
      <c r="D1691" s="50" t="s">
        <v>6583</v>
      </c>
      <c r="E1691" s="56" t="s">
        <v>6544</v>
      </c>
      <c r="F1691" s="50" t="s">
        <v>6545</v>
      </c>
      <c r="G1691" s="194">
        <v>60000000</v>
      </c>
      <c r="H1691" s="194">
        <v>50000000</v>
      </c>
      <c r="I1691" s="194">
        <v>0</v>
      </c>
      <c r="J1691" s="194">
        <v>110000000</v>
      </c>
      <c r="K1691" s="6" t="s">
        <v>6584</v>
      </c>
      <c r="L1691" s="6" t="s">
        <v>6585</v>
      </c>
      <c r="M1691" s="6" t="s">
        <v>6544</v>
      </c>
    </row>
    <row r="1692" spans="1:17" s="178" customFormat="1" ht="24.75" customHeight="1">
      <c r="A1692" s="55" t="s">
        <v>6540</v>
      </c>
      <c r="B1692" s="55" t="s">
        <v>6572</v>
      </c>
      <c r="C1692" s="50" t="s">
        <v>6577</v>
      </c>
      <c r="D1692" s="50" t="s">
        <v>6586</v>
      </c>
      <c r="E1692" s="56" t="s">
        <v>6544</v>
      </c>
      <c r="F1692" s="50" t="s">
        <v>6545</v>
      </c>
      <c r="G1692" s="194">
        <v>60000000</v>
      </c>
      <c r="H1692" s="194">
        <v>670000000</v>
      </c>
      <c r="I1692" s="256">
        <v>10000000</v>
      </c>
      <c r="J1692" s="194">
        <v>740000000</v>
      </c>
      <c r="K1692" s="6" t="s">
        <v>6584</v>
      </c>
      <c r="L1692" s="6" t="s">
        <v>6585</v>
      </c>
      <c r="M1692" s="6" t="s">
        <v>6544</v>
      </c>
    </row>
    <row r="1693" spans="1:17" s="178" customFormat="1" ht="24.75" customHeight="1">
      <c r="A1693" s="55" t="s">
        <v>6540</v>
      </c>
      <c r="B1693" s="55" t="s">
        <v>6572</v>
      </c>
      <c r="C1693" s="50" t="s">
        <v>6577</v>
      </c>
      <c r="D1693" s="50" t="s">
        <v>6587</v>
      </c>
      <c r="E1693" s="56" t="s">
        <v>6544</v>
      </c>
      <c r="F1693" s="50" t="s">
        <v>6545</v>
      </c>
      <c r="G1693" s="194">
        <v>80000000</v>
      </c>
      <c r="H1693" s="194">
        <v>825000000</v>
      </c>
      <c r="I1693" s="256">
        <v>20000000</v>
      </c>
      <c r="J1693" s="194">
        <v>925000000</v>
      </c>
      <c r="K1693" s="6" t="s">
        <v>6584</v>
      </c>
      <c r="L1693" s="6" t="s">
        <v>6588</v>
      </c>
      <c r="M1693" s="6" t="s">
        <v>6544</v>
      </c>
    </row>
    <row r="1694" spans="1:17" s="178" customFormat="1" ht="24.75" customHeight="1">
      <c r="A1694" s="55" t="s">
        <v>6540</v>
      </c>
      <c r="B1694" s="55" t="s">
        <v>6572</v>
      </c>
      <c r="C1694" s="50" t="s">
        <v>6577</v>
      </c>
      <c r="D1694" s="50" t="s">
        <v>6589</v>
      </c>
      <c r="E1694" s="56" t="s">
        <v>6544</v>
      </c>
      <c r="F1694" s="50" t="s">
        <v>6545</v>
      </c>
      <c r="G1694" s="194">
        <v>310000000</v>
      </c>
      <c r="H1694" s="194">
        <v>2840000000</v>
      </c>
      <c r="I1694" s="256">
        <v>70000000</v>
      </c>
      <c r="J1694" s="194">
        <v>3220000000</v>
      </c>
      <c r="K1694" s="6" t="s">
        <v>6584</v>
      </c>
      <c r="L1694" s="6" t="s">
        <v>6585</v>
      </c>
      <c r="M1694" s="6" t="s">
        <v>6544</v>
      </c>
    </row>
    <row r="1695" spans="1:17" s="178" customFormat="1" ht="24.75" customHeight="1">
      <c r="A1695" s="55" t="s">
        <v>6540</v>
      </c>
      <c r="B1695" s="55" t="s">
        <v>6572</v>
      </c>
      <c r="C1695" s="50" t="s">
        <v>6577</v>
      </c>
      <c r="D1695" s="50" t="s">
        <v>6590</v>
      </c>
      <c r="E1695" s="56" t="s">
        <v>6544</v>
      </c>
      <c r="F1695" s="50" t="s">
        <v>6545</v>
      </c>
      <c r="G1695" s="194">
        <v>210000000</v>
      </c>
      <c r="H1695" s="194">
        <v>1750000000</v>
      </c>
      <c r="I1695" s="256">
        <v>36000000</v>
      </c>
      <c r="J1695" s="194">
        <v>1996000000</v>
      </c>
      <c r="K1695" s="6" t="s">
        <v>6584</v>
      </c>
      <c r="L1695" s="6" t="s">
        <v>6588</v>
      </c>
      <c r="M1695" s="6" t="s">
        <v>6544</v>
      </c>
    </row>
    <row r="1696" spans="1:17" s="178" customFormat="1" ht="24.75" customHeight="1">
      <c r="A1696" s="55" t="s">
        <v>6540</v>
      </c>
      <c r="B1696" s="55" t="s">
        <v>6572</v>
      </c>
      <c r="C1696" s="50" t="s">
        <v>42</v>
      </c>
      <c r="D1696" s="50" t="s">
        <v>6591</v>
      </c>
      <c r="E1696" s="56" t="s">
        <v>133</v>
      </c>
      <c r="F1696" s="50" t="s">
        <v>18</v>
      </c>
      <c r="G1696" s="194">
        <v>30000000</v>
      </c>
      <c r="H1696" s="194">
        <v>55000000</v>
      </c>
      <c r="I1696" s="194">
        <v>0</v>
      </c>
      <c r="J1696" s="194">
        <v>85000000</v>
      </c>
      <c r="K1696" s="6" t="s">
        <v>6592</v>
      </c>
      <c r="L1696" s="6" t="s">
        <v>6593</v>
      </c>
      <c r="M1696" s="6" t="s">
        <v>6544</v>
      </c>
      <c r="N1696" s="183"/>
    </row>
    <row r="1697" spans="1:17" s="178" customFormat="1" ht="24.75" customHeight="1">
      <c r="A1697" s="55" t="s">
        <v>6540</v>
      </c>
      <c r="B1697" s="55" t="s">
        <v>6572</v>
      </c>
      <c r="C1697" s="50" t="s">
        <v>42</v>
      </c>
      <c r="D1697" s="184" t="s">
        <v>6594</v>
      </c>
      <c r="E1697" s="56" t="s">
        <v>837</v>
      </c>
      <c r="F1697" s="50" t="s">
        <v>6545</v>
      </c>
      <c r="G1697" s="194">
        <v>5260790000</v>
      </c>
      <c r="H1697" s="194">
        <v>558701000</v>
      </c>
      <c r="I1697" s="194">
        <v>0</v>
      </c>
      <c r="J1697" s="194">
        <v>5819491000</v>
      </c>
      <c r="K1697" s="6" t="s">
        <v>6595</v>
      </c>
      <c r="L1697" s="6" t="s">
        <v>6596</v>
      </c>
      <c r="M1697" s="6" t="s">
        <v>115</v>
      </c>
    </row>
    <row r="1698" spans="1:17" s="178" customFormat="1" ht="24.75" customHeight="1">
      <c r="A1698" s="10" t="s">
        <v>6540</v>
      </c>
      <c r="B1698" s="10" t="s">
        <v>6597</v>
      </c>
      <c r="C1698" s="6" t="s">
        <v>6577</v>
      </c>
      <c r="D1698" s="6" t="s">
        <v>6598</v>
      </c>
      <c r="E1698" s="7" t="s">
        <v>6544</v>
      </c>
      <c r="F1698" s="6" t="s">
        <v>6545</v>
      </c>
      <c r="G1698" s="194">
        <v>12571000</v>
      </c>
      <c r="H1698" s="194">
        <v>65721000</v>
      </c>
      <c r="I1698" s="194">
        <v>20000000</v>
      </c>
      <c r="J1698" s="194">
        <v>98292000</v>
      </c>
      <c r="K1698" s="6" t="s">
        <v>6599</v>
      </c>
      <c r="L1698" s="20" t="s">
        <v>6600</v>
      </c>
      <c r="M1698" s="6" t="s">
        <v>6544</v>
      </c>
      <c r="N1698"/>
      <c r="O1698"/>
      <c r="P1698"/>
      <c r="Q1698"/>
    </row>
    <row r="1699" spans="1:17" s="178" customFormat="1" ht="24.75" customHeight="1">
      <c r="A1699" s="10" t="s">
        <v>6540</v>
      </c>
      <c r="B1699" s="10" t="s">
        <v>6597</v>
      </c>
      <c r="C1699" s="6" t="s">
        <v>6577</v>
      </c>
      <c r="D1699" s="6" t="s">
        <v>6601</v>
      </c>
      <c r="E1699" s="7" t="s">
        <v>6544</v>
      </c>
      <c r="F1699" s="6" t="s">
        <v>6545</v>
      </c>
      <c r="G1699" s="194">
        <v>55423000</v>
      </c>
      <c r="H1699" s="194">
        <v>289756000</v>
      </c>
      <c r="I1699" s="194">
        <v>20000000</v>
      </c>
      <c r="J1699" s="194">
        <v>365179000</v>
      </c>
      <c r="K1699" s="6" t="s">
        <v>6599</v>
      </c>
      <c r="L1699" s="20" t="s">
        <v>6600</v>
      </c>
      <c r="M1699" s="6" t="s">
        <v>6544</v>
      </c>
      <c r="N1699"/>
      <c r="O1699"/>
      <c r="P1699"/>
      <c r="Q1699"/>
    </row>
    <row r="1700" spans="1:17" s="178" customFormat="1" ht="24.75" customHeight="1">
      <c r="A1700" s="10" t="s">
        <v>6540</v>
      </c>
      <c r="B1700" s="10" t="s">
        <v>6541</v>
      </c>
      <c r="C1700" s="6" t="s">
        <v>6577</v>
      </c>
      <c r="D1700" s="6" t="s">
        <v>6602</v>
      </c>
      <c r="E1700" s="7" t="s">
        <v>6544</v>
      </c>
      <c r="F1700" s="6" t="s">
        <v>6545</v>
      </c>
      <c r="G1700" s="194">
        <v>150000000</v>
      </c>
      <c r="H1700" s="194">
        <v>1860000000</v>
      </c>
      <c r="I1700" s="194">
        <v>0</v>
      </c>
      <c r="J1700" s="194">
        <v>2010000000</v>
      </c>
      <c r="K1700" s="6" t="s">
        <v>6603</v>
      </c>
      <c r="L1700" s="6" t="s">
        <v>6604</v>
      </c>
      <c r="M1700" s="6" t="s">
        <v>6544</v>
      </c>
    </row>
    <row r="1701" spans="1:17" s="178" customFormat="1" ht="24.75" customHeight="1">
      <c r="A1701" s="10" t="s">
        <v>6540</v>
      </c>
      <c r="B1701" s="10" t="s">
        <v>6541</v>
      </c>
      <c r="C1701" s="6" t="s">
        <v>6577</v>
      </c>
      <c r="D1701" s="6" t="s">
        <v>6605</v>
      </c>
      <c r="E1701" s="7" t="s">
        <v>6544</v>
      </c>
      <c r="F1701" s="6" t="s">
        <v>6545</v>
      </c>
      <c r="G1701" s="194">
        <v>50000000</v>
      </c>
      <c r="H1701" s="194">
        <v>51902840</v>
      </c>
      <c r="I1701" s="194">
        <v>0</v>
      </c>
      <c r="J1701" s="194">
        <v>101902840</v>
      </c>
      <c r="K1701" s="6" t="s">
        <v>6603</v>
      </c>
      <c r="L1701" s="6" t="s">
        <v>6604</v>
      </c>
      <c r="M1701" s="6" t="s">
        <v>6544</v>
      </c>
    </row>
    <row r="1702" spans="1:17" s="178" customFormat="1" ht="24.75" customHeight="1">
      <c r="A1702" s="10" t="s">
        <v>6540</v>
      </c>
      <c r="B1702" s="10" t="s">
        <v>6541</v>
      </c>
      <c r="C1702" s="6" t="s">
        <v>42</v>
      </c>
      <c r="D1702" s="6" t="s">
        <v>6606</v>
      </c>
      <c r="E1702" s="7" t="s">
        <v>133</v>
      </c>
      <c r="F1702" s="6" t="s">
        <v>18</v>
      </c>
      <c r="G1702" s="194">
        <v>400000000</v>
      </c>
      <c r="H1702" s="194">
        <v>4930000000</v>
      </c>
      <c r="I1702" s="194">
        <v>50000000</v>
      </c>
      <c r="J1702" s="194">
        <v>5380000000</v>
      </c>
      <c r="K1702" s="6" t="s">
        <v>6607</v>
      </c>
      <c r="L1702" s="6" t="s">
        <v>6608</v>
      </c>
      <c r="M1702" s="6" t="s">
        <v>6544</v>
      </c>
    </row>
    <row r="1703" spans="1:17" s="178" customFormat="1" ht="24.75" customHeight="1">
      <c r="A1703" s="10" t="s">
        <v>6540</v>
      </c>
      <c r="B1703" s="10" t="s">
        <v>6541</v>
      </c>
      <c r="C1703" s="6" t="s">
        <v>42</v>
      </c>
      <c r="D1703" s="6" t="s">
        <v>6609</v>
      </c>
      <c r="E1703" s="7" t="s">
        <v>133</v>
      </c>
      <c r="F1703" s="6" t="s">
        <v>18</v>
      </c>
      <c r="G1703" s="131">
        <v>72391000</v>
      </c>
      <c r="H1703" s="131">
        <v>779666000</v>
      </c>
      <c r="I1703" s="131">
        <v>25000000</v>
      </c>
      <c r="J1703" s="131">
        <v>877057000</v>
      </c>
      <c r="K1703" s="6" t="s">
        <v>6610</v>
      </c>
      <c r="L1703" s="6" t="s">
        <v>6611</v>
      </c>
      <c r="M1703" s="6" t="s">
        <v>6544</v>
      </c>
    </row>
    <row r="1704" spans="1:17" s="178" customFormat="1" ht="24.75" customHeight="1">
      <c r="A1704" s="10" t="s">
        <v>6540</v>
      </c>
      <c r="B1704" s="10" t="s">
        <v>6541</v>
      </c>
      <c r="C1704" s="6" t="s">
        <v>42</v>
      </c>
      <c r="D1704" s="6" t="s">
        <v>6612</v>
      </c>
      <c r="E1704" s="7" t="s">
        <v>133</v>
      </c>
      <c r="F1704" s="6" t="s">
        <v>18</v>
      </c>
      <c r="G1704" s="131">
        <v>85270000</v>
      </c>
      <c r="H1704" s="131">
        <v>734020000</v>
      </c>
      <c r="I1704" s="131">
        <v>25000000</v>
      </c>
      <c r="J1704" s="131">
        <v>844290000</v>
      </c>
      <c r="K1704" s="6" t="s">
        <v>6610</v>
      </c>
      <c r="L1704" s="6" t="s">
        <v>6611</v>
      </c>
      <c r="M1704" s="6" t="s">
        <v>6544</v>
      </c>
    </row>
    <row r="1705" spans="1:17" ht="24.95" customHeight="1">
      <c r="A1705" s="10" t="s">
        <v>6540</v>
      </c>
      <c r="B1705" s="10" t="s">
        <v>6541</v>
      </c>
      <c r="C1705" s="6" t="s">
        <v>42</v>
      </c>
      <c r="D1705" s="6" t="s">
        <v>6613</v>
      </c>
      <c r="E1705" s="7" t="s">
        <v>133</v>
      </c>
      <c r="F1705" s="6" t="s">
        <v>18</v>
      </c>
      <c r="G1705" s="131">
        <v>30000000</v>
      </c>
      <c r="H1705" s="131">
        <v>60617000</v>
      </c>
      <c r="I1705" s="131">
        <v>25000000</v>
      </c>
      <c r="J1705" s="131">
        <v>115617000</v>
      </c>
      <c r="K1705" s="6" t="s">
        <v>6614</v>
      </c>
      <c r="L1705" s="6" t="s">
        <v>6615</v>
      </c>
      <c r="M1705" s="6" t="s">
        <v>6544</v>
      </c>
      <c r="N1705" s="178"/>
      <c r="O1705" s="178"/>
      <c r="P1705" s="178"/>
      <c r="Q1705" s="178"/>
    </row>
    <row r="1706" spans="1:17" ht="24.95" customHeight="1">
      <c r="A1706" s="10" t="s">
        <v>6540</v>
      </c>
      <c r="B1706" s="10" t="s">
        <v>6541</v>
      </c>
      <c r="C1706" s="6" t="s">
        <v>42</v>
      </c>
      <c r="D1706" s="6" t="s">
        <v>6616</v>
      </c>
      <c r="E1706" s="7" t="s">
        <v>133</v>
      </c>
      <c r="F1706" s="6" t="s">
        <v>18</v>
      </c>
      <c r="G1706" s="131">
        <v>32706000</v>
      </c>
      <c r="H1706" s="131">
        <v>2277569000</v>
      </c>
      <c r="I1706" s="131">
        <v>25000000</v>
      </c>
      <c r="J1706" s="131">
        <v>2335275000</v>
      </c>
      <c r="K1706" s="6" t="s">
        <v>6614</v>
      </c>
      <c r="L1706" s="6" t="s">
        <v>6615</v>
      </c>
      <c r="M1706" s="6" t="s">
        <v>6544</v>
      </c>
      <c r="N1706" s="178"/>
      <c r="O1706" s="178"/>
      <c r="P1706" s="178"/>
      <c r="Q1706" s="178"/>
    </row>
    <row r="1707" spans="1:17" ht="24.95" customHeight="1">
      <c r="A1707" s="10" t="s">
        <v>6540</v>
      </c>
      <c r="B1707" s="10" t="s">
        <v>6541</v>
      </c>
      <c r="C1707" s="6" t="s">
        <v>42</v>
      </c>
      <c r="D1707" s="6" t="s">
        <v>6617</v>
      </c>
      <c r="E1707" s="7" t="s">
        <v>133</v>
      </c>
      <c r="F1707" s="6" t="s">
        <v>18</v>
      </c>
      <c r="G1707" s="194">
        <v>400000000</v>
      </c>
      <c r="H1707" s="194">
        <v>4930000000</v>
      </c>
      <c r="I1707" s="194">
        <v>50000000</v>
      </c>
      <c r="J1707" s="194">
        <v>5380000000</v>
      </c>
      <c r="K1707" s="6" t="s">
        <v>6618</v>
      </c>
      <c r="L1707" s="6" t="s">
        <v>6619</v>
      </c>
      <c r="M1707" s="6" t="s">
        <v>6544</v>
      </c>
      <c r="N1707" s="178"/>
      <c r="O1707" s="178"/>
      <c r="P1707" s="178"/>
      <c r="Q1707" s="178"/>
    </row>
    <row r="1708" spans="1:17" ht="24.95" customHeight="1">
      <c r="A1708" s="10" t="s">
        <v>6540</v>
      </c>
      <c r="B1708" s="10" t="s">
        <v>6620</v>
      </c>
      <c r="C1708" s="6" t="s">
        <v>42</v>
      </c>
      <c r="D1708" s="181" t="s">
        <v>6621</v>
      </c>
      <c r="E1708" s="7" t="s">
        <v>133</v>
      </c>
      <c r="F1708" s="6" t="s">
        <v>6545</v>
      </c>
      <c r="G1708" s="194">
        <v>900000000</v>
      </c>
      <c r="H1708" s="194">
        <v>1800000000</v>
      </c>
      <c r="I1708" s="194">
        <v>10000000</v>
      </c>
      <c r="J1708" s="194">
        <v>2710000000</v>
      </c>
      <c r="K1708" s="6" t="s">
        <v>6622</v>
      </c>
      <c r="L1708" s="6" t="s">
        <v>6623</v>
      </c>
      <c r="M1708" s="6" t="s">
        <v>133</v>
      </c>
    </row>
    <row r="1709" spans="1:17" ht="24.95" customHeight="1">
      <c r="A1709" s="10" t="s">
        <v>6540</v>
      </c>
      <c r="B1709" s="10" t="s">
        <v>6541</v>
      </c>
      <c r="C1709" s="6" t="s">
        <v>6577</v>
      </c>
      <c r="D1709" s="6" t="s">
        <v>6624</v>
      </c>
      <c r="E1709" s="7" t="s">
        <v>223</v>
      </c>
      <c r="F1709" s="6" t="s">
        <v>18</v>
      </c>
      <c r="G1709" s="194">
        <v>30000000</v>
      </c>
      <c r="H1709" s="194">
        <v>170000000</v>
      </c>
      <c r="I1709" s="194">
        <v>0</v>
      </c>
      <c r="J1709" s="194">
        <v>200000000</v>
      </c>
      <c r="K1709" s="6" t="s">
        <v>6625</v>
      </c>
      <c r="L1709" s="6" t="s">
        <v>6626</v>
      </c>
      <c r="M1709" s="6" t="s">
        <v>6627</v>
      </c>
      <c r="N1709" s="178"/>
    </row>
    <row r="1710" spans="1:17" ht="24.75" customHeight="1">
      <c r="A1710" s="10" t="s">
        <v>6628</v>
      </c>
      <c r="B1710" s="10" t="s">
        <v>6629</v>
      </c>
      <c r="C1710" s="6" t="s">
        <v>42</v>
      </c>
      <c r="D1710" s="6" t="s">
        <v>6630</v>
      </c>
      <c r="E1710" s="7" t="s">
        <v>6631</v>
      </c>
      <c r="F1710" s="6" t="s">
        <v>18</v>
      </c>
      <c r="G1710" s="194">
        <v>120000000</v>
      </c>
      <c r="H1710" s="194">
        <v>0</v>
      </c>
      <c r="I1710" s="194">
        <v>0</v>
      </c>
      <c r="J1710" s="194">
        <v>120000000</v>
      </c>
      <c r="K1710" s="6" t="s">
        <v>6632</v>
      </c>
      <c r="L1710" s="6" t="s">
        <v>6633</v>
      </c>
      <c r="M1710" s="6" t="s">
        <v>115</v>
      </c>
      <c r="N1710" s="178"/>
    </row>
    <row r="1711" spans="1:17" ht="24.75" customHeight="1">
      <c r="A1711" s="55" t="s">
        <v>6628</v>
      </c>
      <c r="B1711" s="55" t="s">
        <v>6634</v>
      </c>
      <c r="C1711" s="50" t="s">
        <v>6635</v>
      </c>
      <c r="D1711" s="184" t="s">
        <v>6636</v>
      </c>
      <c r="E1711" s="56" t="s">
        <v>526</v>
      </c>
      <c r="F1711" s="50" t="s">
        <v>6637</v>
      </c>
      <c r="G1711" s="194">
        <v>4907615000</v>
      </c>
      <c r="H1711" s="194">
        <v>2213935000</v>
      </c>
      <c r="I1711" s="194">
        <v>362528000</v>
      </c>
      <c r="J1711" s="194">
        <v>7484078000</v>
      </c>
      <c r="K1711" s="6" t="s">
        <v>6638</v>
      </c>
      <c r="L1711" s="6" t="s">
        <v>6639</v>
      </c>
      <c r="M1711" s="6" t="s">
        <v>133</v>
      </c>
      <c r="N1711" s="178"/>
      <c r="O1711" s="178"/>
      <c r="P1711" s="178"/>
      <c r="Q1711" s="178"/>
    </row>
    <row r="1712" spans="1:17" ht="24.75" customHeight="1">
      <c r="A1712" s="10" t="s">
        <v>6628</v>
      </c>
      <c r="B1712" s="10" t="s">
        <v>6640</v>
      </c>
      <c r="C1712" s="6" t="s">
        <v>6635</v>
      </c>
      <c r="D1712" s="6" t="s">
        <v>6641</v>
      </c>
      <c r="E1712" s="7" t="s">
        <v>6642</v>
      </c>
      <c r="F1712" s="6" t="s">
        <v>6637</v>
      </c>
      <c r="G1712" s="194">
        <v>25142000</v>
      </c>
      <c r="H1712" s="194">
        <v>131442000</v>
      </c>
      <c r="I1712" s="194">
        <v>20000000</v>
      </c>
      <c r="J1712" s="194">
        <v>176584000</v>
      </c>
      <c r="K1712" s="6" t="s">
        <v>6643</v>
      </c>
      <c r="L1712" s="20" t="s">
        <v>6644</v>
      </c>
      <c r="M1712" s="6" t="s">
        <v>133</v>
      </c>
    </row>
    <row r="1713" spans="1:17" ht="24.75" customHeight="1">
      <c r="A1713" s="10" t="s">
        <v>6628</v>
      </c>
      <c r="B1713" s="10" t="s">
        <v>6640</v>
      </c>
      <c r="C1713" s="6" t="s">
        <v>6635</v>
      </c>
      <c r="D1713" s="6" t="s">
        <v>6645</v>
      </c>
      <c r="E1713" s="7" t="s">
        <v>6646</v>
      </c>
      <c r="F1713" s="6" t="s">
        <v>6647</v>
      </c>
      <c r="G1713" s="194">
        <v>110846000</v>
      </c>
      <c r="H1713" s="194">
        <v>579512000</v>
      </c>
      <c r="I1713" s="194">
        <v>20000000</v>
      </c>
      <c r="J1713" s="194">
        <v>710358000</v>
      </c>
      <c r="K1713" s="6" t="s">
        <v>6648</v>
      </c>
      <c r="L1713" s="20" t="s">
        <v>6649</v>
      </c>
      <c r="M1713" s="6" t="s">
        <v>133</v>
      </c>
    </row>
    <row r="1714" spans="1:17" ht="24.75" customHeight="1">
      <c r="A1714" s="10" t="s">
        <v>6650</v>
      </c>
      <c r="B1714" s="10" t="s">
        <v>6651</v>
      </c>
      <c r="C1714" s="6" t="s">
        <v>6652</v>
      </c>
      <c r="D1714" s="6" t="s">
        <v>6653</v>
      </c>
      <c r="E1714" s="7" t="s">
        <v>6646</v>
      </c>
      <c r="F1714" s="6" t="s">
        <v>6647</v>
      </c>
      <c r="G1714" s="194">
        <v>12571000</v>
      </c>
      <c r="H1714" s="194">
        <v>65721000</v>
      </c>
      <c r="I1714" s="194">
        <v>20000000</v>
      </c>
      <c r="J1714" s="194">
        <v>98292000</v>
      </c>
      <c r="K1714" s="6" t="s">
        <v>6654</v>
      </c>
      <c r="L1714" s="20" t="s">
        <v>6655</v>
      </c>
      <c r="M1714" s="6" t="s">
        <v>133</v>
      </c>
    </row>
    <row r="1715" spans="1:17" ht="24.75" customHeight="1">
      <c r="A1715" s="10" t="s">
        <v>6650</v>
      </c>
      <c r="B1715" s="10" t="s">
        <v>6651</v>
      </c>
      <c r="C1715" s="6" t="s">
        <v>6652</v>
      </c>
      <c r="D1715" s="6" t="s">
        <v>6656</v>
      </c>
      <c r="E1715" s="7" t="s">
        <v>6646</v>
      </c>
      <c r="F1715" s="6" t="s">
        <v>6647</v>
      </c>
      <c r="G1715" s="194">
        <v>55423000</v>
      </c>
      <c r="H1715" s="194">
        <v>289756000</v>
      </c>
      <c r="I1715" s="194">
        <v>20000000</v>
      </c>
      <c r="J1715" s="194">
        <v>365179000</v>
      </c>
      <c r="K1715" s="6" t="s">
        <v>6654</v>
      </c>
      <c r="L1715" s="20" t="s">
        <v>6655</v>
      </c>
      <c r="M1715" s="6" t="s">
        <v>133</v>
      </c>
    </row>
    <row r="1716" spans="1:17" ht="24.95" customHeight="1">
      <c r="A1716" s="10" t="s">
        <v>6650</v>
      </c>
      <c r="B1716" s="10" t="s">
        <v>6651</v>
      </c>
      <c r="C1716" s="6" t="s">
        <v>6652</v>
      </c>
      <c r="D1716" s="6" t="s">
        <v>6657</v>
      </c>
      <c r="E1716" s="7" t="s">
        <v>6646</v>
      </c>
      <c r="F1716" s="6" t="s">
        <v>6647</v>
      </c>
      <c r="G1716" s="194">
        <v>2929000</v>
      </c>
      <c r="H1716" s="194">
        <v>90875000</v>
      </c>
      <c r="I1716" s="194">
        <v>20000000</v>
      </c>
      <c r="J1716" s="194">
        <v>113804000</v>
      </c>
      <c r="K1716" s="6" t="s">
        <v>6648</v>
      </c>
      <c r="L1716" s="20" t="s">
        <v>6649</v>
      </c>
      <c r="M1716" s="6" t="s">
        <v>133</v>
      </c>
    </row>
    <row r="1717" spans="1:17" ht="24.95" customHeight="1">
      <c r="A1717" s="10" t="s">
        <v>6650</v>
      </c>
      <c r="B1717" s="10" t="s">
        <v>6651</v>
      </c>
      <c r="C1717" s="6" t="s">
        <v>6652</v>
      </c>
      <c r="D1717" s="6" t="s">
        <v>6658</v>
      </c>
      <c r="E1717" s="7" t="s">
        <v>6646</v>
      </c>
      <c r="F1717" s="6" t="s">
        <v>6647</v>
      </c>
      <c r="G1717" s="194">
        <v>25936000</v>
      </c>
      <c r="H1717" s="194">
        <v>804666000</v>
      </c>
      <c r="I1717" s="194">
        <v>20000000</v>
      </c>
      <c r="J1717" s="194">
        <v>850602000</v>
      </c>
      <c r="K1717" s="6" t="s">
        <v>6648</v>
      </c>
      <c r="L1717" s="20" t="s">
        <v>6649</v>
      </c>
      <c r="M1717" s="6" t="s">
        <v>133</v>
      </c>
    </row>
    <row r="1718" spans="1:17" ht="24.95" customHeight="1">
      <c r="A1718" s="10" t="s">
        <v>6650</v>
      </c>
      <c r="B1718" s="10" t="s">
        <v>6651</v>
      </c>
      <c r="C1718" s="6" t="s">
        <v>6652</v>
      </c>
      <c r="D1718" s="6" t="s">
        <v>6659</v>
      </c>
      <c r="E1718" s="7" t="s">
        <v>6646</v>
      </c>
      <c r="F1718" s="6" t="s">
        <v>6647</v>
      </c>
      <c r="G1718" s="194">
        <v>15454000</v>
      </c>
      <c r="H1718" s="194">
        <v>479465000</v>
      </c>
      <c r="I1718" s="194">
        <v>20000000</v>
      </c>
      <c r="J1718" s="194">
        <v>514919000</v>
      </c>
      <c r="K1718" s="6" t="s">
        <v>6648</v>
      </c>
      <c r="L1718" s="20" t="s">
        <v>6649</v>
      </c>
      <c r="M1718" s="6" t="s">
        <v>133</v>
      </c>
    </row>
    <row r="1719" spans="1:17" ht="24.95" customHeight="1">
      <c r="A1719" s="10" t="s">
        <v>6650</v>
      </c>
      <c r="B1719" s="10" t="s">
        <v>6651</v>
      </c>
      <c r="C1719" s="6" t="s">
        <v>6652</v>
      </c>
      <c r="D1719" s="6" t="s">
        <v>6660</v>
      </c>
      <c r="E1719" s="7" t="s">
        <v>6646</v>
      </c>
      <c r="F1719" s="6" t="s">
        <v>6647</v>
      </c>
      <c r="G1719" s="194">
        <v>1289000</v>
      </c>
      <c r="H1719" s="194">
        <v>40000000</v>
      </c>
      <c r="I1719" s="194">
        <v>20000000</v>
      </c>
      <c r="J1719" s="194">
        <v>61289000</v>
      </c>
      <c r="K1719" s="6" t="s">
        <v>6648</v>
      </c>
      <c r="L1719" s="20" t="s">
        <v>6649</v>
      </c>
      <c r="M1719" s="6" t="s">
        <v>133</v>
      </c>
    </row>
    <row r="1720" spans="1:17" ht="24.95" customHeight="1">
      <c r="A1720" s="10" t="s">
        <v>6650</v>
      </c>
      <c r="B1720" s="10" t="s">
        <v>6651</v>
      </c>
      <c r="C1720" s="6" t="s">
        <v>6652</v>
      </c>
      <c r="D1720" s="6" t="s">
        <v>6661</v>
      </c>
      <c r="E1720" s="7" t="s">
        <v>6646</v>
      </c>
      <c r="F1720" s="6" t="s">
        <v>6647</v>
      </c>
      <c r="G1720" s="194">
        <v>24585000</v>
      </c>
      <c r="H1720" s="194">
        <v>170875000</v>
      </c>
      <c r="I1720" s="194">
        <v>20000000</v>
      </c>
      <c r="J1720" s="194">
        <v>215460000</v>
      </c>
      <c r="K1720" s="6" t="s">
        <v>6662</v>
      </c>
      <c r="L1720" s="20" t="s">
        <v>6663</v>
      </c>
      <c r="M1720" s="6" t="s">
        <v>133</v>
      </c>
    </row>
    <row r="1721" spans="1:17" ht="24.95" customHeight="1">
      <c r="A1721" s="10" t="s">
        <v>6650</v>
      </c>
      <c r="B1721" s="10" t="s">
        <v>6651</v>
      </c>
      <c r="C1721" s="6" t="s">
        <v>6652</v>
      </c>
      <c r="D1721" s="6" t="s">
        <v>6664</v>
      </c>
      <c r="E1721" s="7" t="s">
        <v>6646</v>
      </c>
      <c r="F1721" s="6" t="s">
        <v>6647</v>
      </c>
      <c r="G1721" s="194">
        <v>118696000</v>
      </c>
      <c r="H1721" s="194">
        <v>825000000</v>
      </c>
      <c r="I1721" s="194">
        <v>20000000</v>
      </c>
      <c r="J1721" s="194">
        <v>963696000</v>
      </c>
      <c r="K1721" s="6" t="s">
        <v>6662</v>
      </c>
      <c r="L1721" s="20" t="s">
        <v>6663</v>
      </c>
      <c r="M1721" s="6" t="s">
        <v>133</v>
      </c>
    </row>
    <row r="1722" spans="1:17" ht="24.95" customHeight="1">
      <c r="A1722" s="10" t="s">
        <v>6650</v>
      </c>
      <c r="B1722" s="10" t="s">
        <v>6651</v>
      </c>
      <c r="C1722" s="6" t="s">
        <v>6652</v>
      </c>
      <c r="D1722" s="6" t="s">
        <v>6665</v>
      </c>
      <c r="E1722" s="7" t="s">
        <v>6646</v>
      </c>
      <c r="F1722" s="6" t="s">
        <v>6647</v>
      </c>
      <c r="G1722" s="194">
        <v>75875000</v>
      </c>
      <c r="H1722" s="194">
        <v>527368000</v>
      </c>
      <c r="I1722" s="194">
        <v>20000000</v>
      </c>
      <c r="J1722" s="194">
        <v>623243000</v>
      </c>
      <c r="K1722" s="6" t="s">
        <v>6662</v>
      </c>
      <c r="L1722" s="20" t="s">
        <v>6663</v>
      </c>
      <c r="M1722" s="6" t="s">
        <v>133</v>
      </c>
    </row>
    <row r="1723" spans="1:17" ht="24.95" customHeight="1">
      <c r="A1723" s="10" t="s">
        <v>6650</v>
      </c>
      <c r="B1723" s="10" t="s">
        <v>6651</v>
      </c>
      <c r="C1723" s="6" t="s">
        <v>6652</v>
      </c>
      <c r="D1723" s="6" t="s">
        <v>6666</v>
      </c>
      <c r="E1723" s="7" t="s">
        <v>6646</v>
      </c>
      <c r="F1723" s="6" t="s">
        <v>6647</v>
      </c>
      <c r="G1723" s="194">
        <v>5755000</v>
      </c>
      <c r="H1723" s="194">
        <v>40000000</v>
      </c>
      <c r="I1723" s="194">
        <v>20000000</v>
      </c>
      <c r="J1723" s="194">
        <v>65755000</v>
      </c>
      <c r="K1723" s="6" t="s">
        <v>6662</v>
      </c>
      <c r="L1723" s="20" t="s">
        <v>6663</v>
      </c>
      <c r="M1723" s="6" t="s">
        <v>133</v>
      </c>
    </row>
    <row r="1724" spans="1:17" ht="24.75" customHeight="1">
      <c r="A1724" s="10" t="s">
        <v>6650</v>
      </c>
      <c r="B1724" s="10" t="s">
        <v>6667</v>
      </c>
      <c r="C1724" s="6" t="s">
        <v>6652</v>
      </c>
      <c r="D1724" s="6" t="s">
        <v>6668</v>
      </c>
      <c r="E1724" s="7" t="s">
        <v>6646</v>
      </c>
      <c r="F1724" s="6" t="s">
        <v>6647</v>
      </c>
      <c r="G1724" s="194">
        <v>830000000</v>
      </c>
      <c r="H1724" s="194">
        <v>5222000000</v>
      </c>
      <c r="I1724" s="194">
        <v>100000000</v>
      </c>
      <c r="J1724" s="194">
        <v>6152000000</v>
      </c>
      <c r="K1724" s="6" t="s">
        <v>6669</v>
      </c>
      <c r="L1724" s="6" t="s">
        <v>6670</v>
      </c>
      <c r="M1724" s="6" t="s">
        <v>133</v>
      </c>
      <c r="N1724" s="178"/>
      <c r="O1724" s="178"/>
      <c r="P1724" s="178"/>
      <c r="Q1724" s="178"/>
    </row>
    <row r="1725" spans="1:17" ht="24.75" customHeight="1">
      <c r="A1725" s="10" t="s">
        <v>6650</v>
      </c>
      <c r="B1725" s="10" t="s">
        <v>6667</v>
      </c>
      <c r="C1725" s="6" t="s">
        <v>6652</v>
      </c>
      <c r="D1725" s="6" t="s">
        <v>6671</v>
      </c>
      <c r="E1725" s="7" t="s">
        <v>6646</v>
      </c>
      <c r="F1725" s="6" t="s">
        <v>6647</v>
      </c>
      <c r="G1725" s="194">
        <v>207019000</v>
      </c>
      <c r="H1725" s="194">
        <v>1600000000</v>
      </c>
      <c r="I1725" s="194">
        <v>100000000</v>
      </c>
      <c r="J1725" s="194">
        <v>1907019000</v>
      </c>
      <c r="K1725" s="6" t="s">
        <v>6669</v>
      </c>
      <c r="L1725" s="6" t="s">
        <v>6670</v>
      </c>
      <c r="M1725" s="6" t="s">
        <v>133</v>
      </c>
      <c r="N1725" s="178"/>
      <c r="O1725" s="178"/>
      <c r="P1725" s="178"/>
      <c r="Q1725" s="178"/>
    </row>
    <row r="1726" spans="1:17" ht="24.75" customHeight="1">
      <c r="A1726" s="10" t="s">
        <v>6531</v>
      </c>
      <c r="B1726" s="10" t="s">
        <v>4994</v>
      </c>
      <c r="C1726" s="6" t="s">
        <v>72</v>
      </c>
      <c r="D1726" s="6" t="s">
        <v>6672</v>
      </c>
      <c r="E1726" s="7" t="s">
        <v>85</v>
      </c>
      <c r="F1726" s="6" t="s">
        <v>86</v>
      </c>
      <c r="G1726" s="194">
        <v>110000000</v>
      </c>
      <c r="H1726" s="194">
        <v>80000000</v>
      </c>
      <c r="I1726" s="194">
        <v>5000000</v>
      </c>
      <c r="J1726" s="194">
        <v>195000000</v>
      </c>
      <c r="K1726" s="6" t="s">
        <v>6673</v>
      </c>
      <c r="L1726" s="6" t="s">
        <v>6674</v>
      </c>
      <c r="M1726" s="6" t="s">
        <v>133</v>
      </c>
      <c r="N1726" s="178"/>
      <c r="O1726" s="178"/>
      <c r="P1726" s="178"/>
      <c r="Q1726" s="178"/>
    </row>
    <row r="1727" spans="1:17" ht="24.75" customHeight="1">
      <c r="A1727" s="55" t="s">
        <v>6531</v>
      </c>
      <c r="B1727" s="55" t="s">
        <v>4994</v>
      </c>
      <c r="C1727" s="50" t="s">
        <v>72</v>
      </c>
      <c r="D1727" s="50" t="s">
        <v>6675</v>
      </c>
      <c r="E1727" s="56" t="s">
        <v>85</v>
      </c>
      <c r="F1727" s="50" t="s">
        <v>86</v>
      </c>
      <c r="G1727" s="194">
        <v>242000000</v>
      </c>
      <c r="H1727" s="194">
        <v>53520000</v>
      </c>
      <c r="I1727" s="194">
        <v>15000000</v>
      </c>
      <c r="J1727" s="194">
        <v>310520000</v>
      </c>
      <c r="K1727" s="6" t="s">
        <v>6673</v>
      </c>
      <c r="L1727" s="6" t="s">
        <v>6674</v>
      </c>
      <c r="M1727" s="6" t="s">
        <v>133</v>
      </c>
      <c r="N1727" s="178"/>
      <c r="O1727" s="178"/>
      <c r="P1727" s="178"/>
      <c r="Q1727" s="178"/>
    </row>
    <row r="1728" spans="1:17" ht="24.95" customHeight="1">
      <c r="A1728" s="55" t="s">
        <v>6531</v>
      </c>
      <c r="B1728" s="55" t="s">
        <v>4994</v>
      </c>
      <c r="C1728" s="50" t="s">
        <v>72</v>
      </c>
      <c r="D1728" s="50" t="s">
        <v>6676</v>
      </c>
      <c r="E1728" s="56" t="s">
        <v>85</v>
      </c>
      <c r="F1728" s="50" t="s">
        <v>86</v>
      </c>
      <c r="G1728" s="194">
        <v>98000000</v>
      </c>
      <c r="H1728" s="194">
        <v>800000000</v>
      </c>
      <c r="I1728" s="194">
        <v>5000000</v>
      </c>
      <c r="J1728" s="194">
        <v>903000000</v>
      </c>
      <c r="K1728" s="6" t="s">
        <v>6673</v>
      </c>
      <c r="L1728" s="6" t="s">
        <v>6674</v>
      </c>
      <c r="M1728" s="6" t="s">
        <v>133</v>
      </c>
      <c r="N1728" s="178"/>
      <c r="O1728" s="178"/>
      <c r="P1728" s="178"/>
      <c r="Q1728" s="178"/>
    </row>
    <row r="1729" spans="1:17" ht="24.95" customHeight="1">
      <c r="A1729" s="55" t="s">
        <v>6531</v>
      </c>
      <c r="B1729" s="55" t="s">
        <v>4994</v>
      </c>
      <c r="C1729" s="50" t="s">
        <v>72</v>
      </c>
      <c r="D1729" s="50" t="s">
        <v>6677</v>
      </c>
      <c r="E1729" s="56" t="s">
        <v>85</v>
      </c>
      <c r="F1729" s="50" t="s">
        <v>86</v>
      </c>
      <c r="G1729" s="194">
        <v>130000000</v>
      </c>
      <c r="H1729" s="194">
        <v>1200000000</v>
      </c>
      <c r="I1729" s="194">
        <v>30000000</v>
      </c>
      <c r="J1729" s="194">
        <v>1360000000</v>
      </c>
      <c r="K1729" s="6" t="s">
        <v>6673</v>
      </c>
      <c r="L1729" s="6" t="s">
        <v>6674</v>
      </c>
      <c r="M1729" s="6" t="s">
        <v>133</v>
      </c>
      <c r="N1729" s="178"/>
      <c r="O1729" s="178"/>
      <c r="P1729" s="178"/>
      <c r="Q1729" s="178"/>
    </row>
    <row r="1730" spans="1:17" ht="24.95" customHeight="1">
      <c r="A1730" s="55" t="s">
        <v>6531</v>
      </c>
      <c r="B1730" s="55" t="s">
        <v>4994</v>
      </c>
      <c r="C1730" s="50" t="s">
        <v>72</v>
      </c>
      <c r="D1730" s="50" t="s">
        <v>6678</v>
      </c>
      <c r="E1730" s="56" t="s">
        <v>85</v>
      </c>
      <c r="F1730" s="50" t="s">
        <v>86</v>
      </c>
      <c r="G1730" s="194">
        <v>15000000</v>
      </c>
      <c r="H1730" s="194">
        <v>6000000</v>
      </c>
      <c r="I1730" s="194">
        <v>1000000</v>
      </c>
      <c r="J1730" s="194">
        <v>22000000</v>
      </c>
      <c r="K1730" s="6" t="s">
        <v>6673</v>
      </c>
      <c r="L1730" s="6" t="s">
        <v>6674</v>
      </c>
      <c r="M1730" s="6" t="s">
        <v>133</v>
      </c>
      <c r="N1730" s="178"/>
      <c r="O1730" s="178"/>
      <c r="P1730" s="178"/>
      <c r="Q1730" s="178"/>
    </row>
    <row r="1731" spans="1:17" ht="24.95" customHeight="1">
      <c r="A1731" s="55" t="s">
        <v>6531</v>
      </c>
      <c r="B1731" s="55" t="s">
        <v>4994</v>
      </c>
      <c r="C1731" s="50" t="s">
        <v>72</v>
      </c>
      <c r="D1731" s="50" t="s">
        <v>6679</v>
      </c>
      <c r="E1731" s="56" t="s">
        <v>85</v>
      </c>
      <c r="F1731" s="50" t="s">
        <v>86</v>
      </c>
      <c r="G1731" s="194">
        <v>156000000</v>
      </c>
      <c r="H1731" s="194">
        <v>386000000</v>
      </c>
      <c r="I1731" s="194">
        <v>30000000</v>
      </c>
      <c r="J1731" s="194">
        <v>101902840</v>
      </c>
      <c r="K1731" s="6" t="s">
        <v>6680</v>
      </c>
      <c r="L1731" s="6" t="s">
        <v>6681</v>
      </c>
      <c r="M1731" s="6" t="s">
        <v>133</v>
      </c>
      <c r="N1731" s="178"/>
      <c r="O1731" s="178"/>
      <c r="P1731" s="178"/>
      <c r="Q1731" s="178"/>
    </row>
    <row r="1732" spans="1:17" ht="24.95" customHeight="1">
      <c r="A1732" s="10" t="s">
        <v>6531</v>
      </c>
      <c r="B1732" s="10" t="s">
        <v>4994</v>
      </c>
      <c r="C1732" s="6" t="s">
        <v>180</v>
      </c>
      <c r="D1732" s="6" t="s">
        <v>6682</v>
      </c>
      <c r="E1732" s="7" t="s">
        <v>133</v>
      </c>
      <c r="F1732" s="6" t="s">
        <v>18</v>
      </c>
      <c r="G1732" s="131">
        <v>91300000</v>
      </c>
      <c r="H1732" s="131">
        <v>50875000</v>
      </c>
      <c r="I1732" s="131">
        <v>50000000</v>
      </c>
      <c r="J1732" s="131">
        <v>192175000</v>
      </c>
      <c r="K1732" s="6" t="s">
        <v>6683</v>
      </c>
      <c r="L1732" s="6" t="s">
        <v>6684</v>
      </c>
      <c r="M1732" s="6" t="s">
        <v>133</v>
      </c>
      <c r="N1732" s="178"/>
      <c r="O1732" s="178"/>
      <c r="P1732" s="178"/>
      <c r="Q1732" s="178"/>
    </row>
    <row r="1733" spans="1:17" ht="24.95" customHeight="1">
      <c r="A1733" s="10" t="s">
        <v>6531</v>
      </c>
      <c r="B1733" s="10" t="s">
        <v>4994</v>
      </c>
      <c r="C1733" s="6" t="s">
        <v>180</v>
      </c>
      <c r="D1733" s="6" t="s">
        <v>6685</v>
      </c>
      <c r="E1733" s="7" t="s">
        <v>133</v>
      </c>
      <c r="F1733" s="6" t="s">
        <v>18</v>
      </c>
      <c r="G1733" s="131">
        <v>62622000</v>
      </c>
      <c r="H1733" s="131">
        <v>674454000</v>
      </c>
      <c r="I1733" s="131">
        <v>25000000</v>
      </c>
      <c r="J1733" s="131">
        <v>762076000</v>
      </c>
      <c r="K1733" s="6" t="s">
        <v>6683</v>
      </c>
      <c r="L1733" s="6" t="s">
        <v>6684</v>
      </c>
      <c r="M1733" s="6" t="s">
        <v>133</v>
      </c>
      <c r="N1733" s="178"/>
      <c r="O1733" s="178"/>
      <c r="P1733" s="178"/>
      <c r="Q1733" s="178"/>
    </row>
    <row r="1734" spans="1:17" ht="24.95" customHeight="1">
      <c r="A1734" s="10" t="s">
        <v>6531</v>
      </c>
      <c r="B1734" s="10" t="s">
        <v>4994</v>
      </c>
      <c r="C1734" s="50" t="s">
        <v>72</v>
      </c>
      <c r="D1734" s="50" t="s">
        <v>6686</v>
      </c>
      <c r="E1734" s="56" t="s">
        <v>85</v>
      </c>
      <c r="F1734" s="50" t="s">
        <v>18</v>
      </c>
      <c r="G1734" s="194">
        <v>956000000</v>
      </c>
      <c r="H1734" s="194">
        <v>85000000</v>
      </c>
      <c r="I1734" s="194">
        <v>20000000</v>
      </c>
      <c r="J1734" s="194">
        <v>1061000000</v>
      </c>
      <c r="K1734" s="6" t="s">
        <v>6687</v>
      </c>
      <c r="L1734" s="6" t="s">
        <v>6688</v>
      </c>
      <c r="M1734" s="6" t="s">
        <v>133</v>
      </c>
      <c r="N1734" s="178"/>
      <c r="O1734" s="178"/>
      <c r="P1734" s="178"/>
      <c r="Q1734" s="178"/>
    </row>
    <row r="1735" spans="1:17" ht="24.95" customHeight="1">
      <c r="A1735" s="10" t="s">
        <v>6531</v>
      </c>
      <c r="B1735" s="10" t="s">
        <v>4994</v>
      </c>
      <c r="C1735" s="6" t="s">
        <v>180</v>
      </c>
      <c r="D1735" s="6" t="s">
        <v>6689</v>
      </c>
      <c r="E1735" s="7" t="s">
        <v>133</v>
      </c>
      <c r="F1735" s="6" t="s">
        <v>18</v>
      </c>
      <c r="G1735" s="131">
        <v>91300000</v>
      </c>
      <c r="H1735" s="131">
        <v>50875000</v>
      </c>
      <c r="I1735" s="131">
        <v>50000000</v>
      </c>
      <c r="J1735" s="131">
        <v>192175000</v>
      </c>
      <c r="K1735" s="6" t="s">
        <v>6687</v>
      </c>
      <c r="L1735" s="6" t="s">
        <v>6688</v>
      </c>
      <c r="M1735" s="6" t="s">
        <v>133</v>
      </c>
      <c r="N1735" s="178"/>
      <c r="O1735" s="178"/>
      <c r="P1735" s="178"/>
      <c r="Q1735" s="178"/>
    </row>
    <row r="1736" spans="1:17" s="178" customFormat="1" ht="24.75" customHeight="1">
      <c r="A1736" s="10" t="s">
        <v>6531</v>
      </c>
      <c r="B1736" s="10" t="s">
        <v>4994</v>
      </c>
      <c r="C1736" s="6" t="s">
        <v>180</v>
      </c>
      <c r="D1736" s="6" t="s">
        <v>6690</v>
      </c>
      <c r="E1736" s="7" t="s">
        <v>133</v>
      </c>
      <c r="F1736" s="6" t="s">
        <v>18</v>
      </c>
      <c r="G1736" s="131">
        <v>62622000</v>
      </c>
      <c r="H1736" s="131">
        <v>674454000</v>
      </c>
      <c r="I1736" s="131">
        <v>25000000</v>
      </c>
      <c r="J1736" s="131">
        <v>762076000</v>
      </c>
      <c r="K1736" s="6" t="s">
        <v>6687</v>
      </c>
      <c r="L1736" s="6" t="s">
        <v>6688</v>
      </c>
      <c r="M1736" s="6" t="s">
        <v>133</v>
      </c>
    </row>
    <row r="1737" spans="1:17" s="178" customFormat="1" ht="24.75" customHeight="1">
      <c r="A1737" s="10" t="s">
        <v>6531</v>
      </c>
      <c r="B1737" s="10" t="s">
        <v>6691</v>
      </c>
      <c r="C1737" s="6" t="s">
        <v>180</v>
      </c>
      <c r="D1737" s="181" t="s">
        <v>6692</v>
      </c>
      <c r="E1737" s="7" t="s">
        <v>133</v>
      </c>
      <c r="F1737" s="6" t="s">
        <v>86</v>
      </c>
      <c r="G1737" s="194">
        <v>120000000</v>
      </c>
      <c r="H1737" s="194">
        <v>60000000</v>
      </c>
      <c r="I1737" s="194">
        <v>15000000</v>
      </c>
      <c r="J1737" s="194">
        <v>195000000</v>
      </c>
      <c r="K1737" s="6" t="s">
        <v>6693</v>
      </c>
      <c r="L1737" s="6" t="s">
        <v>6694</v>
      </c>
      <c r="M1737" s="6" t="s">
        <v>133</v>
      </c>
      <c r="N1737"/>
      <c r="O1737"/>
      <c r="P1737"/>
      <c r="Q1737"/>
    </row>
    <row r="1738" spans="1:17" s="178" customFormat="1" ht="24.75" customHeight="1">
      <c r="A1738" s="10" t="s">
        <v>6531</v>
      </c>
      <c r="B1738" s="10" t="s">
        <v>6691</v>
      </c>
      <c r="C1738" s="6" t="s">
        <v>180</v>
      </c>
      <c r="D1738" s="181" t="s">
        <v>6695</v>
      </c>
      <c r="E1738" s="7" t="s">
        <v>133</v>
      </c>
      <c r="F1738" s="6" t="s">
        <v>86</v>
      </c>
      <c r="G1738" s="194">
        <v>100000000</v>
      </c>
      <c r="H1738" s="194">
        <v>800000000</v>
      </c>
      <c r="I1738" s="257">
        <v>15000000</v>
      </c>
      <c r="J1738" s="194">
        <v>915000000</v>
      </c>
      <c r="K1738" s="6" t="s">
        <v>6693</v>
      </c>
      <c r="L1738" s="6" t="s">
        <v>6694</v>
      </c>
      <c r="M1738" s="6" t="s">
        <v>133</v>
      </c>
      <c r="N1738"/>
      <c r="O1738"/>
      <c r="P1738"/>
      <c r="Q1738"/>
    </row>
    <row r="1739" spans="1:17" s="178" customFormat="1" ht="24.75" customHeight="1">
      <c r="A1739" s="10" t="s">
        <v>6531</v>
      </c>
      <c r="B1739" s="10" t="s">
        <v>6691</v>
      </c>
      <c r="C1739" s="6" t="s">
        <v>180</v>
      </c>
      <c r="D1739" s="181" t="s">
        <v>6696</v>
      </c>
      <c r="E1739" s="7" t="s">
        <v>133</v>
      </c>
      <c r="F1739" s="6" t="s">
        <v>86</v>
      </c>
      <c r="G1739" s="194">
        <v>70000000</v>
      </c>
      <c r="H1739" s="194">
        <v>600000000</v>
      </c>
      <c r="I1739" s="257">
        <v>15000000</v>
      </c>
      <c r="J1739" s="194">
        <v>685000000</v>
      </c>
      <c r="K1739" s="6" t="s">
        <v>6693</v>
      </c>
      <c r="L1739" s="6" t="s">
        <v>6694</v>
      </c>
      <c r="M1739" s="6" t="s">
        <v>133</v>
      </c>
      <c r="N1739"/>
      <c r="O1739"/>
      <c r="P1739"/>
      <c r="Q1739"/>
    </row>
    <row r="1740" spans="1:17" s="178" customFormat="1" ht="24.75" customHeight="1">
      <c r="A1740" s="10" t="s">
        <v>6531</v>
      </c>
      <c r="B1740" s="10" t="s">
        <v>6691</v>
      </c>
      <c r="C1740" s="6" t="s">
        <v>180</v>
      </c>
      <c r="D1740" s="181" t="s">
        <v>6697</v>
      </c>
      <c r="E1740" s="7" t="s">
        <v>133</v>
      </c>
      <c r="F1740" s="6" t="s">
        <v>86</v>
      </c>
      <c r="G1740" s="194">
        <v>20000000</v>
      </c>
      <c r="H1740" s="194">
        <v>10000000</v>
      </c>
      <c r="I1740" s="194">
        <v>0</v>
      </c>
      <c r="J1740" s="194">
        <v>30000000</v>
      </c>
      <c r="K1740" s="6" t="s">
        <v>6693</v>
      </c>
      <c r="L1740" s="6" t="s">
        <v>6694</v>
      </c>
      <c r="M1740" s="6" t="s">
        <v>133</v>
      </c>
      <c r="N1740"/>
      <c r="O1740"/>
      <c r="P1740"/>
      <c r="Q1740"/>
    </row>
    <row r="1741" spans="1:17" s="178" customFormat="1" ht="24.75" customHeight="1">
      <c r="A1741" s="10" t="s">
        <v>6531</v>
      </c>
      <c r="B1741" s="10" t="s">
        <v>6691</v>
      </c>
      <c r="C1741" s="6" t="s">
        <v>180</v>
      </c>
      <c r="D1741" s="181" t="s">
        <v>6698</v>
      </c>
      <c r="E1741" s="7" t="s">
        <v>133</v>
      </c>
      <c r="F1741" s="6" t="s">
        <v>86</v>
      </c>
      <c r="G1741" s="194">
        <v>400000000</v>
      </c>
      <c r="H1741" s="194">
        <v>4000000000</v>
      </c>
      <c r="I1741" s="194">
        <v>80000000</v>
      </c>
      <c r="J1741" s="194">
        <v>4480000000</v>
      </c>
      <c r="K1741" s="6" t="s">
        <v>6699</v>
      </c>
      <c r="L1741" s="6" t="s">
        <v>6700</v>
      </c>
      <c r="M1741" s="6" t="s">
        <v>133</v>
      </c>
      <c r="N1741"/>
      <c r="O1741"/>
      <c r="P1741"/>
      <c r="Q1741"/>
    </row>
    <row r="1742" spans="1:17" s="178" customFormat="1" ht="24.75" customHeight="1">
      <c r="A1742" s="10" t="s">
        <v>6531</v>
      </c>
      <c r="B1742" s="10" t="s">
        <v>6691</v>
      </c>
      <c r="C1742" s="6" t="s">
        <v>180</v>
      </c>
      <c r="D1742" s="6" t="s">
        <v>6701</v>
      </c>
      <c r="E1742" s="7" t="s">
        <v>115</v>
      </c>
      <c r="F1742" s="6" t="s">
        <v>86</v>
      </c>
      <c r="G1742" s="194">
        <v>3534000000</v>
      </c>
      <c r="H1742" s="194">
        <v>7379000000</v>
      </c>
      <c r="I1742" s="194">
        <v>71000000</v>
      </c>
      <c r="J1742" s="194">
        <v>10984000000</v>
      </c>
      <c r="K1742" s="6" t="s">
        <v>6702</v>
      </c>
      <c r="L1742" s="6" t="s">
        <v>6703</v>
      </c>
      <c r="M1742" s="6" t="s">
        <v>115</v>
      </c>
      <c r="N1742"/>
      <c r="O1742"/>
      <c r="P1742"/>
      <c r="Q1742"/>
    </row>
    <row r="1743" spans="1:17" s="178" customFormat="1" ht="24.75" customHeight="1">
      <c r="A1743" s="10" t="s">
        <v>6531</v>
      </c>
      <c r="B1743" s="10" t="s">
        <v>4994</v>
      </c>
      <c r="C1743" s="6" t="s">
        <v>72</v>
      </c>
      <c r="D1743" s="6" t="s">
        <v>6704</v>
      </c>
      <c r="E1743" s="7" t="s">
        <v>223</v>
      </c>
      <c r="F1743" s="6" t="s">
        <v>18</v>
      </c>
      <c r="G1743" s="194">
        <v>59000000</v>
      </c>
      <c r="H1743" s="194">
        <v>5000000</v>
      </c>
      <c r="I1743" s="194">
        <v>0</v>
      </c>
      <c r="J1743" s="194">
        <v>64000000</v>
      </c>
      <c r="K1743" s="6" t="s">
        <v>6705</v>
      </c>
      <c r="L1743" s="6" t="s">
        <v>6706</v>
      </c>
      <c r="M1743" s="6" t="s">
        <v>6707</v>
      </c>
      <c r="O1743"/>
      <c r="P1743"/>
      <c r="Q1743"/>
    </row>
    <row r="1744" spans="1:17" s="178" customFormat="1" ht="24.75" customHeight="1">
      <c r="A1744" s="10" t="s">
        <v>6708</v>
      </c>
      <c r="B1744" s="10" t="s">
        <v>6709</v>
      </c>
      <c r="C1744" s="6" t="s">
        <v>6710</v>
      </c>
      <c r="D1744" s="6" t="s">
        <v>6711</v>
      </c>
      <c r="E1744" s="7" t="s">
        <v>223</v>
      </c>
      <c r="F1744" s="6" t="s">
        <v>18</v>
      </c>
      <c r="G1744" s="194">
        <v>64000000</v>
      </c>
      <c r="H1744" s="194">
        <v>10000000</v>
      </c>
      <c r="I1744" s="194">
        <v>0</v>
      </c>
      <c r="J1744" s="194">
        <v>74000000</v>
      </c>
      <c r="K1744" s="6" t="s">
        <v>6705</v>
      </c>
      <c r="L1744" s="6" t="s">
        <v>6706</v>
      </c>
      <c r="M1744" s="6" t="s">
        <v>6712</v>
      </c>
      <c r="O1744"/>
      <c r="P1744"/>
      <c r="Q1744"/>
    </row>
    <row r="1745" spans="1:17" s="178" customFormat="1" ht="24.75" customHeight="1">
      <c r="A1745" s="10" t="s">
        <v>6708</v>
      </c>
      <c r="B1745" s="10" t="s">
        <v>6709</v>
      </c>
      <c r="C1745" s="6" t="s">
        <v>6710</v>
      </c>
      <c r="D1745" s="6" t="s">
        <v>6713</v>
      </c>
      <c r="E1745" s="7" t="s">
        <v>223</v>
      </c>
      <c r="F1745" s="6" t="s">
        <v>18</v>
      </c>
      <c r="G1745" s="194">
        <v>45000000</v>
      </c>
      <c r="H1745" s="194">
        <v>285000000</v>
      </c>
      <c r="I1745" s="194">
        <v>0</v>
      </c>
      <c r="J1745" s="194">
        <v>330000000</v>
      </c>
      <c r="K1745" s="6" t="s">
        <v>6714</v>
      </c>
      <c r="L1745" s="6" t="s">
        <v>6715</v>
      </c>
      <c r="M1745" s="6" t="s">
        <v>6707</v>
      </c>
      <c r="O1745"/>
      <c r="P1745"/>
      <c r="Q1745"/>
    </row>
    <row r="1746" spans="1:17" s="178" customFormat="1" ht="24.75" customHeight="1">
      <c r="A1746" s="55" t="s">
        <v>6708</v>
      </c>
      <c r="B1746" s="55" t="s">
        <v>6716</v>
      </c>
      <c r="C1746" s="50" t="s">
        <v>6717</v>
      </c>
      <c r="D1746" s="184" t="s">
        <v>6718</v>
      </c>
      <c r="E1746" s="56" t="s">
        <v>526</v>
      </c>
      <c r="F1746" s="50" t="s">
        <v>6719</v>
      </c>
      <c r="G1746" s="258">
        <v>4901128000</v>
      </c>
      <c r="H1746" s="258">
        <v>2213935000</v>
      </c>
      <c r="I1746" s="258">
        <v>361974000</v>
      </c>
      <c r="J1746" s="258">
        <v>7477037000</v>
      </c>
      <c r="K1746" s="6" t="s">
        <v>6720</v>
      </c>
      <c r="L1746" s="6" t="s">
        <v>6721</v>
      </c>
      <c r="M1746" s="6" t="s">
        <v>133</v>
      </c>
    </row>
    <row r="1747" spans="1:17" s="178" customFormat="1" ht="24.75" customHeight="1">
      <c r="A1747" s="10" t="s">
        <v>6708</v>
      </c>
      <c r="B1747" s="10" t="s">
        <v>6709</v>
      </c>
      <c r="C1747" s="6" t="s">
        <v>6717</v>
      </c>
      <c r="D1747" s="6" t="s">
        <v>6722</v>
      </c>
      <c r="E1747" s="7" t="s">
        <v>115</v>
      </c>
      <c r="F1747" s="6" t="s">
        <v>18</v>
      </c>
      <c r="G1747" s="194">
        <v>5620000000</v>
      </c>
      <c r="H1747" s="194">
        <v>723000000</v>
      </c>
      <c r="I1747" s="194">
        <v>2681000000</v>
      </c>
      <c r="J1747" s="194">
        <v>9024000000</v>
      </c>
      <c r="K1747" s="6" t="s">
        <v>6723</v>
      </c>
      <c r="L1747" s="6" t="s">
        <v>6724</v>
      </c>
      <c r="M1747" s="6" t="s">
        <v>115</v>
      </c>
      <c r="N1747"/>
      <c r="O1747"/>
      <c r="P1747"/>
      <c r="Q1747"/>
    </row>
    <row r="1748" spans="1:17" s="178" customFormat="1" ht="24.75" customHeight="1">
      <c r="A1748" s="55" t="s">
        <v>6708</v>
      </c>
      <c r="B1748" s="55" t="s">
        <v>6709</v>
      </c>
      <c r="C1748" s="50" t="s">
        <v>6717</v>
      </c>
      <c r="D1748" s="50" t="s">
        <v>6725</v>
      </c>
      <c r="E1748" s="56" t="s">
        <v>6712</v>
      </c>
      <c r="F1748" s="50" t="s">
        <v>6719</v>
      </c>
      <c r="G1748" s="194">
        <v>185000000</v>
      </c>
      <c r="H1748" s="194">
        <v>580000000</v>
      </c>
      <c r="I1748" s="194">
        <v>30000000</v>
      </c>
      <c r="J1748" s="194">
        <v>2010000000</v>
      </c>
      <c r="K1748" s="6" t="s">
        <v>6726</v>
      </c>
      <c r="L1748" s="6" t="s">
        <v>6727</v>
      </c>
      <c r="M1748" s="6" t="s">
        <v>6712</v>
      </c>
    </row>
    <row r="1749" spans="1:17" s="178" customFormat="1" ht="24.75" customHeight="1">
      <c r="A1749" s="10" t="s">
        <v>6708</v>
      </c>
      <c r="B1749" s="10" t="s">
        <v>6709</v>
      </c>
      <c r="C1749" s="6" t="s">
        <v>29</v>
      </c>
      <c r="D1749" s="6" t="s">
        <v>6728</v>
      </c>
      <c r="E1749" s="7" t="s">
        <v>133</v>
      </c>
      <c r="F1749" s="6" t="s">
        <v>18</v>
      </c>
      <c r="G1749" s="194">
        <v>200000000</v>
      </c>
      <c r="H1749" s="194">
        <v>1749800000</v>
      </c>
      <c r="I1749" s="194">
        <v>50000000</v>
      </c>
      <c r="J1749" s="194">
        <v>1999800000</v>
      </c>
      <c r="K1749" s="6" t="s">
        <v>6729</v>
      </c>
      <c r="L1749" s="6" t="s">
        <v>6730</v>
      </c>
      <c r="M1749" s="6" t="s">
        <v>6712</v>
      </c>
    </row>
    <row r="1750" spans="1:17" s="178" customFormat="1" ht="24.75" customHeight="1">
      <c r="A1750" s="10" t="s">
        <v>6708</v>
      </c>
      <c r="B1750" s="10" t="s">
        <v>6709</v>
      </c>
      <c r="C1750" s="6" t="s">
        <v>29</v>
      </c>
      <c r="D1750" s="6" t="s">
        <v>6731</v>
      </c>
      <c r="E1750" s="7" t="s">
        <v>133</v>
      </c>
      <c r="F1750" s="6" t="s">
        <v>18</v>
      </c>
      <c r="G1750" s="131">
        <v>72391000</v>
      </c>
      <c r="H1750" s="131">
        <v>779666000</v>
      </c>
      <c r="I1750" s="131">
        <v>25000000</v>
      </c>
      <c r="J1750" s="131">
        <v>877057000</v>
      </c>
      <c r="K1750" s="6" t="s">
        <v>6683</v>
      </c>
      <c r="L1750" s="6" t="s">
        <v>6684</v>
      </c>
      <c r="M1750" s="6" t="s">
        <v>6712</v>
      </c>
    </row>
    <row r="1751" spans="1:17" s="178" customFormat="1" ht="24.75" customHeight="1">
      <c r="A1751" s="10" t="s">
        <v>6708</v>
      </c>
      <c r="B1751" s="10" t="s">
        <v>6709</v>
      </c>
      <c r="C1751" s="6" t="s">
        <v>29</v>
      </c>
      <c r="D1751" s="6" t="s">
        <v>6732</v>
      </c>
      <c r="E1751" s="7" t="s">
        <v>133</v>
      </c>
      <c r="F1751" s="6" t="s">
        <v>18</v>
      </c>
      <c r="G1751" s="194">
        <v>200000000</v>
      </c>
      <c r="H1751" s="194">
        <v>1749800000</v>
      </c>
      <c r="I1751" s="194">
        <v>50000000</v>
      </c>
      <c r="J1751" s="194">
        <v>1999800000</v>
      </c>
      <c r="K1751" s="6" t="s">
        <v>6687</v>
      </c>
      <c r="L1751" s="6" t="s">
        <v>6688</v>
      </c>
      <c r="M1751" s="6" t="s">
        <v>85</v>
      </c>
    </row>
    <row r="1752" spans="1:17" s="178" customFormat="1" ht="24.75" customHeight="1">
      <c r="A1752" s="10" t="s">
        <v>6531</v>
      </c>
      <c r="B1752" s="10" t="s">
        <v>4994</v>
      </c>
      <c r="C1752" s="6" t="s">
        <v>29</v>
      </c>
      <c r="D1752" s="6" t="s">
        <v>6733</v>
      </c>
      <c r="E1752" s="7" t="s">
        <v>133</v>
      </c>
      <c r="F1752" s="6" t="s">
        <v>18</v>
      </c>
      <c r="G1752" s="131">
        <v>72391000</v>
      </c>
      <c r="H1752" s="131">
        <v>779666000</v>
      </c>
      <c r="I1752" s="131">
        <v>25000000</v>
      </c>
      <c r="J1752" s="131">
        <v>877057000</v>
      </c>
      <c r="K1752" s="6" t="s">
        <v>6687</v>
      </c>
      <c r="L1752" s="6" t="s">
        <v>6688</v>
      </c>
      <c r="M1752" s="6" t="s">
        <v>85</v>
      </c>
    </row>
    <row r="1753" spans="1:17" s="178" customFormat="1" ht="24.75" customHeight="1">
      <c r="A1753" s="10" t="s">
        <v>6531</v>
      </c>
      <c r="B1753" s="10" t="s">
        <v>6691</v>
      </c>
      <c r="C1753" s="6" t="s">
        <v>29</v>
      </c>
      <c r="D1753" s="181" t="s">
        <v>6734</v>
      </c>
      <c r="E1753" s="7" t="s">
        <v>133</v>
      </c>
      <c r="F1753" s="6" t="s">
        <v>86</v>
      </c>
      <c r="G1753" s="194">
        <v>210000000</v>
      </c>
      <c r="H1753" s="194">
        <v>1700000000</v>
      </c>
      <c r="I1753" s="194">
        <v>60000000</v>
      </c>
      <c r="J1753" s="194">
        <v>1970000000</v>
      </c>
      <c r="K1753" s="6" t="s">
        <v>6699</v>
      </c>
      <c r="L1753" s="6" t="s">
        <v>6700</v>
      </c>
      <c r="M1753" s="6" t="s">
        <v>133</v>
      </c>
      <c r="N1753"/>
      <c r="O1753"/>
      <c r="P1753"/>
      <c r="Q1753"/>
    </row>
    <row r="1754" spans="1:17" s="178" customFormat="1" ht="24.75" customHeight="1">
      <c r="A1754" s="10" t="s">
        <v>6531</v>
      </c>
      <c r="B1754" s="10" t="s">
        <v>6691</v>
      </c>
      <c r="C1754" s="6" t="s">
        <v>29</v>
      </c>
      <c r="D1754" s="6" t="s">
        <v>6735</v>
      </c>
      <c r="E1754" s="7" t="s">
        <v>115</v>
      </c>
      <c r="F1754" s="6" t="s">
        <v>18</v>
      </c>
      <c r="G1754" s="194">
        <v>3574150000</v>
      </c>
      <c r="H1754" s="194">
        <v>1531277000</v>
      </c>
      <c r="I1754" s="194">
        <v>414233000</v>
      </c>
      <c r="J1754" s="194">
        <v>5519660000</v>
      </c>
      <c r="K1754" s="6" t="s">
        <v>6736</v>
      </c>
      <c r="L1754" s="6" t="s">
        <v>6737</v>
      </c>
      <c r="M1754" s="6" t="s">
        <v>115</v>
      </c>
      <c r="N1754"/>
      <c r="O1754"/>
      <c r="P1754"/>
      <c r="Q1754"/>
    </row>
    <row r="1755" spans="1:17" s="178" customFormat="1" ht="24.75" customHeight="1">
      <c r="A1755" s="55" t="s">
        <v>6531</v>
      </c>
      <c r="B1755" s="55" t="s">
        <v>6532</v>
      </c>
      <c r="C1755" s="50" t="s">
        <v>136</v>
      </c>
      <c r="D1755" s="50" t="s">
        <v>6738</v>
      </c>
      <c r="E1755" s="56" t="s">
        <v>655</v>
      </c>
      <c r="F1755" s="50" t="s">
        <v>86</v>
      </c>
      <c r="G1755" s="194">
        <v>245000000</v>
      </c>
      <c r="H1755" s="194">
        <v>787000000</v>
      </c>
      <c r="I1755" s="194">
        <v>9000000</v>
      </c>
      <c r="J1755" s="194">
        <v>1041000000</v>
      </c>
      <c r="K1755" s="6" t="s">
        <v>6739</v>
      </c>
      <c r="L1755" s="6" t="s">
        <v>6740</v>
      </c>
      <c r="M1755" s="6" t="s">
        <v>655</v>
      </c>
    </row>
    <row r="1756" spans="1:17" s="178" customFormat="1" ht="24.75" customHeight="1">
      <c r="A1756" s="10" t="s">
        <v>6741</v>
      </c>
      <c r="B1756" s="10" t="s">
        <v>6742</v>
      </c>
      <c r="C1756" s="6" t="s">
        <v>136</v>
      </c>
      <c r="D1756" s="6" t="s">
        <v>6743</v>
      </c>
      <c r="E1756" s="7" t="s">
        <v>526</v>
      </c>
      <c r="F1756" s="6" t="s">
        <v>18</v>
      </c>
      <c r="G1756" s="194">
        <v>5179000000</v>
      </c>
      <c r="H1756" s="194">
        <v>2396000000</v>
      </c>
      <c r="I1756" s="194">
        <v>405000000</v>
      </c>
      <c r="J1756" s="194">
        <v>7980000000</v>
      </c>
      <c r="K1756" s="6" t="s">
        <v>6744</v>
      </c>
      <c r="L1756" s="20" t="s">
        <v>6745</v>
      </c>
      <c r="M1756" s="6" t="s">
        <v>85</v>
      </c>
      <c r="N1756"/>
      <c r="O1756"/>
      <c r="P1756"/>
      <c r="Q1756"/>
    </row>
    <row r="1757" spans="1:17" s="178" customFormat="1" ht="24.75" customHeight="1">
      <c r="A1757" s="10" t="s">
        <v>6531</v>
      </c>
      <c r="B1757" s="10" t="s">
        <v>6691</v>
      </c>
      <c r="C1757" s="6" t="s">
        <v>136</v>
      </c>
      <c r="D1757" s="181" t="s">
        <v>6746</v>
      </c>
      <c r="E1757" s="7" t="s">
        <v>133</v>
      </c>
      <c r="F1757" s="6" t="s">
        <v>86</v>
      </c>
      <c r="G1757" s="194">
        <v>350000000</v>
      </c>
      <c r="H1757" s="194">
        <v>150000000</v>
      </c>
      <c r="I1757" s="194">
        <v>15000000</v>
      </c>
      <c r="J1757" s="194">
        <v>515000000</v>
      </c>
      <c r="K1757" s="6" t="s">
        <v>6747</v>
      </c>
      <c r="L1757" s="6" t="s">
        <v>6748</v>
      </c>
      <c r="M1757" s="6" t="s">
        <v>133</v>
      </c>
      <c r="N1757"/>
      <c r="O1757"/>
      <c r="P1757"/>
      <c r="Q1757"/>
    </row>
    <row r="1758" spans="1:17" s="178" customFormat="1" ht="24.75" customHeight="1">
      <c r="A1758" s="10" t="s">
        <v>6531</v>
      </c>
      <c r="B1758" s="10" t="s">
        <v>6691</v>
      </c>
      <c r="C1758" s="6" t="s">
        <v>136</v>
      </c>
      <c r="D1758" s="181" t="s">
        <v>6749</v>
      </c>
      <c r="E1758" s="7" t="s">
        <v>133</v>
      </c>
      <c r="F1758" s="6" t="s">
        <v>86</v>
      </c>
      <c r="G1758" s="194">
        <v>400000000</v>
      </c>
      <c r="H1758" s="194">
        <v>150000000</v>
      </c>
      <c r="I1758" s="194">
        <v>15000000</v>
      </c>
      <c r="J1758" s="194">
        <v>565000000</v>
      </c>
      <c r="K1758" s="6" t="s">
        <v>6693</v>
      </c>
      <c r="L1758" s="6" t="s">
        <v>6694</v>
      </c>
      <c r="M1758" s="6" t="s">
        <v>133</v>
      </c>
      <c r="N1758"/>
      <c r="O1758"/>
      <c r="P1758"/>
      <c r="Q1758"/>
    </row>
    <row r="1759" spans="1:17" s="178" customFormat="1" ht="24.75" customHeight="1">
      <c r="A1759" s="10" t="s">
        <v>6531</v>
      </c>
      <c r="B1759" s="10" t="s">
        <v>4994</v>
      </c>
      <c r="C1759" s="6" t="s">
        <v>92</v>
      </c>
      <c r="D1759" s="6" t="s">
        <v>6750</v>
      </c>
      <c r="E1759" s="7" t="s">
        <v>223</v>
      </c>
      <c r="F1759" s="6" t="s">
        <v>119</v>
      </c>
      <c r="G1759" s="194">
        <v>170000000</v>
      </c>
      <c r="H1759" s="194">
        <v>26000000</v>
      </c>
      <c r="I1759" s="194">
        <v>0</v>
      </c>
      <c r="J1759" s="194">
        <v>196000000</v>
      </c>
      <c r="K1759" s="6" t="s">
        <v>6751</v>
      </c>
      <c r="L1759" s="6" t="s">
        <v>6752</v>
      </c>
      <c r="M1759" s="6" t="s">
        <v>6753</v>
      </c>
      <c r="O1759"/>
      <c r="P1759"/>
      <c r="Q1759"/>
    </row>
    <row r="1760" spans="1:17" s="178" customFormat="1" ht="24.75" customHeight="1">
      <c r="A1760" s="10" t="s">
        <v>6555</v>
      </c>
      <c r="B1760" s="10" t="s">
        <v>6561</v>
      </c>
      <c r="C1760" s="6" t="s">
        <v>6754</v>
      </c>
      <c r="D1760" s="6" t="s">
        <v>6755</v>
      </c>
      <c r="E1760" s="7" t="s">
        <v>6756</v>
      </c>
      <c r="F1760" s="6" t="s">
        <v>18</v>
      </c>
      <c r="G1760" s="194">
        <v>90000000</v>
      </c>
      <c r="H1760" s="194">
        <v>33000000</v>
      </c>
      <c r="I1760" s="194">
        <v>0</v>
      </c>
      <c r="J1760" s="194">
        <v>123000000</v>
      </c>
      <c r="K1760" s="6" t="s">
        <v>6751</v>
      </c>
      <c r="L1760" s="6" t="s">
        <v>6752</v>
      </c>
      <c r="M1760" s="6" t="s">
        <v>6753</v>
      </c>
      <c r="O1760"/>
      <c r="P1760"/>
      <c r="Q1760"/>
    </row>
    <row r="1761" spans="1:17" s="178" customFormat="1" ht="24.75" customHeight="1">
      <c r="A1761" s="10" t="s">
        <v>6555</v>
      </c>
      <c r="B1761" s="10" t="s">
        <v>6561</v>
      </c>
      <c r="C1761" s="6" t="s">
        <v>136</v>
      </c>
      <c r="D1761" s="6" t="s">
        <v>6757</v>
      </c>
      <c r="E1761" s="7" t="s">
        <v>115</v>
      </c>
      <c r="F1761" s="6" t="s">
        <v>18</v>
      </c>
      <c r="G1761" s="194">
        <v>841625000</v>
      </c>
      <c r="H1761" s="194">
        <v>0</v>
      </c>
      <c r="I1761" s="194">
        <v>16707000</v>
      </c>
      <c r="J1761" s="194">
        <v>858332000</v>
      </c>
      <c r="K1761" s="6" t="s">
        <v>6758</v>
      </c>
      <c r="L1761" s="6" t="s">
        <v>6759</v>
      </c>
      <c r="M1761" s="6" t="s">
        <v>115</v>
      </c>
      <c r="O1761"/>
      <c r="P1761"/>
      <c r="Q1761"/>
    </row>
    <row r="1762" spans="1:17" s="178" customFormat="1" ht="24.75" customHeight="1">
      <c r="A1762" s="10" t="s">
        <v>6555</v>
      </c>
      <c r="B1762" s="10" t="s">
        <v>6561</v>
      </c>
      <c r="C1762" s="50" t="s">
        <v>136</v>
      </c>
      <c r="D1762" s="50" t="s">
        <v>6760</v>
      </c>
      <c r="E1762" s="56" t="s">
        <v>837</v>
      </c>
      <c r="F1762" s="50" t="s">
        <v>18</v>
      </c>
      <c r="G1762" s="134">
        <v>6500000000</v>
      </c>
      <c r="H1762" s="194">
        <v>0</v>
      </c>
      <c r="I1762" s="194">
        <v>0</v>
      </c>
      <c r="J1762" s="134">
        <v>6500000000</v>
      </c>
      <c r="K1762" s="50" t="s">
        <v>6761</v>
      </c>
      <c r="L1762" s="50" t="s">
        <v>6762</v>
      </c>
      <c r="M1762" s="50" t="s">
        <v>115</v>
      </c>
      <c r="N1762" s="185" t="s">
        <v>6763</v>
      </c>
      <c r="O1762" s="185"/>
      <c r="P1762" s="185"/>
      <c r="Q1762" s="51"/>
    </row>
    <row r="1763" spans="1:17" s="178" customFormat="1" ht="24.75" customHeight="1">
      <c r="A1763" s="55" t="s">
        <v>6531</v>
      </c>
      <c r="B1763" s="55" t="s">
        <v>6532</v>
      </c>
      <c r="C1763" s="50" t="s">
        <v>124</v>
      </c>
      <c r="D1763" s="50" t="s">
        <v>6764</v>
      </c>
      <c r="E1763" s="56" t="s">
        <v>115</v>
      </c>
      <c r="F1763" s="50" t="s">
        <v>86</v>
      </c>
      <c r="G1763" s="120">
        <v>420000000</v>
      </c>
      <c r="H1763" s="120">
        <v>290000000</v>
      </c>
      <c r="I1763" s="120">
        <v>10000000</v>
      </c>
      <c r="J1763" s="120">
        <v>720000000</v>
      </c>
      <c r="K1763" s="6" t="s">
        <v>6765</v>
      </c>
      <c r="L1763" s="6" t="s">
        <v>6766</v>
      </c>
      <c r="M1763" s="6" t="s">
        <v>655</v>
      </c>
    </row>
    <row r="1764" spans="1:17" s="178" customFormat="1" ht="24.75" customHeight="1">
      <c r="A1764" s="55" t="s">
        <v>6531</v>
      </c>
      <c r="B1764" s="55" t="s">
        <v>6532</v>
      </c>
      <c r="C1764" s="50" t="s">
        <v>157</v>
      </c>
      <c r="D1764" s="50" t="s">
        <v>6767</v>
      </c>
      <c r="E1764" s="56" t="s">
        <v>85</v>
      </c>
      <c r="F1764" s="50" t="s">
        <v>86</v>
      </c>
      <c r="G1764" s="120">
        <v>338000000</v>
      </c>
      <c r="H1764" s="120">
        <v>1570000000</v>
      </c>
      <c r="I1764" s="194">
        <v>0</v>
      </c>
      <c r="J1764" s="120">
        <v>1908000000</v>
      </c>
      <c r="K1764" s="6" t="s">
        <v>6768</v>
      </c>
      <c r="L1764" s="6" t="s">
        <v>6769</v>
      </c>
      <c r="M1764" s="6" t="s">
        <v>85</v>
      </c>
    </row>
    <row r="1765" spans="1:17" s="178" customFormat="1" ht="24.75" customHeight="1">
      <c r="A1765" s="55" t="s">
        <v>6531</v>
      </c>
      <c r="B1765" s="55" t="s">
        <v>6532</v>
      </c>
      <c r="C1765" s="50" t="s">
        <v>157</v>
      </c>
      <c r="D1765" s="50" t="s">
        <v>6770</v>
      </c>
      <c r="E1765" s="56" t="s">
        <v>85</v>
      </c>
      <c r="F1765" s="50" t="s">
        <v>86</v>
      </c>
      <c r="G1765" s="120">
        <v>233000000</v>
      </c>
      <c r="H1765" s="120">
        <v>3250000000</v>
      </c>
      <c r="I1765" s="194">
        <v>0</v>
      </c>
      <c r="J1765" s="120">
        <v>3483000000</v>
      </c>
      <c r="K1765" s="6" t="s">
        <v>6768</v>
      </c>
      <c r="L1765" s="6" t="s">
        <v>6769</v>
      </c>
      <c r="M1765" s="6" t="s">
        <v>85</v>
      </c>
    </row>
    <row r="1766" spans="1:17" s="178" customFormat="1" ht="24.75" customHeight="1">
      <c r="A1766" s="55" t="s">
        <v>6531</v>
      </c>
      <c r="B1766" s="55" t="s">
        <v>6532</v>
      </c>
      <c r="C1766" s="50" t="s">
        <v>157</v>
      </c>
      <c r="D1766" s="184" t="s">
        <v>6771</v>
      </c>
      <c r="E1766" s="56" t="s">
        <v>526</v>
      </c>
      <c r="F1766" s="50" t="s">
        <v>86</v>
      </c>
      <c r="G1766" s="120">
        <v>1709583000</v>
      </c>
      <c r="H1766" s="120">
        <v>723529000</v>
      </c>
      <c r="I1766" s="120">
        <v>239078000</v>
      </c>
      <c r="J1766" s="120">
        <v>2672190000</v>
      </c>
      <c r="K1766" s="6" t="s">
        <v>6772</v>
      </c>
      <c r="L1766" s="6" t="s">
        <v>6773</v>
      </c>
      <c r="M1766" s="6" t="s">
        <v>133</v>
      </c>
    </row>
    <row r="1767" spans="1:17" s="178" customFormat="1" ht="24.75" customHeight="1">
      <c r="A1767" s="10" t="s">
        <v>6531</v>
      </c>
      <c r="B1767" s="10" t="s">
        <v>6774</v>
      </c>
      <c r="C1767" s="6" t="s">
        <v>157</v>
      </c>
      <c r="D1767" s="6" t="s">
        <v>6775</v>
      </c>
      <c r="E1767" s="7" t="s">
        <v>85</v>
      </c>
      <c r="F1767" s="6" t="s">
        <v>86</v>
      </c>
      <c r="G1767" s="194">
        <v>8095000</v>
      </c>
      <c r="H1767" s="194">
        <v>193527000</v>
      </c>
      <c r="I1767" s="194">
        <v>20000000</v>
      </c>
      <c r="J1767" s="194">
        <v>221622000</v>
      </c>
      <c r="K1767" s="6" t="s">
        <v>6776</v>
      </c>
      <c r="L1767" s="20" t="s">
        <v>6777</v>
      </c>
      <c r="M1767" s="6" t="s">
        <v>133</v>
      </c>
      <c r="N1767"/>
      <c r="O1767"/>
      <c r="P1767"/>
      <c r="Q1767"/>
    </row>
    <row r="1768" spans="1:17" s="178" customFormat="1" ht="24.75" customHeight="1">
      <c r="A1768" s="10" t="s">
        <v>6531</v>
      </c>
      <c r="B1768" s="10" t="s">
        <v>6774</v>
      </c>
      <c r="C1768" s="6" t="s">
        <v>157</v>
      </c>
      <c r="D1768" s="6" t="s">
        <v>6778</v>
      </c>
      <c r="E1768" s="7" t="s">
        <v>85</v>
      </c>
      <c r="F1768" s="6" t="s">
        <v>86</v>
      </c>
      <c r="G1768" s="194">
        <v>33846000</v>
      </c>
      <c r="H1768" s="194">
        <v>809148000</v>
      </c>
      <c r="I1768" s="194">
        <v>20000000</v>
      </c>
      <c r="J1768" s="194">
        <v>862994000</v>
      </c>
      <c r="K1768" s="6" t="s">
        <v>6776</v>
      </c>
      <c r="L1768" s="20" t="s">
        <v>6777</v>
      </c>
      <c r="M1768" s="6" t="s">
        <v>133</v>
      </c>
      <c r="N1768"/>
      <c r="O1768"/>
      <c r="P1768"/>
      <c r="Q1768"/>
    </row>
    <row r="1769" spans="1:17" s="178" customFormat="1" ht="24.75" customHeight="1">
      <c r="A1769" s="10" t="s">
        <v>6531</v>
      </c>
      <c r="B1769" s="10" t="s">
        <v>6774</v>
      </c>
      <c r="C1769" s="6" t="s">
        <v>157</v>
      </c>
      <c r="D1769" s="6" t="s">
        <v>6779</v>
      </c>
      <c r="E1769" s="7" t="s">
        <v>85</v>
      </c>
      <c r="F1769" s="6" t="s">
        <v>86</v>
      </c>
      <c r="G1769" s="194">
        <v>51968000</v>
      </c>
      <c r="H1769" s="194">
        <v>1242398000</v>
      </c>
      <c r="I1769" s="194">
        <v>20000000</v>
      </c>
      <c r="J1769" s="194">
        <v>1314366000</v>
      </c>
      <c r="K1769" s="6" t="s">
        <v>6776</v>
      </c>
      <c r="L1769" s="20" t="s">
        <v>6777</v>
      </c>
      <c r="M1769" s="6" t="s">
        <v>133</v>
      </c>
      <c r="N1769"/>
      <c r="O1769"/>
      <c r="P1769"/>
      <c r="Q1769"/>
    </row>
    <row r="1770" spans="1:17" s="178" customFormat="1" ht="24.75" customHeight="1">
      <c r="A1770" s="10" t="s">
        <v>6531</v>
      </c>
      <c r="B1770" s="10" t="s">
        <v>6774</v>
      </c>
      <c r="C1770" s="6" t="s">
        <v>157</v>
      </c>
      <c r="D1770" s="6" t="s">
        <v>6780</v>
      </c>
      <c r="E1770" s="7" t="s">
        <v>6642</v>
      </c>
      <c r="F1770" s="6" t="s">
        <v>6637</v>
      </c>
      <c r="G1770" s="194">
        <v>837000</v>
      </c>
      <c r="H1770" s="194">
        <v>20000000</v>
      </c>
      <c r="I1770" s="194">
        <v>20000000</v>
      </c>
      <c r="J1770" s="194">
        <v>40837000</v>
      </c>
      <c r="K1770" s="6" t="s">
        <v>6781</v>
      </c>
      <c r="L1770" s="20" t="s">
        <v>6782</v>
      </c>
      <c r="M1770" s="6" t="s">
        <v>133</v>
      </c>
      <c r="N1770"/>
      <c r="O1770"/>
      <c r="P1770"/>
      <c r="Q1770"/>
    </row>
    <row r="1771" spans="1:17" s="178" customFormat="1" ht="24.75" customHeight="1">
      <c r="A1771" s="10" t="s">
        <v>6531</v>
      </c>
      <c r="B1771" s="10" t="s">
        <v>6774</v>
      </c>
      <c r="C1771" s="6" t="s">
        <v>157</v>
      </c>
      <c r="D1771" s="6" t="s">
        <v>6783</v>
      </c>
      <c r="E1771" s="7" t="s">
        <v>85</v>
      </c>
      <c r="F1771" s="6" t="s">
        <v>86</v>
      </c>
      <c r="G1771" s="194">
        <v>111499000</v>
      </c>
      <c r="H1771" s="194">
        <v>82264000</v>
      </c>
      <c r="I1771" s="194">
        <v>20000000</v>
      </c>
      <c r="J1771" s="194">
        <v>213763000</v>
      </c>
      <c r="K1771" s="6" t="s">
        <v>6784</v>
      </c>
      <c r="L1771" s="20" t="s">
        <v>6785</v>
      </c>
      <c r="M1771" s="6" t="s">
        <v>133</v>
      </c>
      <c r="N1771"/>
      <c r="O1771"/>
      <c r="P1771"/>
      <c r="Q1771"/>
    </row>
    <row r="1772" spans="1:17" s="178" customFormat="1" ht="24.75" customHeight="1">
      <c r="A1772" s="10" t="s">
        <v>6531</v>
      </c>
      <c r="B1772" s="10" t="s">
        <v>6774</v>
      </c>
      <c r="C1772" s="6" t="s">
        <v>157</v>
      </c>
      <c r="D1772" s="6" t="s">
        <v>6786</v>
      </c>
      <c r="E1772" s="7" t="s">
        <v>85</v>
      </c>
      <c r="F1772" s="6" t="s">
        <v>86</v>
      </c>
      <c r="G1772" s="194">
        <v>197623000</v>
      </c>
      <c r="H1772" s="194">
        <v>145806000</v>
      </c>
      <c r="I1772" s="194">
        <v>20000000</v>
      </c>
      <c r="J1772" s="194">
        <v>363429000</v>
      </c>
      <c r="K1772" s="6" t="s">
        <v>6784</v>
      </c>
      <c r="L1772" s="20" t="s">
        <v>6785</v>
      </c>
      <c r="M1772" s="6" t="s">
        <v>133</v>
      </c>
      <c r="N1772"/>
      <c r="O1772"/>
      <c r="P1772"/>
      <c r="Q1772"/>
    </row>
    <row r="1773" spans="1:17" s="178" customFormat="1" ht="24.75" customHeight="1">
      <c r="A1773" s="10" t="s">
        <v>6531</v>
      </c>
      <c r="B1773" s="10" t="s">
        <v>6774</v>
      </c>
      <c r="C1773" s="6" t="s">
        <v>157</v>
      </c>
      <c r="D1773" s="6" t="s">
        <v>6787</v>
      </c>
      <c r="E1773" s="7" t="s">
        <v>85</v>
      </c>
      <c r="F1773" s="6" t="s">
        <v>86</v>
      </c>
      <c r="G1773" s="194">
        <v>248513000</v>
      </c>
      <c r="H1773" s="194">
        <v>1066961000</v>
      </c>
      <c r="I1773" s="194">
        <v>20000000</v>
      </c>
      <c r="J1773" s="194">
        <v>1335474000</v>
      </c>
      <c r="K1773" s="6" t="s">
        <v>6784</v>
      </c>
      <c r="L1773" s="20" t="s">
        <v>6785</v>
      </c>
      <c r="M1773" s="6" t="s">
        <v>133</v>
      </c>
      <c r="N1773"/>
      <c r="O1773"/>
      <c r="P1773"/>
      <c r="Q1773"/>
    </row>
    <row r="1774" spans="1:17" s="178" customFormat="1" ht="24.75" customHeight="1">
      <c r="A1774" s="10" t="s">
        <v>6531</v>
      </c>
      <c r="B1774" s="10" t="s">
        <v>6774</v>
      </c>
      <c r="C1774" s="6" t="s">
        <v>157</v>
      </c>
      <c r="D1774" s="6" t="s">
        <v>6788</v>
      </c>
      <c r="E1774" s="7" t="s">
        <v>85</v>
      </c>
      <c r="F1774" s="6" t="s">
        <v>86</v>
      </c>
      <c r="G1774" s="194">
        <v>79379000</v>
      </c>
      <c r="H1774" s="194">
        <v>340804000</v>
      </c>
      <c r="I1774" s="194">
        <v>20000000</v>
      </c>
      <c r="J1774" s="194">
        <v>440183000</v>
      </c>
      <c r="K1774" s="6" t="s">
        <v>6784</v>
      </c>
      <c r="L1774" s="20" t="s">
        <v>6785</v>
      </c>
      <c r="M1774" s="6" t="s">
        <v>133</v>
      </c>
      <c r="N1774"/>
      <c r="O1774"/>
      <c r="P1774"/>
      <c r="Q1774"/>
    </row>
    <row r="1775" spans="1:17" s="178" customFormat="1" ht="24.75" customHeight="1">
      <c r="A1775" s="186" t="s">
        <v>6531</v>
      </c>
      <c r="B1775" s="186" t="s">
        <v>6691</v>
      </c>
      <c r="C1775" s="15" t="s">
        <v>124</v>
      </c>
      <c r="D1775" s="187" t="s">
        <v>6789</v>
      </c>
      <c r="E1775" s="17" t="s">
        <v>133</v>
      </c>
      <c r="F1775" s="15" t="s">
        <v>86</v>
      </c>
      <c r="G1775" s="259">
        <v>100000000</v>
      </c>
      <c r="H1775" s="259">
        <v>800000000</v>
      </c>
      <c r="I1775" s="260">
        <v>15000000</v>
      </c>
      <c r="J1775" s="259">
        <v>915000000</v>
      </c>
      <c r="K1775" s="6" t="s">
        <v>6747</v>
      </c>
      <c r="L1775" s="6" t="s">
        <v>6748</v>
      </c>
      <c r="M1775" s="15" t="s">
        <v>133</v>
      </c>
      <c r="N1775"/>
      <c r="O1775"/>
      <c r="P1775"/>
      <c r="Q1775"/>
    </row>
    <row r="1776" spans="1:17" s="178" customFormat="1" ht="24.75" customHeight="1">
      <c r="A1776" s="10" t="s">
        <v>6531</v>
      </c>
      <c r="B1776" s="10" t="s">
        <v>6691</v>
      </c>
      <c r="C1776" s="6" t="s">
        <v>124</v>
      </c>
      <c r="D1776" s="181" t="s">
        <v>6790</v>
      </c>
      <c r="E1776" s="7" t="s">
        <v>133</v>
      </c>
      <c r="F1776" s="6" t="s">
        <v>86</v>
      </c>
      <c r="G1776" s="120">
        <v>70000000</v>
      </c>
      <c r="H1776" s="120">
        <v>600000000</v>
      </c>
      <c r="I1776" s="235">
        <v>15000000</v>
      </c>
      <c r="J1776" s="120">
        <v>685000000</v>
      </c>
      <c r="K1776" s="6" t="s">
        <v>6747</v>
      </c>
      <c r="L1776" s="6" t="s">
        <v>6791</v>
      </c>
      <c r="M1776" s="6" t="s">
        <v>133</v>
      </c>
      <c r="N1776"/>
      <c r="O1776"/>
      <c r="P1776"/>
      <c r="Q1776"/>
    </row>
    <row r="1777" spans="1:17" s="178" customFormat="1" ht="24.75" customHeight="1">
      <c r="A1777" s="10" t="s">
        <v>6531</v>
      </c>
      <c r="B1777" s="10" t="s">
        <v>6691</v>
      </c>
      <c r="C1777" s="6" t="s">
        <v>124</v>
      </c>
      <c r="D1777" s="181" t="s">
        <v>6792</v>
      </c>
      <c r="E1777" s="7" t="s">
        <v>133</v>
      </c>
      <c r="F1777" s="6" t="s">
        <v>86</v>
      </c>
      <c r="G1777" s="120">
        <v>80000000</v>
      </c>
      <c r="H1777" s="120">
        <v>40000000</v>
      </c>
      <c r="I1777" s="194">
        <v>0</v>
      </c>
      <c r="J1777" s="120">
        <v>120000000</v>
      </c>
      <c r="K1777" s="6" t="s">
        <v>6747</v>
      </c>
      <c r="L1777" s="6" t="s">
        <v>6791</v>
      </c>
      <c r="M1777" s="6" t="s">
        <v>133</v>
      </c>
      <c r="N1777"/>
      <c r="O1777"/>
      <c r="P1777"/>
      <c r="Q1777"/>
    </row>
    <row r="1778" spans="1:17" s="178" customFormat="1" ht="24.75" customHeight="1">
      <c r="A1778" s="10" t="s">
        <v>6531</v>
      </c>
      <c r="B1778" s="10" t="s">
        <v>6691</v>
      </c>
      <c r="C1778" s="6" t="s">
        <v>157</v>
      </c>
      <c r="D1778" s="181" t="s">
        <v>6793</v>
      </c>
      <c r="E1778" s="7" t="s">
        <v>133</v>
      </c>
      <c r="F1778" s="6" t="s">
        <v>86</v>
      </c>
      <c r="G1778" s="120">
        <v>20000000</v>
      </c>
      <c r="H1778" s="120">
        <v>10000000</v>
      </c>
      <c r="I1778" s="194">
        <v>0</v>
      </c>
      <c r="J1778" s="120">
        <v>30000000</v>
      </c>
      <c r="K1778" s="6" t="s">
        <v>6747</v>
      </c>
      <c r="L1778" s="6" t="s">
        <v>6748</v>
      </c>
      <c r="M1778" s="6" t="s">
        <v>133</v>
      </c>
      <c r="N1778"/>
      <c r="O1778"/>
      <c r="P1778"/>
      <c r="Q1778"/>
    </row>
    <row r="1779" spans="1:17" s="178" customFormat="1" ht="24.75" customHeight="1">
      <c r="A1779" s="10" t="s">
        <v>6531</v>
      </c>
      <c r="B1779" s="10" t="s">
        <v>6691</v>
      </c>
      <c r="C1779" s="6" t="s">
        <v>124</v>
      </c>
      <c r="D1779" s="181" t="s">
        <v>6794</v>
      </c>
      <c r="E1779" s="7" t="s">
        <v>133</v>
      </c>
      <c r="F1779" s="6" t="s">
        <v>86</v>
      </c>
      <c r="G1779" s="120">
        <v>100000000</v>
      </c>
      <c r="H1779" s="120">
        <v>800000000</v>
      </c>
      <c r="I1779" s="235">
        <v>15000000</v>
      </c>
      <c r="J1779" s="120">
        <v>915000000</v>
      </c>
      <c r="K1779" s="6" t="s">
        <v>6693</v>
      </c>
      <c r="L1779" s="6" t="s">
        <v>6694</v>
      </c>
      <c r="M1779" s="6" t="s">
        <v>133</v>
      </c>
      <c r="N1779"/>
      <c r="O1779"/>
      <c r="P1779"/>
      <c r="Q1779"/>
    </row>
    <row r="1780" spans="1:17" s="178" customFormat="1" ht="24.75" customHeight="1">
      <c r="A1780" s="10" t="s">
        <v>6531</v>
      </c>
      <c r="B1780" s="10" t="s">
        <v>6691</v>
      </c>
      <c r="C1780" s="6" t="s">
        <v>124</v>
      </c>
      <c r="D1780" s="181" t="s">
        <v>6795</v>
      </c>
      <c r="E1780" s="7" t="s">
        <v>133</v>
      </c>
      <c r="F1780" s="6" t="s">
        <v>86</v>
      </c>
      <c r="G1780" s="120">
        <v>70000000</v>
      </c>
      <c r="H1780" s="120">
        <v>6000000000</v>
      </c>
      <c r="I1780" s="235">
        <v>15000000</v>
      </c>
      <c r="J1780" s="120">
        <v>6085000000</v>
      </c>
      <c r="K1780" s="6" t="s">
        <v>6693</v>
      </c>
      <c r="L1780" s="6" t="s">
        <v>6796</v>
      </c>
      <c r="M1780" s="6" t="s">
        <v>133</v>
      </c>
      <c r="N1780"/>
      <c r="O1780"/>
      <c r="P1780"/>
      <c r="Q1780"/>
    </row>
    <row r="1781" spans="1:17" ht="24.95" customHeight="1">
      <c r="A1781" s="10" t="s">
        <v>6531</v>
      </c>
      <c r="B1781" s="10" t="s">
        <v>6691</v>
      </c>
      <c r="C1781" s="6" t="s">
        <v>124</v>
      </c>
      <c r="D1781" s="181" t="s">
        <v>6797</v>
      </c>
      <c r="E1781" s="7" t="s">
        <v>133</v>
      </c>
      <c r="F1781" s="6" t="s">
        <v>86</v>
      </c>
      <c r="G1781" s="120">
        <v>20000000</v>
      </c>
      <c r="H1781" s="120">
        <v>10000000</v>
      </c>
      <c r="I1781" s="194">
        <v>0</v>
      </c>
      <c r="J1781" s="120">
        <v>30000000</v>
      </c>
      <c r="K1781" s="6" t="s">
        <v>6693</v>
      </c>
      <c r="L1781" s="6" t="s">
        <v>6796</v>
      </c>
      <c r="M1781" s="6" t="s">
        <v>133</v>
      </c>
    </row>
    <row r="1782" spans="1:17" ht="24.95" customHeight="1">
      <c r="A1782" s="10" t="s">
        <v>6531</v>
      </c>
      <c r="B1782" s="10" t="s">
        <v>6691</v>
      </c>
      <c r="C1782" s="6" t="s">
        <v>124</v>
      </c>
      <c r="D1782" s="6" t="s">
        <v>6798</v>
      </c>
      <c r="E1782" s="7" t="s">
        <v>655</v>
      </c>
      <c r="F1782" s="6" t="s">
        <v>86</v>
      </c>
      <c r="G1782" s="120">
        <v>379000000</v>
      </c>
      <c r="H1782" s="120">
        <v>823000000</v>
      </c>
      <c r="I1782" s="120">
        <v>10000000</v>
      </c>
      <c r="J1782" s="120">
        <v>1212000000</v>
      </c>
      <c r="K1782" s="6" t="s">
        <v>6799</v>
      </c>
      <c r="L1782" s="6" t="s">
        <v>6703</v>
      </c>
      <c r="M1782" s="6" t="s">
        <v>115</v>
      </c>
    </row>
    <row r="1783" spans="1:17" ht="24.95" customHeight="1">
      <c r="A1783" s="10" t="s">
        <v>6531</v>
      </c>
      <c r="B1783" s="10" t="s">
        <v>4994</v>
      </c>
      <c r="C1783" s="6" t="s">
        <v>124</v>
      </c>
      <c r="D1783" s="6" t="s">
        <v>6800</v>
      </c>
      <c r="E1783" s="7" t="s">
        <v>837</v>
      </c>
      <c r="F1783" s="6" t="s">
        <v>18</v>
      </c>
      <c r="G1783" s="120">
        <v>400000000</v>
      </c>
      <c r="H1783" s="194">
        <v>0</v>
      </c>
      <c r="I1783" s="194">
        <v>0</v>
      </c>
      <c r="J1783" s="120">
        <v>400000000</v>
      </c>
      <c r="K1783" s="6" t="s">
        <v>6801</v>
      </c>
      <c r="L1783" s="6" t="s">
        <v>6802</v>
      </c>
      <c r="M1783" s="6" t="s">
        <v>115</v>
      </c>
      <c r="N1783" s="178"/>
    </row>
    <row r="1784" spans="1:17" ht="24.95" customHeight="1">
      <c r="A1784" s="10" t="s">
        <v>6531</v>
      </c>
      <c r="B1784" s="10" t="s">
        <v>4994</v>
      </c>
      <c r="C1784" s="6" t="s">
        <v>124</v>
      </c>
      <c r="D1784" s="6" t="s">
        <v>6803</v>
      </c>
      <c r="E1784" s="7" t="s">
        <v>115</v>
      </c>
      <c r="F1784" s="6" t="s">
        <v>18</v>
      </c>
      <c r="G1784" s="120">
        <v>414277000</v>
      </c>
      <c r="H1784" s="120">
        <v>474467000</v>
      </c>
      <c r="I1784" s="194">
        <v>0</v>
      </c>
      <c r="J1784" s="120">
        <v>888759130</v>
      </c>
      <c r="K1784" s="6" t="s">
        <v>6804</v>
      </c>
      <c r="L1784" s="6" t="s">
        <v>6805</v>
      </c>
      <c r="M1784" s="6" t="s">
        <v>115</v>
      </c>
      <c r="N1784" s="178"/>
    </row>
    <row r="1785" spans="1:17" ht="24.95" customHeight="1">
      <c r="A1785" s="10" t="s">
        <v>6531</v>
      </c>
      <c r="B1785" s="10" t="s">
        <v>4994</v>
      </c>
      <c r="C1785" s="6" t="s">
        <v>157</v>
      </c>
      <c r="D1785" s="6" t="s">
        <v>6806</v>
      </c>
      <c r="E1785" s="7" t="s">
        <v>526</v>
      </c>
      <c r="F1785" s="6" t="s">
        <v>86</v>
      </c>
      <c r="G1785" s="120">
        <v>9240395832</v>
      </c>
      <c r="H1785" s="120">
        <v>4558527415</v>
      </c>
      <c r="I1785" s="120">
        <v>2077476000</v>
      </c>
      <c r="J1785" s="120">
        <v>15876399247</v>
      </c>
      <c r="K1785" s="6" t="s">
        <v>6807</v>
      </c>
      <c r="L1785" s="6" t="s">
        <v>6808</v>
      </c>
      <c r="M1785" s="6" t="s">
        <v>133</v>
      </c>
      <c r="N1785" s="12"/>
      <c r="O1785" s="12"/>
      <c r="P1785" s="12"/>
      <c r="Q1785" s="12"/>
    </row>
    <row r="1786" spans="1:17" ht="24.95" customHeight="1">
      <c r="A1786" s="10" t="s">
        <v>6741</v>
      </c>
      <c r="B1786" s="10" t="s">
        <v>6742</v>
      </c>
      <c r="C1786" s="6" t="s">
        <v>213</v>
      </c>
      <c r="D1786" s="6" t="s">
        <v>6809</v>
      </c>
      <c r="E1786" s="7" t="s">
        <v>526</v>
      </c>
      <c r="F1786" s="6" t="s">
        <v>18</v>
      </c>
      <c r="G1786" s="194">
        <v>50000000</v>
      </c>
      <c r="H1786" s="194">
        <v>0</v>
      </c>
      <c r="I1786" s="194">
        <v>0</v>
      </c>
      <c r="J1786" s="194">
        <v>50000000</v>
      </c>
      <c r="K1786" s="6" t="s">
        <v>6744</v>
      </c>
      <c r="L1786" s="20" t="s">
        <v>6745</v>
      </c>
      <c r="M1786" s="6" t="s">
        <v>133</v>
      </c>
    </row>
    <row r="1787" spans="1:17" ht="24.95" customHeight="1">
      <c r="A1787" s="10" t="s">
        <v>6531</v>
      </c>
      <c r="B1787" s="10" t="s">
        <v>4994</v>
      </c>
      <c r="C1787" s="6" t="s">
        <v>213</v>
      </c>
      <c r="D1787" s="6" t="s">
        <v>6810</v>
      </c>
      <c r="E1787" s="7" t="s">
        <v>133</v>
      </c>
      <c r="F1787" s="6" t="s">
        <v>18</v>
      </c>
      <c r="G1787" s="120">
        <v>50000000</v>
      </c>
      <c r="H1787" s="194">
        <v>0</v>
      </c>
      <c r="I1787" s="120">
        <v>5000000</v>
      </c>
      <c r="J1787" s="120">
        <v>55000000</v>
      </c>
      <c r="K1787" s="6" t="s">
        <v>6811</v>
      </c>
      <c r="L1787" s="6" t="s">
        <v>6812</v>
      </c>
      <c r="M1787" s="6" t="s">
        <v>133</v>
      </c>
      <c r="N1787" s="178"/>
      <c r="O1787" s="178"/>
      <c r="P1787" s="178"/>
      <c r="Q1787" s="178"/>
    </row>
    <row r="1788" spans="1:17" ht="24.95" customHeight="1">
      <c r="A1788" s="10" t="s">
        <v>6531</v>
      </c>
      <c r="B1788" s="10" t="s">
        <v>4994</v>
      </c>
      <c r="C1788" s="6" t="s">
        <v>213</v>
      </c>
      <c r="D1788" s="6" t="s">
        <v>6813</v>
      </c>
      <c r="E1788" s="7" t="s">
        <v>133</v>
      </c>
      <c r="F1788" s="6" t="s">
        <v>18</v>
      </c>
      <c r="G1788" s="120">
        <v>50000000</v>
      </c>
      <c r="H1788" s="194">
        <v>0</v>
      </c>
      <c r="I1788" s="120">
        <v>5000000</v>
      </c>
      <c r="J1788" s="120">
        <v>55000000</v>
      </c>
      <c r="K1788" s="6" t="s">
        <v>6687</v>
      </c>
      <c r="L1788" s="6" t="s">
        <v>6688</v>
      </c>
      <c r="M1788" s="6" t="s">
        <v>133</v>
      </c>
      <c r="N1788" s="178"/>
      <c r="O1788" s="178"/>
      <c r="P1788" s="178"/>
      <c r="Q1788" s="178"/>
    </row>
    <row r="1789" spans="1:17" ht="24.95" customHeight="1">
      <c r="A1789" s="10" t="s">
        <v>6531</v>
      </c>
      <c r="B1789" s="10" t="s">
        <v>6691</v>
      </c>
      <c r="C1789" s="6" t="s">
        <v>213</v>
      </c>
      <c r="D1789" s="181" t="s">
        <v>6814</v>
      </c>
      <c r="E1789" s="7" t="s">
        <v>133</v>
      </c>
      <c r="F1789" s="6" t="s">
        <v>86</v>
      </c>
      <c r="G1789" s="120">
        <v>900000000</v>
      </c>
      <c r="H1789" s="120">
        <v>1800000000</v>
      </c>
      <c r="I1789" s="120">
        <v>10000000</v>
      </c>
      <c r="J1789" s="120">
        <v>2710000000</v>
      </c>
      <c r="K1789" s="6" t="s">
        <v>6747</v>
      </c>
      <c r="L1789" s="6" t="s">
        <v>6791</v>
      </c>
      <c r="M1789" s="6" t="s">
        <v>133</v>
      </c>
    </row>
    <row r="1790" spans="1:17" ht="24.95" customHeight="1">
      <c r="A1790" s="10" t="s">
        <v>6531</v>
      </c>
      <c r="B1790" s="10" t="s">
        <v>4994</v>
      </c>
      <c r="C1790" s="6" t="s">
        <v>445</v>
      </c>
      <c r="D1790" s="6" t="s">
        <v>6815</v>
      </c>
      <c r="E1790" s="7" t="s">
        <v>223</v>
      </c>
      <c r="F1790" s="6" t="s">
        <v>119</v>
      </c>
      <c r="G1790" s="120">
        <v>64000000</v>
      </c>
      <c r="H1790" s="120">
        <v>11000000</v>
      </c>
      <c r="I1790" s="194">
        <v>0</v>
      </c>
      <c r="J1790" s="120">
        <v>75000000</v>
      </c>
      <c r="K1790" s="6" t="s">
        <v>6816</v>
      </c>
      <c r="L1790" s="6" t="s">
        <v>6817</v>
      </c>
      <c r="M1790" s="6" t="s">
        <v>655</v>
      </c>
      <c r="N1790" s="178"/>
    </row>
    <row r="1791" spans="1:17" ht="24.95" customHeight="1">
      <c r="A1791" s="10" t="s">
        <v>6531</v>
      </c>
      <c r="B1791" s="10" t="s">
        <v>4994</v>
      </c>
      <c r="C1791" s="6" t="s">
        <v>445</v>
      </c>
      <c r="D1791" s="6" t="s">
        <v>6818</v>
      </c>
      <c r="E1791" s="7" t="s">
        <v>223</v>
      </c>
      <c r="F1791" s="6" t="s">
        <v>18</v>
      </c>
      <c r="G1791" s="120">
        <v>120000000</v>
      </c>
      <c r="H1791" s="120">
        <v>20000000</v>
      </c>
      <c r="I1791" s="194">
        <v>0</v>
      </c>
      <c r="J1791" s="120">
        <v>140000000</v>
      </c>
      <c r="K1791" s="6" t="s">
        <v>6816</v>
      </c>
      <c r="L1791" s="6" t="s">
        <v>6817</v>
      </c>
      <c r="M1791" s="6" t="s">
        <v>655</v>
      </c>
      <c r="N1791" s="178"/>
    </row>
    <row r="1792" spans="1:17" ht="24.95" customHeight="1">
      <c r="A1792" s="10" t="s">
        <v>6531</v>
      </c>
      <c r="B1792" s="10" t="s">
        <v>4994</v>
      </c>
      <c r="C1792" s="6" t="s">
        <v>445</v>
      </c>
      <c r="D1792" s="6" t="s">
        <v>6819</v>
      </c>
      <c r="E1792" s="7" t="s">
        <v>223</v>
      </c>
      <c r="F1792" s="6" t="s">
        <v>18</v>
      </c>
      <c r="G1792" s="120">
        <v>80000000</v>
      </c>
      <c r="H1792" s="120">
        <v>15000000</v>
      </c>
      <c r="I1792" s="194">
        <v>0</v>
      </c>
      <c r="J1792" s="120">
        <v>95000000</v>
      </c>
      <c r="K1792" s="6" t="s">
        <v>6816</v>
      </c>
      <c r="L1792" s="6" t="s">
        <v>6817</v>
      </c>
      <c r="M1792" s="6" t="s">
        <v>655</v>
      </c>
      <c r="N1792" s="178"/>
    </row>
    <row r="1793" spans="1:17" ht="24.95" customHeight="1">
      <c r="A1793" s="10" t="s">
        <v>6531</v>
      </c>
      <c r="B1793" s="10" t="s">
        <v>4994</v>
      </c>
      <c r="C1793" s="6" t="s">
        <v>445</v>
      </c>
      <c r="D1793" s="6" t="s">
        <v>6820</v>
      </c>
      <c r="E1793" s="7" t="s">
        <v>223</v>
      </c>
      <c r="F1793" s="6" t="s">
        <v>119</v>
      </c>
      <c r="G1793" s="120">
        <v>78000000</v>
      </c>
      <c r="H1793" s="120">
        <v>13000000</v>
      </c>
      <c r="I1793" s="194">
        <v>0</v>
      </c>
      <c r="J1793" s="120">
        <v>91000000</v>
      </c>
      <c r="K1793" s="6" t="s">
        <v>6821</v>
      </c>
      <c r="L1793" s="6" t="s">
        <v>6822</v>
      </c>
      <c r="M1793" s="6" t="s">
        <v>655</v>
      </c>
      <c r="N1793" s="178"/>
    </row>
    <row r="1794" spans="1:17" ht="24.95" customHeight="1">
      <c r="A1794" s="10" t="s">
        <v>6531</v>
      </c>
      <c r="B1794" s="10" t="s">
        <v>4994</v>
      </c>
      <c r="C1794" s="6" t="s">
        <v>445</v>
      </c>
      <c r="D1794" s="6" t="s">
        <v>6823</v>
      </c>
      <c r="E1794" s="7" t="s">
        <v>223</v>
      </c>
      <c r="F1794" s="6" t="s">
        <v>18</v>
      </c>
      <c r="G1794" s="120">
        <v>45000000</v>
      </c>
      <c r="H1794" s="120">
        <v>285000000</v>
      </c>
      <c r="I1794" s="194">
        <v>0</v>
      </c>
      <c r="J1794" s="120">
        <v>330000000</v>
      </c>
      <c r="K1794" s="6" t="s">
        <v>999</v>
      </c>
      <c r="L1794" s="6" t="s">
        <v>6824</v>
      </c>
      <c r="M1794" s="6" t="s">
        <v>655</v>
      </c>
      <c r="N1794" s="178"/>
    </row>
    <row r="1795" spans="1:17" ht="24.95" customHeight="1">
      <c r="A1795" s="10" t="s">
        <v>6531</v>
      </c>
      <c r="B1795" s="10" t="s">
        <v>4994</v>
      </c>
      <c r="C1795" s="6" t="s">
        <v>445</v>
      </c>
      <c r="D1795" s="6" t="s">
        <v>6825</v>
      </c>
      <c r="E1795" s="7" t="s">
        <v>223</v>
      </c>
      <c r="F1795" s="6" t="s">
        <v>18</v>
      </c>
      <c r="G1795" s="120">
        <v>45000000</v>
      </c>
      <c r="H1795" s="120">
        <v>405000000</v>
      </c>
      <c r="I1795" s="194">
        <v>0</v>
      </c>
      <c r="J1795" s="120">
        <v>450000000</v>
      </c>
      <c r="K1795" s="6" t="s">
        <v>6816</v>
      </c>
      <c r="L1795" s="6" t="s">
        <v>6817</v>
      </c>
      <c r="M1795" s="6" t="s">
        <v>655</v>
      </c>
      <c r="N1795" s="178"/>
    </row>
    <row r="1796" spans="1:17" ht="24.95" customHeight="1">
      <c r="A1796" s="10" t="s">
        <v>6531</v>
      </c>
      <c r="B1796" s="10" t="s">
        <v>4994</v>
      </c>
      <c r="C1796" s="6" t="s">
        <v>445</v>
      </c>
      <c r="D1796" s="6" t="s">
        <v>6826</v>
      </c>
      <c r="E1796" s="7" t="s">
        <v>223</v>
      </c>
      <c r="F1796" s="6" t="s">
        <v>18</v>
      </c>
      <c r="G1796" s="120">
        <v>45000000</v>
      </c>
      <c r="H1796" s="120">
        <v>285000000</v>
      </c>
      <c r="I1796" s="194">
        <v>0</v>
      </c>
      <c r="J1796" s="120">
        <v>330000000</v>
      </c>
      <c r="K1796" s="6" t="s">
        <v>6821</v>
      </c>
      <c r="L1796" s="6" t="s">
        <v>6822</v>
      </c>
      <c r="M1796" s="6" t="s">
        <v>655</v>
      </c>
      <c r="N1796" s="178"/>
    </row>
    <row r="1797" spans="1:17" ht="24.95" customHeight="1">
      <c r="A1797" s="10" t="s">
        <v>6531</v>
      </c>
      <c r="B1797" s="10" t="s">
        <v>4994</v>
      </c>
      <c r="C1797" s="6" t="s">
        <v>445</v>
      </c>
      <c r="D1797" s="6" t="s">
        <v>6827</v>
      </c>
      <c r="E1797" s="7" t="s">
        <v>223</v>
      </c>
      <c r="F1797" s="6" t="s">
        <v>18</v>
      </c>
      <c r="G1797" s="120">
        <v>45000000</v>
      </c>
      <c r="H1797" s="120">
        <v>292000000</v>
      </c>
      <c r="I1797" s="194">
        <v>0</v>
      </c>
      <c r="J1797" s="120">
        <v>337000000</v>
      </c>
      <c r="K1797" s="6" t="s">
        <v>6828</v>
      </c>
      <c r="L1797" s="6" t="s">
        <v>6829</v>
      </c>
      <c r="M1797" s="6" t="s">
        <v>655</v>
      </c>
      <c r="N1797" s="178"/>
    </row>
    <row r="1798" spans="1:17" ht="24.95" customHeight="1">
      <c r="A1798" s="10" t="s">
        <v>6531</v>
      </c>
      <c r="B1798" s="10" t="s">
        <v>4994</v>
      </c>
      <c r="C1798" s="6" t="s">
        <v>445</v>
      </c>
      <c r="D1798" s="6" t="s">
        <v>6830</v>
      </c>
      <c r="E1798" s="7" t="s">
        <v>223</v>
      </c>
      <c r="F1798" s="6" t="s">
        <v>18</v>
      </c>
      <c r="G1798" s="120">
        <v>30000000</v>
      </c>
      <c r="H1798" s="120">
        <v>170000000</v>
      </c>
      <c r="I1798" s="194">
        <v>0</v>
      </c>
      <c r="J1798" s="120">
        <v>200000000</v>
      </c>
      <c r="K1798" s="6" t="s">
        <v>6821</v>
      </c>
      <c r="L1798" s="6" t="s">
        <v>6822</v>
      </c>
      <c r="M1798" s="6" t="s">
        <v>655</v>
      </c>
      <c r="N1798" s="178"/>
    </row>
    <row r="1799" spans="1:17" ht="24.95" customHeight="1">
      <c r="A1799" s="10" t="s">
        <v>6531</v>
      </c>
      <c r="B1799" s="10" t="s">
        <v>4994</v>
      </c>
      <c r="C1799" s="6" t="s">
        <v>213</v>
      </c>
      <c r="D1799" s="6" t="s">
        <v>6831</v>
      </c>
      <c r="E1799" s="7" t="s">
        <v>115</v>
      </c>
      <c r="F1799" s="6" t="s">
        <v>18</v>
      </c>
      <c r="G1799" s="120">
        <v>6175176000</v>
      </c>
      <c r="H1799" s="120">
        <v>13824459000</v>
      </c>
      <c r="I1799" s="120">
        <v>913630000</v>
      </c>
      <c r="J1799" s="120">
        <v>20913265000</v>
      </c>
      <c r="K1799" s="6" t="s">
        <v>6832</v>
      </c>
      <c r="L1799" s="6" t="s">
        <v>6833</v>
      </c>
      <c r="M1799" s="6" t="s">
        <v>115</v>
      </c>
      <c r="N1799" s="178"/>
    </row>
    <row r="1800" spans="1:17" ht="24.95" customHeight="1">
      <c r="A1800" s="55" t="s">
        <v>6531</v>
      </c>
      <c r="B1800" s="55" t="s">
        <v>6532</v>
      </c>
      <c r="C1800" s="50" t="s">
        <v>575</v>
      </c>
      <c r="D1800" s="50" t="s">
        <v>6834</v>
      </c>
      <c r="E1800" s="56" t="s">
        <v>133</v>
      </c>
      <c r="F1800" s="50" t="s">
        <v>18</v>
      </c>
      <c r="G1800" s="120">
        <v>100000000</v>
      </c>
      <c r="H1800" s="120">
        <v>1900000000</v>
      </c>
      <c r="I1800" s="120">
        <v>15000000</v>
      </c>
      <c r="J1800" s="120">
        <v>2015000000</v>
      </c>
      <c r="K1800" s="6" t="s">
        <v>6534</v>
      </c>
      <c r="L1800" s="6" t="s">
        <v>6535</v>
      </c>
      <c r="M1800" s="6" t="s">
        <v>85</v>
      </c>
      <c r="N1800" s="178"/>
      <c r="O1800" s="178"/>
      <c r="P1800" s="178"/>
      <c r="Q1800" s="178"/>
    </row>
    <row r="1801" spans="1:17" ht="24.95" customHeight="1">
      <c r="A1801" s="55" t="s">
        <v>6531</v>
      </c>
      <c r="B1801" s="55" t="s">
        <v>6532</v>
      </c>
      <c r="C1801" s="50" t="s">
        <v>575</v>
      </c>
      <c r="D1801" s="50" t="s">
        <v>6835</v>
      </c>
      <c r="E1801" s="56" t="s">
        <v>133</v>
      </c>
      <c r="F1801" s="50" t="s">
        <v>18</v>
      </c>
      <c r="G1801" s="120">
        <v>100000000</v>
      </c>
      <c r="H1801" s="120">
        <v>1200000000</v>
      </c>
      <c r="I1801" s="120">
        <v>20000000</v>
      </c>
      <c r="J1801" s="120">
        <v>1320000000</v>
      </c>
      <c r="K1801" s="6" t="s">
        <v>6534</v>
      </c>
      <c r="L1801" s="6" t="s">
        <v>6535</v>
      </c>
      <c r="M1801" s="6" t="s">
        <v>85</v>
      </c>
      <c r="N1801" s="178"/>
      <c r="O1801" s="178"/>
      <c r="P1801" s="178"/>
      <c r="Q1801" s="178"/>
    </row>
    <row r="1802" spans="1:17" ht="24.95" customHeight="1">
      <c r="A1802" s="55" t="s">
        <v>6531</v>
      </c>
      <c r="B1802" s="55" t="s">
        <v>6532</v>
      </c>
      <c r="C1802" s="50" t="s">
        <v>575</v>
      </c>
      <c r="D1802" s="50" t="s">
        <v>6836</v>
      </c>
      <c r="E1802" s="56" t="s">
        <v>133</v>
      </c>
      <c r="F1802" s="50" t="s">
        <v>18</v>
      </c>
      <c r="G1802" s="120">
        <v>60000000</v>
      </c>
      <c r="H1802" s="120">
        <v>80000000</v>
      </c>
      <c r="I1802" s="120">
        <v>4000000</v>
      </c>
      <c r="J1802" s="120">
        <v>144000000</v>
      </c>
      <c r="K1802" s="6" t="s">
        <v>6534</v>
      </c>
      <c r="L1802" s="6" t="s">
        <v>6535</v>
      </c>
      <c r="M1802" s="6" t="s">
        <v>85</v>
      </c>
      <c r="N1802" s="178"/>
      <c r="O1802" s="178"/>
      <c r="P1802" s="178"/>
      <c r="Q1802" s="178"/>
    </row>
    <row r="1803" spans="1:17" ht="24.95" customHeight="1">
      <c r="A1803" s="55" t="s">
        <v>6531</v>
      </c>
      <c r="B1803" s="55" t="s">
        <v>6532</v>
      </c>
      <c r="C1803" s="50" t="s">
        <v>575</v>
      </c>
      <c r="D1803" s="50" t="s">
        <v>6837</v>
      </c>
      <c r="E1803" s="56" t="s">
        <v>133</v>
      </c>
      <c r="F1803" s="50" t="s">
        <v>18</v>
      </c>
      <c r="G1803" s="120">
        <v>100000000</v>
      </c>
      <c r="H1803" s="194">
        <v>0</v>
      </c>
      <c r="I1803" s="194">
        <v>0</v>
      </c>
      <c r="J1803" s="120">
        <v>100000000</v>
      </c>
      <c r="K1803" s="6" t="s">
        <v>6534</v>
      </c>
      <c r="L1803" s="6" t="s">
        <v>6535</v>
      </c>
      <c r="M1803" s="6" t="s">
        <v>85</v>
      </c>
      <c r="N1803" s="178"/>
      <c r="O1803" s="178"/>
      <c r="P1803" s="178"/>
      <c r="Q1803" s="178"/>
    </row>
    <row r="1804" spans="1:17" ht="24.95" customHeight="1">
      <c r="A1804" s="55" t="s">
        <v>6531</v>
      </c>
      <c r="B1804" s="55" t="s">
        <v>6532</v>
      </c>
      <c r="C1804" s="50" t="s">
        <v>575</v>
      </c>
      <c r="D1804" s="50" t="s">
        <v>6838</v>
      </c>
      <c r="E1804" s="56" t="s">
        <v>133</v>
      </c>
      <c r="F1804" s="50" t="s">
        <v>18</v>
      </c>
      <c r="G1804" s="120">
        <v>100000000</v>
      </c>
      <c r="H1804" s="120">
        <v>1900000000</v>
      </c>
      <c r="I1804" s="120">
        <v>15000000</v>
      </c>
      <c r="J1804" s="120">
        <v>2015000000</v>
      </c>
      <c r="K1804" s="6" t="s">
        <v>6839</v>
      </c>
      <c r="L1804" s="6" t="s">
        <v>6840</v>
      </c>
      <c r="M1804" s="6" t="s">
        <v>6554</v>
      </c>
      <c r="N1804" s="178"/>
      <c r="O1804" s="178"/>
      <c r="P1804" s="178"/>
      <c r="Q1804" s="178"/>
    </row>
    <row r="1805" spans="1:17" ht="24.95" customHeight="1">
      <c r="A1805" s="55" t="s">
        <v>6555</v>
      </c>
      <c r="B1805" s="55" t="s">
        <v>6841</v>
      </c>
      <c r="C1805" s="50" t="s">
        <v>575</v>
      </c>
      <c r="D1805" s="50" t="s">
        <v>6842</v>
      </c>
      <c r="E1805" s="56" t="s">
        <v>133</v>
      </c>
      <c r="F1805" s="50" t="s">
        <v>18</v>
      </c>
      <c r="G1805" s="120">
        <v>40000000</v>
      </c>
      <c r="H1805" s="120">
        <v>600000000</v>
      </c>
      <c r="I1805" s="120">
        <v>5000000</v>
      </c>
      <c r="J1805" s="120">
        <v>645000000</v>
      </c>
      <c r="K1805" s="6" t="s">
        <v>6839</v>
      </c>
      <c r="L1805" s="6" t="s">
        <v>6840</v>
      </c>
      <c r="M1805" s="6" t="s">
        <v>6554</v>
      </c>
      <c r="N1805" s="178"/>
      <c r="O1805" s="178"/>
      <c r="P1805" s="178"/>
      <c r="Q1805" s="178"/>
    </row>
    <row r="1806" spans="1:17" ht="24.95" customHeight="1">
      <c r="A1806" s="55" t="s">
        <v>6555</v>
      </c>
      <c r="B1806" s="55" t="s">
        <v>6841</v>
      </c>
      <c r="C1806" s="50" t="s">
        <v>575</v>
      </c>
      <c r="D1806" s="50" t="s">
        <v>6843</v>
      </c>
      <c r="E1806" s="56" t="s">
        <v>133</v>
      </c>
      <c r="F1806" s="50" t="s">
        <v>18</v>
      </c>
      <c r="G1806" s="120">
        <v>100000000</v>
      </c>
      <c r="H1806" s="120">
        <v>900000000</v>
      </c>
      <c r="I1806" s="120">
        <v>15000000</v>
      </c>
      <c r="J1806" s="120">
        <v>1015000000</v>
      </c>
      <c r="K1806" s="6" t="s">
        <v>6839</v>
      </c>
      <c r="L1806" s="6" t="s">
        <v>6840</v>
      </c>
      <c r="M1806" s="6" t="s">
        <v>6554</v>
      </c>
      <c r="N1806" s="178"/>
      <c r="O1806" s="178"/>
      <c r="P1806" s="178"/>
      <c r="Q1806" s="178"/>
    </row>
    <row r="1807" spans="1:17" ht="24.95" customHeight="1">
      <c r="A1807" s="55" t="s">
        <v>6555</v>
      </c>
      <c r="B1807" s="55" t="s">
        <v>6841</v>
      </c>
      <c r="C1807" s="50" t="s">
        <v>575</v>
      </c>
      <c r="D1807" s="50" t="s">
        <v>6844</v>
      </c>
      <c r="E1807" s="56" t="s">
        <v>133</v>
      </c>
      <c r="F1807" s="50" t="s">
        <v>18</v>
      </c>
      <c r="G1807" s="120">
        <v>80000000</v>
      </c>
      <c r="H1807" s="120">
        <v>500000000</v>
      </c>
      <c r="I1807" s="120">
        <v>15000000</v>
      </c>
      <c r="J1807" s="120">
        <v>595000000</v>
      </c>
      <c r="K1807" s="6" t="s">
        <v>6839</v>
      </c>
      <c r="L1807" s="6" t="s">
        <v>6840</v>
      </c>
      <c r="M1807" s="6" t="s">
        <v>6554</v>
      </c>
      <c r="N1807" s="178"/>
      <c r="O1807" s="178"/>
      <c r="P1807" s="178"/>
      <c r="Q1807" s="178"/>
    </row>
    <row r="1808" spans="1:17" ht="24.95" customHeight="1">
      <c r="A1808" s="55" t="s">
        <v>6555</v>
      </c>
      <c r="B1808" s="55" t="s">
        <v>6841</v>
      </c>
      <c r="C1808" s="50" t="s">
        <v>575</v>
      </c>
      <c r="D1808" s="50" t="s">
        <v>6845</v>
      </c>
      <c r="E1808" s="56" t="s">
        <v>133</v>
      </c>
      <c r="F1808" s="50" t="s">
        <v>18</v>
      </c>
      <c r="G1808" s="120">
        <v>70000000</v>
      </c>
      <c r="H1808" s="120">
        <v>60000000</v>
      </c>
      <c r="I1808" s="120">
        <v>5000000</v>
      </c>
      <c r="J1808" s="120">
        <v>135000000</v>
      </c>
      <c r="K1808" s="6" t="s">
        <v>6839</v>
      </c>
      <c r="L1808" s="6" t="s">
        <v>6840</v>
      </c>
      <c r="M1808" s="6" t="s">
        <v>6554</v>
      </c>
      <c r="N1808" s="178"/>
      <c r="O1808" s="178"/>
      <c r="P1808" s="178"/>
      <c r="Q1808" s="178"/>
    </row>
    <row r="1809" spans="1:17" ht="24.95" customHeight="1">
      <c r="A1809" s="55" t="s">
        <v>6555</v>
      </c>
      <c r="B1809" s="55" t="s">
        <v>6841</v>
      </c>
      <c r="C1809" s="50" t="s">
        <v>575</v>
      </c>
      <c r="D1809" s="50" t="s">
        <v>6846</v>
      </c>
      <c r="E1809" s="56" t="s">
        <v>133</v>
      </c>
      <c r="F1809" s="50" t="s">
        <v>18</v>
      </c>
      <c r="G1809" s="120">
        <v>30000000</v>
      </c>
      <c r="H1809" s="120">
        <v>22000000</v>
      </c>
      <c r="I1809" s="194">
        <v>0</v>
      </c>
      <c r="J1809" s="120">
        <v>52000000</v>
      </c>
      <c r="K1809" s="6" t="s">
        <v>6839</v>
      </c>
      <c r="L1809" s="6" t="s">
        <v>6840</v>
      </c>
      <c r="M1809" s="6" t="s">
        <v>6554</v>
      </c>
      <c r="N1809" s="178"/>
      <c r="O1809" s="178"/>
      <c r="P1809" s="178"/>
      <c r="Q1809" s="178"/>
    </row>
    <row r="1810" spans="1:17" ht="24.95" customHeight="1">
      <c r="A1810" s="55" t="s">
        <v>6555</v>
      </c>
      <c r="B1810" s="55" t="s">
        <v>6841</v>
      </c>
      <c r="C1810" s="50" t="s">
        <v>6847</v>
      </c>
      <c r="D1810" s="184" t="s">
        <v>6848</v>
      </c>
      <c r="E1810" s="56" t="s">
        <v>837</v>
      </c>
      <c r="F1810" s="50" t="s">
        <v>18</v>
      </c>
      <c r="G1810" s="120">
        <v>1702540000</v>
      </c>
      <c r="H1810" s="120">
        <v>164100000</v>
      </c>
      <c r="I1810" s="120">
        <v>17670000</v>
      </c>
      <c r="J1810" s="120">
        <v>1884310000</v>
      </c>
      <c r="K1810" s="6" t="s">
        <v>6849</v>
      </c>
      <c r="L1810" s="6" t="s">
        <v>6850</v>
      </c>
      <c r="M1810" s="6" t="s">
        <v>115</v>
      </c>
      <c r="N1810" s="178"/>
      <c r="O1810" s="178"/>
      <c r="P1810" s="178"/>
      <c r="Q1810" s="178"/>
    </row>
    <row r="1811" spans="1:17" ht="24.95" customHeight="1">
      <c r="A1811" s="10" t="s">
        <v>6741</v>
      </c>
      <c r="B1811" s="10" t="s">
        <v>6742</v>
      </c>
      <c r="C1811" s="6" t="s">
        <v>575</v>
      </c>
      <c r="D1811" s="6" t="s">
        <v>6851</v>
      </c>
      <c r="E1811" s="7" t="s">
        <v>526</v>
      </c>
      <c r="F1811" s="6" t="s">
        <v>18</v>
      </c>
      <c r="G1811" s="194">
        <v>50000000</v>
      </c>
      <c r="H1811" s="194">
        <v>0</v>
      </c>
      <c r="I1811" s="194">
        <v>0</v>
      </c>
      <c r="J1811" s="194">
        <v>50000000</v>
      </c>
      <c r="K1811" s="6" t="s">
        <v>6852</v>
      </c>
      <c r="L1811" s="20" t="s">
        <v>6853</v>
      </c>
      <c r="M1811" s="6" t="s">
        <v>6554</v>
      </c>
    </row>
    <row r="1812" spans="1:17" ht="24.95" customHeight="1">
      <c r="A1812" s="10" t="s">
        <v>6555</v>
      </c>
      <c r="B1812" s="10" t="s">
        <v>6854</v>
      </c>
      <c r="C1812" s="6" t="s">
        <v>6847</v>
      </c>
      <c r="D1812" s="6" t="s">
        <v>6855</v>
      </c>
      <c r="E1812" s="7" t="s">
        <v>6554</v>
      </c>
      <c r="F1812" s="6" t="s">
        <v>6558</v>
      </c>
      <c r="G1812" s="194">
        <v>30106000</v>
      </c>
      <c r="H1812" s="194">
        <v>160875000</v>
      </c>
      <c r="I1812" s="194">
        <v>20000000</v>
      </c>
      <c r="J1812" s="194">
        <v>210981000</v>
      </c>
      <c r="K1812" s="6" t="s">
        <v>6856</v>
      </c>
      <c r="L1812" s="20" t="s">
        <v>6857</v>
      </c>
      <c r="M1812" s="6" t="s">
        <v>6554</v>
      </c>
    </row>
    <row r="1813" spans="1:17" ht="24.95" customHeight="1">
      <c r="A1813" s="10" t="s">
        <v>6555</v>
      </c>
      <c r="B1813" s="10" t="s">
        <v>6854</v>
      </c>
      <c r="C1813" s="6" t="s">
        <v>6847</v>
      </c>
      <c r="D1813" s="6" t="s">
        <v>6858</v>
      </c>
      <c r="E1813" s="7" t="s">
        <v>6554</v>
      </c>
      <c r="F1813" s="6" t="s">
        <v>6558</v>
      </c>
      <c r="G1813" s="194">
        <v>145905000</v>
      </c>
      <c r="H1813" s="194">
        <v>779666000</v>
      </c>
      <c r="I1813" s="194">
        <v>20000000</v>
      </c>
      <c r="J1813" s="194">
        <v>945571000</v>
      </c>
      <c r="K1813" s="6" t="s">
        <v>6856</v>
      </c>
      <c r="L1813" s="20" t="s">
        <v>6857</v>
      </c>
      <c r="M1813" s="6" t="s">
        <v>6554</v>
      </c>
    </row>
    <row r="1814" spans="1:17" ht="24.95" customHeight="1">
      <c r="A1814" s="10" t="s">
        <v>6555</v>
      </c>
      <c r="B1814" s="10" t="s">
        <v>6854</v>
      </c>
      <c r="C1814" s="6" t="s">
        <v>6847</v>
      </c>
      <c r="D1814" s="6" t="s">
        <v>6859</v>
      </c>
      <c r="E1814" s="7" t="s">
        <v>6554</v>
      </c>
      <c r="F1814" s="6" t="s">
        <v>6558</v>
      </c>
      <c r="G1814" s="194">
        <v>108918000</v>
      </c>
      <c r="H1814" s="194">
        <v>582020000</v>
      </c>
      <c r="I1814" s="194">
        <v>20000000</v>
      </c>
      <c r="J1814" s="194">
        <v>710938000</v>
      </c>
      <c r="K1814" s="6" t="s">
        <v>6856</v>
      </c>
      <c r="L1814" s="20" t="s">
        <v>6857</v>
      </c>
      <c r="M1814" s="6" t="s">
        <v>6554</v>
      </c>
    </row>
    <row r="1815" spans="1:17" ht="24.95" customHeight="1">
      <c r="A1815" s="10" t="s">
        <v>6555</v>
      </c>
      <c r="B1815" s="10" t="s">
        <v>6854</v>
      </c>
      <c r="C1815" s="6" t="s">
        <v>6847</v>
      </c>
      <c r="D1815" s="6" t="s">
        <v>6860</v>
      </c>
      <c r="E1815" s="7" t="s">
        <v>6554</v>
      </c>
      <c r="F1815" s="6" t="s">
        <v>6558</v>
      </c>
      <c r="G1815" s="194">
        <v>3743000</v>
      </c>
      <c r="H1815" s="194">
        <v>20000000</v>
      </c>
      <c r="I1815" s="194">
        <v>20000000</v>
      </c>
      <c r="J1815" s="194">
        <v>43743000</v>
      </c>
      <c r="K1815" s="6" t="s">
        <v>6856</v>
      </c>
      <c r="L1815" s="20" t="s">
        <v>6857</v>
      </c>
      <c r="M1815" s="6" t="s">
        <v>6554</v>
      </c>
    </row>
    <row r="1816" spans="1:17" ht="24.95" customHeight="1">
      <c r="A1816" s="55" t="s">
        <v>6555</v>
      </c>
      <c r="B1816" s="55" t="s">
        <v>6561</v>
      </c>
      <c r="C1816" s="50" t="s">
        <v>6847</v>
      </c>
      <c r="D1816" s="50" t="s">
        <v>6861</v>
      </c>
      <c r="E1816" s="56" t="s">
        <v>6554</v>
      </c>
      <c r="F1816" s="50" t="s">
        <v>6558</v>
      </c>
      <c r="G1816" s="120">
        <v>242000000</v>
      </c>
      <c r="H1816" s="120">
        <v>53520000</v>
      </c>
      <c r="I1816" s="120">
        <v>15000000</v>
      </c>
      <c r="J1816" s="120">
        <v>310520000</v>
      </c>
      <c r="K1816" s="6" t="s">
        <v>6862</v>
      </c>
      <c r="L1816" s="6" t="s">
        <v>6863</v>
      </c>
      <c r="M1816" s="6" t="s">
        <v>6554</v>
      </c>
      <c r="N1816" s="178"/>
      <c r="O1816" s="178"/>
      <c r="P1816" s="178"/>
      <c r="Q1816" s="178"/>
    </row>
    <row r="1817" spans="1:17" ht="24.95" customHeight="1">
      <c r="A1817" s="55" t="s">
        <v>6555</v>
      </c>
      <c r="B1817" s="55" t="s">
        <v>6561</v>
      </c>
      <c r="C1817" s="50" t="s">
        <v>6847</v>
      </c>
      <c r="D1817" s="50" t="s">
        <v>6864</v>
      </c>
      <c r="E1817" s="56" t="s">
        <v>6554</v>
      </c>
      <c r="F1817" s="50" t="s">
        <v>6558</v>
      </c>
      <c r="G1817" s="120">
        <v>98000000</v>
      </c>
      <c r="H1817" s="120">
        <v>800000000</v>
      </c>
      <c r="I1817" s="120">
        <v>5000000</v>
      </c>
      <c r="J1817" s="120">
        <v>903000000</v>
      </c>
      <c r="K1817" s="6" t="s">
        <v>6862</v>
      </c>
      <c r="L1817" s="6" t="s">
        <v>6863</v>
      </c>
      <c r="M1817" s="6" t="s">
        <v>6554</v>
      </c>
      <c r="N1817" s="178"/>
      <c r="O1817" s="178"/>
      <c r="P1817" s="178"/>
      <c r="Q1817" s="178"/>
    </row>
    <row r="1818" spans="1:17" ht="24.95" customHeight="1">
      <c r="A1818" s="55" t="s">
        <v>6555</v>
      </c>
      <c r="B1818" s="55" t="s">
        <v>6561</v>
      </c>
      <c r="C1818" s="50" t="s">
        <v>6847</v>
      </c>
      <c r="D1818" s="50" t="s">
        <v>6865</v>
      </c>
      <c r="E1818" s="56" t="s">
        <v>6554</v>
      </c>
      <c r="F1818" s="50" t="s">
        <v>6558</v>
      </c>
      <c r="G1818" s="120">
        <v>130000000</v>
      </c>
      <c r="H1818" s="120">
        <v>1200000000</v>
      </c>
      <c r="I1818" s="120">
        <v>30000000</v>
      </c>
      <c r="J1818" s="120">
        <v>1360000000</v>
      </c>
      <c r="K1818" s="6" t="s">
        <v>6862</v>
      </c>
      <c r="L1818" s="6" t="s">
        <v>6863</v>
      </c>
      <c r="M1818" s="6" t="s">
        <v>6554</v>
      </c>
      <c r="N1818" s="178"/>
      <c r="O1818" s="178"/>
      <c r="P1818" s="178"/>
      <c r="Q1818" s="178"/>
    </row>
    <row r="1819" spans="1:17" ht="24.95" customHeight="1">
      <c r="A1819" s="55" t="s">
        <v>6555</v>
      </c>
      <c r="B1819" s="55" t="s">
        <v>6561</v>
      </c>
      <c r="C1819" s="50" t="s">
        <v>6847</v>
      </c>
      <c r="D1819" s="50" t="s">
        <v>6866</v>
      </c>
      <c r="E1819" s="56" t="s">
        <v>6554</v>
      </c>
      <c r="F1819" s="50" t="s">
        <v>6558</v>
      </c>
      <c r="G1819" s="120">
        <v>15000000</v>
      </c>
      <c r="H1819" s="120">
        <v>6000000</v>
      </c>
      <c r="I1819" s="120">
        <v>1000000</v>
      </c>
      <c r="J1819" s="120">
        <v>22000000</v>
      </c>
      <c r="K1819" s="6" t="s">
        <v>6862</v>
      </c>
      <c r="L1819" s="6" t="s">
        <v>6863</v>
      </c>
      <c r="M1819" s="6" t="s">
        <v>6554</v>
      </c>
      <c r="N1819" s="178"/>
      <c r="O1819" s="178"/>
      <c r="P1819" s="178"/>
      <c r="Q1819" s="178"/>
    </row>
    <row r="1820" spans="1:17" ht="24.95" customHeight="1">
      <c r="A1820" s="55" t="s">
        <v>6555</v>
      </c>
      <c r="B1820" s="55" t="s">
        <v>6841</v>
      </c>
      <c r="C1820" s="50" t="s">
        <v>6867</v>
      </c>
      <c r="D1820" s="50" t="s">
        <v>6868</v>
      </c>
      <c r="E1820" s="56" t="s">
        <v>6554</v>
      </c>
      <c r="F1820" s="50" t="s">
        <v>6558</v>
      </c>
      <c r="G1820" s="120">
        <v>60000000</v>
      </c>
      <c r="H1820" s="120">
        <v>57000000</v>
      </c>
      <c r="I1820" s="194">
        <v>0</v>
      </c>
      <c r="J1820" s="120">
        <v>117000000</v>
      </c>
      <c r="K1820" s="6" t="s">
        <v>6869</v>
      </c>
      <c r="L1820" s="6" t="s">
        <v>6870</v>
      </c>
      <c r="M1820" s="6" t="s">
        <v>6554</v>
      </c>
      <c r="N1820" s="178"/>
      <c r="O1820" s="178"/>
      <c r="P1820" s="178"/>
      <c r="Q1820" s="178"/>
    </row>
    <row r="1821" spans="1:17" ht="24.95" customHeight="1">
      <c r="A1821" s="55" t="s">
        <v>6555</v>
      </c>
      <c r="B1821" s="55" t="s">
        <v>6841</v>
      </c>
      <c r="C1821" s="50" t="s">
        <v>6867</v>
      </c>
      <c r="D1821" s="50" t="s">
        <v>6871</v>
      </c>
      <c r="E1821" s="56" t="s">
        <v>6554</v>
      </c>
      <c r="F1821" s="50" t="s">
        <v>6558</v>
      </c>
      <c r="G1821" s="120">
        <v>60000000</v>
      </c>
      <c r="H1821" s="120">
        <v>765000000</v>
      </c>
      <c r="I1821" s="261">
        <v>10000000</v>
      </c>
      <c r="J1821" s="120">
        <v>835000000</v>
      </c>
      <c r="K1821" s="6" t="s">
        <v>6869</v>
      </c>
      <c r="L1821" s="6" t="s">
        <v>6870</v>
      </c>
      <c r="M1821" s="6" t="s">
        <v>6554</v>
      </c>
      <c r="N1821" s="178"/>
      <c r="O1821" s="178"/>
      <c r="P1821" s="178"/>
      <c r="Q1821" s="178"/>
    </row>
    <row r="1822" spans="1:17" ht="24.95" customHeight="1">
      <c r="A1822" s="55" t="s">
        <v>6555</v>
      </c>
      <c r="B1822" s="55" t="s">
        <v>6841</v>
      </c>
      <c r="C1822" s="50" t="s">
        <v>6867</v>
      </c>
      <c r="D1822" s="50" t="s">
        <v>6872</v>
      </c>
      <c r="E1822" s="56" t="s">
        <v>6554</v>
      </c>
      <c r="F1822" s="50" t="s">
        <v>6558</v>
      </c>
      <c r="G1822" s="120">
        <v>80000000</v>
      </c>
      <c r="H1822" s="120">
        <v>820000000</v>
      </c>
      <c r="I1822" s="261">
        <v>20000000</v>
      </c>
      <c r="J1822" s="120">
        <v>920000000</v>
      </c>
      <c r="K1822" s="6" t="s">
        <v>6869</v>
      </c>
      <c r="L1822" s="6" t="s">
        <v>6870</v>
      </c>
      <c r="M1822" s="6" t="s">
        <v>6554</v>
      </c>
      <c r="N1822" s="178"/>
      <c r="O1822" s="178"/>
      <c r="P1822" s="178"/>
      <c r="Q1822" s="178"/>
    </row>
    <row r="1823" spans="1:17" ht="24.95" customHeight="1">
      <c r="A1823" s="55" t="s">
        <v>6555</v>
      </c>
      <c r="B1823" s="55" t="s">
        <v>6841</v>
      </c>
      <c r="C1823" s="50" t="s">
        <v>6867</v>
      </c>
      <c r="D1823" s="50" t="s">
        <v>6873</v>
      </c>
      <c r="E1823" s="56" t="s">
        <v>6554</v>
      </c>
      <c r="F1823" s="50" t="s">
        <v>6558</v>
      </c>
      <c r="G1823" s="120">
        <v>30000000</v>
      </c>
      <c r="H1823" s="120">
        <v>15000000</v>
      </c>
      <c r="I1823" s="194">
        <v>0</v>
      </c>
      <c r="J1823" s="120">
        <v>45000000</v>
      </c>
      <c r="K1823" s="6" t="s">
        <v>6869</v>
      </c>
      <c r="L1823" s="6" t="s">
        <v>6870</v>
      </c>
      <c r="M1823" s="6" t="s">
        <v>6554</v>
      </c>
      <c r="N1823" s="178"/>
      <c r="O1823" s="178"/>
      <c r="P1823" s="178"/>
      <c r="Q1823" s="178"/>
    </row>
    <row r="1824" spans="1:17" ht="24.95" customHeight="1">
      <c r="A1824" s="55" t="s">
        <v>6555</v>
      </c>
      <c r="B1824" s="55" t="s">
        <v>6841</v>
      </c>
      <c r="C1824" s="50" t="s">
        <v>6867</v>
      </c>
      <c r="D1824" s="50" t="s">
        <v>6874</v>
      </c>
      <c r="E1824" s="56" t="s">
        <v>6875</v>
      </c>
      <c r="F1824" s="50" t="s">
        <v>6876</v>
      </c>
      <c r="G1824" s="120">
        <v>30000000</v>
      </c>
      <c r="H1824" s="120">
        <v>15000000</v>
      </c>
      <c r="I1824" s="194">
        <v>0</v>
      </c>
      <c r="J1824" s="120">
        <v>45000000</v>
      </c>
      <c r="K1824" s="6" t="s">
        <v>6877</v>
      </c>
      <c r="L1824" s="6" t="s">
        <v>6878</v>
      </c>
      <c r="M1824" s="6" t="s">
        <v>6875</v>
      </c>
      <c r="N1824" s="178"/>
      <c r="O1824" s="178"/>
      <c r="P1824" s="178"/>
      <c r="Q1824" s="178"/>
    </row>
    <row r="1825" spans="1:17" ht="24.95" customHeight="1">
      <c r="A1825" s="55" t="s">
        <v>6879</v>
      </c>
      <c r="B1825" s="55" t="s">
        <v>6880</v>
      </c>
      <c r="C1825" s="50" t="s">
        <v>6881</v>
      </c>
      <c r="D1825" s="50" t="s">
        <v>6882</v>
      </c>
      <c r="E1825" s="56" t="s">
        <v>6875</v>
      </c>
      <c r="F1825" s="50" t="s">
        <v>6876</v>
      </c>
      <c r="G1825" s="120">
        <v>30000000</v>
      </c>
      <c r="H1825" s="120">
        <v>15000000</v>
      </c>
      <c r="I1825" s="194">
        <v>0</v>
      </c>
      <c r="J1825" s="120">
        <v>45000000</v>
      </c>
      <c r="K1825" s="6" t="s">
        <v>6883</v>
      </c>
      <c r="L1825" s="6" t="s">
        <v>6588</v>
      </c>
      <c r="M1825" s="6" t="s">
        <v>6875</v>
      </c>
      <c r="N1825" s="178"/>
      <c r="O1825" s="178"/>
      <c r="P1825" s="178"/>
      <c r="Q1825" s="178"/>
    </row>
    <row r="1826" spans="1:17" ht="24.95" customHeight="1">
      <c r="A1826" s="55" t="s">
        <v>6879</v>
      </c>
      <c r="B1826" s="55" t="s">
        <v>6880</v>
      </c>
      <c r="C1826" s="50" t="s">
        <v>6881</v>
      </c>
      <c r="D1826" s="50" t="s">
        <v>6884</v>
      </c>
      <c r="E1826" s="56" t="s">
        <v>6875</v>
      </c>
      <c r="F1826" s="50" t="s">
        <v>6876</v>
      </c>
      <c r="G1826" s="120">
        <v>70000000</v>
      </c>
      <c r="H1826" s="120">
        <v>50000000</v>
      </c>
      <c r="I1826" s="194">
        <v>0</v>
      </c>
      <c r="J1826" s="120">
        <v>120000000</v>
      </c>
      <c r="K1826" s="6" t="s">
        <v>6883</v>
      </c>
      <c r="L1826" s="6" t="s">
        <v>6588</v>
      </c>
      <c r="M1826" s="6" t="s">
        <v>6875</v>
      </c>
      <c r="N1826" s="178"/>
      <c r="O1826" s="178"/>
      <c r="P1826" s="178"/>
      <c r="Q1826" s="178"/>
    </row>
    <row r="1827" spans="1:17" ht="24.95" customHeight="1">
      <c r="A1827" s="55" t="s">
        <v>6879</v>
      </c>
      <c r="B1827" s="55" t="s">
        <v>6880</v>
      </c>
      <c r="C1827" s="50" t="s">
        <v>139</v>
      </c>
      <c r="D1827" s="50" t="s">
        <v>6885</v>
      </c>
      <c r="E1827" s="56" t="s">
        <v>133</v>
      </c>
      <c r="F1827" s="50" t="s">
        <v>18</v>
      </c>
      <c r="G1827" s="120">
        <v>43000000</v>
      </c>
      <c r="H1827" s="120">
        <v>20000000</v>
      </c>
      <c r="I1827" s="194">
        <v>0</v>
      </c>
      <c r="J1827" s="120">
        <v>63000000</v>
      </c>
      <c r="K1827" s="6" t="s">
        <v>6886</v>
      </c>
      <c r="L1827" s="6" t="s">
        <v>6887</v>
      </c>
      <c r="M1827" s="6" t="s">
        <v>6875</v>
      </c>
      <c r="N1827" s="179"/>
      <c r="O1827" s="178"/>
      <c r="P1827" s="178"/>
      <c r="Q1827" s="178"/>
    </row>
    <row r="1828" spans="1:17" ht="24.95" customHeight="1">
      <c r="A1828" s="55" t="s">
        <v>6879</v>
      </c>
      <c r="B1828" s="55" t="s">
        <v>6880</v>
      </c>
      <c r="C1828" s="50" t="s">
        <v>139</v>
      </c>
      <c r="D1828" s="50" t="s">
        <v>6888</v>
      </c>
      <c r="E1828" s="56" t="s">
        <v>133</v>
      </c>
      <c r="F1828" s="50" t="s">
        <v>18</v>
      </c>
      <c r="G1828" s="120">
        <v>120000000</v>
      </c>
      <c r="H1828" s="120">
        <v>1200000000</v>
      </c>
      <c r="I1828" s="120">
        <v>21000000</v>
      </c>
      <c r="J1828" s="120">
        <v>1341000000</v>
      </c>
      <c r="K1828" s="6" t="s">
        <v>6886</v>
      </c>
      <c r="L1828" s="6" t="s">
        <v>6887</v>
      </c>
      <c r="M1828" s="6" t="s">
        <v>6875</v>
      </c>
      <c r="N1828" s="179"/>
      <c r="O1828" s="178"/>
      <c r="P1828" s="178"/>
      <c r="Q1828" s="178"/>
    </row>
    <row r="1829" spans="1:17" s="178" customFormat="1" ht="24.75" customHeight="1">
      <c r="A1829" s="55" t="s">
        <v>6879</v>
      </c>
      <c r="B1829" s="55" t="s">
        <v>6880</v>
      </c>
      <c r="C1829" s="50" t="s">
        <v>139</v>
      </c>
      <c r="D1829" s="50" t="s">
        <v>6889</v>
      </c>
      <c r="E1829" s="56" t="s">
        <v>133</v>
      </c>
      <c r="F1829" s="50" t="s">
        <v>18</v>
      </c>
      <c r="G1829" s="120">
        <v>80000000</v>
      </c>
      <c r="H1829" s="120">
        <v>150000000</v>
      </c>
      <c r="I1829" s="120">
        <v>50000000</v>
      </c>
      <c r="J1829" s="120">
        <v>280000000</v>
      </c>
      <c r="K1829" s="6" t="s">
        <v>6886</v>
      </c>
      <c r="L1829" s="6" t="s">
        <v>6887</v>
      </c>
      <c r="M1829" s="6" t="s">
        <v>6875</v>
      </c>
      <c r="N1829" s="179"/>
    </row>
    <row r="1830" spans="1:17" s="178" customFormat="1" ht="24.75" customHeight="1">
      <c r="A1830" s="55" t="s">
        <v>6879</v>
      </c>
      <c r="B1830" s="55" t="s">
        <v>6880</v>
      </c>
      <c r="C1830" s="50" t="s">
        <v>6881</v>
      </c>
      <c r="D1830" s="50" t="s">
        <v>6890</v>
      </c>
      <c r="E1830" s="56" t="s">
        <v>133</v>
      </c>
      <c r="F1830" s="50" t="s">
        <v>18</v>
      </c>
      <c r="G1830" s="120">
        <v>20000000</v>
      </c>
      <c r="H1830" s="120">
        <v>50000000</v>
      </c>
      <c r="I1830" s="120">
        <v>3000000</v>
      </c>
      <c r="J1830" s="120">
        <v>73000000</v>
      </c>
      <c r="K1830" s="6" t="s">
        <v>6891</v>
      </c>
      <c r="L1830" s="6" t="s">
        <v>6892</v>
      </c>
      <c r="M1830" s="6" t="s">
        <v>6875</v>
      </c>
    </row>
    <row r="1831" spans="1:17" s="178" customFormat="1" ht="24.75" customHeight="1">
      <c r="A1831" s="55" t="s">
        <v>6879</v>
      </c>
      <c r="B1831" s="55" t="s">
        <v>6880</v>
      </c>
      <c r="C1831" s="50" t="s">
        <v>6881</v>
      </c>
      <c r="D1831" s="50" t="s">
        <v>6893</v>
      </c>
      <c r="E1831" s="56" t="s">
        <v>133</v>
      </c>
      <c r="F1831" s="50" t="s">
        <v>18</v>
      </c>
      <c r="G1831" s="120">
        <v>40000000</v>
      </c>
      <c r="H1831" s="120">
        <v>400000000</v>
      </c>
      <c r="I1831" s="120">
        <v>10000000</v>
      </c>
      <c r="J1831" s="120">
        <v>450000000</v>
      </c>
      <c r="K1831" s="6" t="s">
        <v>6891</v>
      </c>
      <c r="L1831" s="6" t="s">
        <v>6892</v>
      </c>
      <c r="M1831" s="6" t="s">
        <v>6875</v>
      </c>
      <c r="N1831" s="188"/>
      <c r="O1831" s="189"/>
      <c r="P1831" s="190"/>
    </row>
    <row r="1832" spans="1:17" s="178" customFormat="1" ht="24.75" customHeight="1">
      <c r="A1832" s="10" t="s">
        <v>6555</v>
      </c>
      <c r="B1832" s="10" t="s">
        <v>6561</v>
      </c>
      <c r="C1832" s="6" t="s">
        <v>139</v>
      </c>
      <c r="D1832" s="6" t="s">
        <v>6894</v>
      </c>
      <c r="E1832" s="7" t="s">
        <v>133</v>
      </c>
      <c r="F1832" s="6" t="s">
        <v>18</v>
      </c>
      <c r="G1832" s="206">
        <v>91000000</v>
      </c>
      <c r="H1832" s="206">
        <v>50875000</v>
      </c>
      <c r="I1832" s="206">
        <v>50000000</v>
      </c>
      <c r="J1832" s="206">
        <v>191875000</v>
      </c>
      <c r="K1832" s="6" t="s">
        <v>6614</v>
      </c>
      <c r="L1832" s="6" t="s">
        <v>6615</v>
      </c>
      <c r="M1832" s="6" t="s">
        <v>6554</v>
      </c>
    </row>
    <row r="1833" spans="1:17" s="12" customFormat="1" ht="24.75" customHeight="1">
      <c r="A1833" s="10" t="s">
        <v>6555</v>
      </c>
      <c r="B1833" s="10" t="s">
        <v>6561</v>
      </c>
      <c r="C1833" s="6" t="s">
        <v>6867</v>
      </c>
      <c r="D1833" s="6" t="s">
        <v>6895</v>
      </c>
      <c r="E1833" s="7" t="s">
        <v>6756</v>
      </c>
      <c r="F1833" s="6" t="s">
        <v>18</v>
      </c>
      <c r="G1833" s="120">
        <v>12000000</v>
      </c>
      <c r="H1833" s="120">
        <v>104000000</v>
      </c>
      <c r="I1833" s="194">
        <v>0</v>
      </c>
      <c r="J1833" s="120">
        <v>116000000</v>
      </c>
      <c r="K1833" s="6" t="s">
        <v>6751</v>
      </c>
      <c r="L1833" s="6" t="s">
        <v>6752</v>
      </c>
      <c r="M1833" s="6" t="s">
        <v>6554</v>
      </c>
      <c r="N1833" s="178"/>
      <c r="O1833"/>
      <c r="P1833"/>
      <c r="Q1833"/>
    </row>
    <row r="1834" spans="1:17" s="178" customFormat="1" ht="24.75" customHeight="1">
      <c r="A1834" s="55" t="s">
        <v>6555</v>
      </c>
      <c r="B1834" s="55" t="s">
        <v>6841</v>
      </c>
      <c r="C1834" s="50" t="s">
        <v>126</v>
      </c>
      <c r="D1834" s="50" t="s">
        <v>6896</v>
      </c>
      <c r="E1834" s="56" t="s">
        <v>133</v>
      </c>
      <c r="F1834" s="50" t="s">
        <v>18</v>
      </c>
      <c r="G1834" s="120">
        <v>120000000</v>
      </c>
      <c r="H1834" s="120">
        <v>1000000000</v>
      </c>
      <c r="I1834" s="120">
        <v>21000000</v>
      </c>
      <c r="J1834" s="120">
        <v>1141000000</v>
      </c>
      <c r="K1834" s="6" t="s">
        <v>6897</v>
      </c>
      <c r="L1834" s="6" t="s">
        <v>6898</v>
      </c>
      <c r="M1834" s="6" t="s">
        <v>6554</v>
      </c>
    </row>
    <row r="1835" spans="1:17" s="178" customFormat="1" ht="24.75" customHeight="1">
      <c r="A1835" s="10" t="s">
        <v>6555</v>
      </c>
      <c r="B1835" s="10" t="s">
        <v>6561</v>
      </c>
      <c r="C1835" s="6" t="s">
        <v>126</v>
      </c>
      <c r="D1835" s="6" t="s">
        <v>6899</v>
      </c>
      <c r="E1835" s="7" t="s">
        <v>133</v>
      </c>
      <c r="F1835" s="6" t="s">
        <v>18</v>
      </c>
      <c r="G1835" s="206">
        <v>72391000</v>
      </c>
      <c r="H1835" s="206">
        <v>733586000</v>
      </c>
      <c r="I1835" s="206">
        <v>25000000</v>
      </c>
      <c r="J1835" s="206">
        <v>830977000</v>
      </c>
      <c r="K1835" s="6" t="s">
        <v>6614</v>
      </c>
      <c r="L1835" s="6" t="s">
        <v>6615</v>
      </c>
      <c r="M1835" s="6" t="s">
        <v>6554</v>
      </c>
    </row>
    <row r="1836" spans="1:17" s="178" customFormat="1" ht="24.75" customHeight="1">
      <c r="A1836" s="10" t="s">
        <v>6555</v>
      </c>
      <c r="B1836" s="10" t="s">
        <v>6561</v>
      </c>
      <c r="C1836" s="6" t="s">
        <v>126</v>
      </c>
      <c r="D1836" s="6" t="s">
        <v>6900</v>
      </c>
      <c r="E1836" s="7" t="s">
        <v>133</v>
      </c>
      <c r="F1836" s="6" t="s">
        <v>18</v>
      </c>
      <c r="G1836" s="206">
        <v>72391000</v>
      </c>
      <c r="H1836" s="206">
        <v>779666000</v>
      </c>
      <c r="I1836" s="206">
        <v>25000000</v>
      </c>
      <c r="J1836" s="206">
        <v>877057000</v>
      </c>
      <c r="K1836" s="6" t="s">
        <v>6614</v>
      </c>
      <c r="L1836" s="6" t="s">
        <v>6615</v>
      </c>
      <c r="M1836" s="6" t="s">
        <v>6554</v>
      </c>
    </row>
    <row r="1837" spans="1:17" s="178" customFormat="1" ht="24.75" customHeight="1">
      <c r="A1837" s="10" t="s">
        <v>6555</v>
      </c>
      <c r="B1837" s="10" t="s">
        <v>6561</v>
      </c>
      <c r="C1837" s="6" t="s">
        <v>126</v>
      </c>
      <c r="D1837" s="6" t="s">
        <v>6901</v>
      </c>
      <c r="E1837" s="7" t="s">
        <v>133</v>
      </c>
      <c r="F1837" s="6" t="s">
        <v>18</v>
      </c>
      <c r="G1837" s="206">
        <v>50977000</v>
      </c>
      <c r="H1837" s="206">
        <v>65136000</v>
      </c>
      <c r="I1837" s="206">
        <v>50000000</v>
      </c>
      <c r="J1837" s="206">
        <v>166113000</v>
      </c>
      <c r="K1837" s="6" t="s">
        <v>6614</v>
      </c>
      <c r="L1837" s="6" t="s">
        <v>6615</v>
      </c>
      <c r="M1837" s="6" t="s">
        <v>6554</v>
      </c>
    </row>
    <row r="1838" spans="1:17" s="178" customFormat="1" ht="24.75" customHeight="1">
      <c r="A1838" s="10" t="s">
        <v>6555</v>
      </c>
      <c r="B1838" s="10" t="s">
        <v>6561</v>
      </c>
      <c r="C1838" s="6" t="s">
        <v>6902</v>
      </c>
      <c r="D1838" s="6" t="s">
        <v>6903</v>
      </c>
      <c r="E1838" s="7" t="s">
        <v>223</v>
      </c>
      <c r="F1838" s="6" t="s">
        <v>119</v>
      </c>
      <c r="G1838" s="120">
        <v>783000000</v>
      </c>
      <c r="H1838" s="120">
        <v>200000000</v>
      </c>
      <c r="I1838" s="194">
        <v>0</v>
      </c>
      <c r="J1838" s="120">
        <v>983000000</v>
      </c>
      <c r="K1838" s="6" t="s">
        <v>6904</v>
      </c>
      <c r="L1838" s="6" t="s">
        <v>6905</v>
      </c>
      <c r="M1838" s="6" t="s">
        <v>6906</v>
      </c>
      <c r="O1838"/>
      <c r="P1838"/>
      <c r="Q1838"/>
    </row>
    <row r="1839" spans="1:17" s="178" customFormat="1" ht="24.75" customHeight="1">
      <c r="A1839" s="10" t="s">
        <v>6907</v>
      </c>
      <c r="B1839" s="10" t="s">
        <v>6908</v>
      </c>
      <c r="C1839" s="6" t="s">
        <v>6909</v>
      </c>
      <c r="D1839" s="6" t="s">
        <v>6910</v>
      </c>
      <c r="E1839" s="7" t="s">
        <v>223</v>
      </c>
      <c r="F1839" s="6" t="s">
        <v>18</v>
      </c>
      <c r="G1839" s="120">
        <v>30000000</v>
      </c>
      <c r="H1839" s="120">
        <v>170000000</v>
      </c>
      <c r="I1839" s="194">
        <v>0</v>
      </c>
      <c r="J1839" s="120">
        <v>200000000</v>
      </c>
      <c r="K1839" s="6" t="s">
        <v>6911</v>
      </c>
      <c r="L1839" s="6" t="s">
        <v>6912</v>
      </c>
      <c r="M1839" s="6" t="s">
        <v>6906</v>
      </c>
      <c r="O1839"/>
      <c r="P1839"/>
      <c r="Q1839"/>
    </row>
    <row r="1840" spans="1:17" s="178" customFormat="1" ht="24.75" customHeight="1">
      <c r="A1840" s="10" t="s">
        <v>6531</v>
      </c>
      <c r="B1840" s="10" t="s">
        <v>4994</v>
      </c>
      <c r="C1840" s="6" t="s">
        <v>126</v>
      </c>
      <c r="D1840" s="6" t="s">
        <v>6913</v>
      </c>
      <c r="E1840" s="7" t="s">
        <v>115</v>
      </c>
      <c r="F1840" s="6" t="s">
        <v>18</v>
      </c>
      <c r="G1840" s="120">
        <v>4284940000</v>
      </c>
      <c r="H1840" s="120">
        <v>8994394000</v>
      </c>
      <c r="I1840" s="120">
        <v>635283000</v>
      </c>
      <c r="J1840" s="120">
        <v>13914617000</v>
      </c>
      <c r="K1840" s="6" t="s">
        <v>6914</v>
      </c>
      <c r="L1840" s="6" t="s">
        <v>6915</v>
      </c>
      <c r="M1840" s="6" t="s">
        <v>115</v>
      </c>
      <c r="O1840"/>
      <c r="P1840"/>
      <c r="Q1840"/>
    </row>
    <row r="1841" spans="1:17" s="178" customFormat="1" ht="24.75" customHeight="1">
      <c r="A1841" s="10" t="s">
        <v>6531</v>
      </c>
      <c r="B1841" s="10" t="s">
        <v>4994</v>
      </c>
      <c r="C1841" s="6" t="s">
        <v>130</v>
      </c>
      <c r="D1841" s="6" t="s">
        <v>6916</v>
      </c>
      <c r="E1841" s="7" t="s">
        <v>133</v>
      </c>
      <c r="F1841" s="6" t="s">
        <v>18</v>
      </c>
      <c r="G1841" s="120">
        <v>80000000</v>
      </c>
      <c r="H1841" s="194">
        <v>0</v>
      </c>
      <c r="I1841" s="120">
        <v>5000000</v>
      </c>
      <c r="J1841" s="120">
        <v>85000000</v>
      </c>
      <c r="K1841" s="6" t="s">
        <v>6811</v>
      </c>
      <c r="L1841" s="6" t="s">
        <v>6812</v>
      </c>
      <c r="M1841" s="6" t="s">
        <v>85</v>
      </c>
    </row>
    <row r="1842" spans="1:17" s="178" customFormat="1" ht="24.75" customHeight="1">
      <c r="A1842" s="10" t="s">
        <v>6531</v>
      </c>
      <c r="B1842" s="10" t="s">
        <v>4994</v>
      </c>
      <c r="C1842" s="6" t="s">
        <v>130</v>
      </c>
      <c r="D1842" s="6" t="s">
        <v>6917</v>
      </c>
      <c r="E1842" s="7" t="s">
        <v>133</v>
      </c>
      <c r="F1842" s="6" t="s">
        <v>18</v>
      </c>
      <c r="G1842" s="206">
        <v>925662000</v>
      </c>
      <c r="H1842" s="206">
        <v>62865000</v>
      </c>
      <c r="I1842" s="206">
        <v>25000000</v>
      </c>
      <c r="J1842" s="206">
        <v>1013527000</v>
      </c>
      <c r="K1842" s="6" t="s">
        <v>6614</v>
      </c>
      <c r="L1842" s="6" t="s">
        <v>6615</v>
      </c>
      <c r="M1842" s="6" t="s">
        <v>85</v>
      </c>
    </row>
    <row r="1843" spans="1:17" s="178" customFormat="1" ht="24.75" customHeight="1">
      <c r="A1843" s="10" t="s">
        <v>6531</v>
      </c>
      <c r="B1843" s="10" t="s">
        <v>4994</v>
      </c>
      <c r="C1843" s="6" t="s">
        <v>130</v>
      </c>
      <c r="D1843" s="6" t="s">
        <v>6918</v>
      </c>
      <c r="E1843" s="7" t="s">
        <v>133</v>
      </c>
      <c r="F1843" s="6" t="s">
        <v>18</v>
      </c>
      <c r="G1843" s="206">
        <v>788736000</v>
      </c>
      <c r="H1843" s="206">
        <v>66757000</v>
      </c>
      <c r="I1843" s="206">
        <v>25000000</v>
      </c>
      <c r="J1843" s="206">
        <v>880493000</v>
      </c>
      <c r="K1843" s="6" t="s">
        <v>6614</v>
      </c>
      <c r="L1843" s="6" t="s">
        <v>6615</v>
      </c>
      <c r="M1843" s="6" t="s">
        <v>85</v>
      </c>
    </row>
    <row r="1844" spans="1:17" s="178" customFormat="1" ht="24.75" customHeight="1">
      <c r="A1844" s="10" t="s">
        <v>6531</v>
      </c>
      <c r="B1844" s="10" t="s">
        <v>4994</v>
      </c>
      <c r="C1844" s="6" t="s">
        <v>130</v>
      </c>
      <c r="D1844" s="6" t="s">
        <v>6919</v>
      </c>
      <c r="E1844" s="7" t="s">
        <v>133</v>
      </c>
      <c r="F1844" s="6" t="s">
        <v>18</v>
      </c>
      <c r="G1844" s="120">
        <v>80000000</v>
      </c>
      <c r="H1844" s="194">
        <v>0</v>
      </c>
      <c r="I1844" s="120">
        <v>5000000</v>
      </c>
      <c r="J1844" s="120">
        <v>85000000</v>
      </c>
      <c r="K1844" s="6" t="s">
        <v>6687</v>
      </c>
      <c r="L1844" s="6" t="s">
        <v>6688</v>
      </c>
      <c r="M1844" s="6" t="s">
        <v>85</v>
      </c>
    </row>
    <row r="1845" spans="1:17" s="178" customFormat="1" ht="24.75" customHeight="1">
      <c r="A1845" s="10" t="s">
        <v>6531</v>
      </c>
      <c r="B1845" s="10" t="s">
        <v>6691</v>
      </c>
      <c r="C1845" s="6" t="s">
        <v>130</v>
      </c>
      <c r="D1845" s="181" t="s">
        <v>6920</v>
      </c>
      <c r="E1845" s="7" t="s">
        <v>133</v>
      </c>
      <c r="F1845" s="6" t="s">
        <v>86</v>
      </c>
      <c r="G1845" s="120">
        <v>900000000</v>
      </c>
      <c r="H1845" s="120">
        <v>1800000000</v>
      </c>
      <c r="I1845" s="120">
        <v>10000000</v>
      </c>
      <c r="J1845" s="120">
        <v>2710000000</v>
      </c>
      <c r="K1845" s="6" t="s">
        <v>6921</v>
      </c>
      <c r="L1845" s="6" t="s">
        <v>6922</v>
      </c>
      <c r="M1845" s="6" t="s">
        <v>133</v>
      </c>
      <c r="N1845"/>
      <c r="O1845"/>
      <c r="P1845"/>
      <c r="Q1845"/>
    </row>
    <row r="1846" spans="1:17" s="178" customFormat="1" ht="24.75" customHeight="1">
      <c r="A1846" s="10" t="s">
        <v>6531</v>
      </c>
      <c r="B1846" s="10" t="s">
        <v>6691</v>
      </c>
      <c r="C1846" s="6" t="s">
        <v>130</v>
      </c>
      <c r="D1846" s="6" t="s">
        <v>6923</v>
      </c>
      <c r="E1846" s="7" t="s">
        <v>115</v>
      </c>
      <c r="F1846" s="6" t="s">
        <v>18</v>
      </c>
      <c r="G1846" s="120">
        <v>1176802000</v>
      </c>
      <c r="H1846" s="120">
        <v>356573000</v>
      </c>
      <c r="I1846" s="120">
        <v>136776000</v>
      </c>
      <c r="J1846" s="120">
        <v>1670151000</v>
      </c>
      <c r="K1846" s="6" t="s">
        <v>6736</v>
      </c>
      <c r="L1846" s="6" t="s">
        <v>6737</v>
      </c>
      <c r="M1846" s="6" t="s">
        <v>115</v>
      </c>
      <c r="N1846"/>
      <c r="O1846"/>
      <c r="P1846"/>
      <c r="Q1846"/>
    </row>
    <row r="1847" spans="1:17" s="178" customFormat="1" ht="24.75" customHeight="1">
      <c r="A1847" s="10" t="s">
        <v>6531</v>
      </c>
      <c r="B1847" s="10" t="s">
        <v>4994</v>
      </c>
      <c r="C1847" s="50" t="s">
        <v>704</v>
      </c>
      <c r="D1847" s="50" t="s">
        <v>6924</v>
      </c>
      <c r="E1847" s="56" t="s">
        <v>133</v>
      </c>
      <c r="F1847" s="50" t="s">
        <v>18</v>
      </c>
      <c r="G1847" s="134">
        <v>500000000</v>
      </c>
      <c r="H1847" s="194">
        <v>0</v>
      </c>
      <c r="I1847" s="194">
        <v>0</v>
      </c>
      <c r="J1847" s="134">
        <v>500000000</v>
      </c>
      <c r="K1847" s="50" t="s">
        <v>6925</v>
      </c>
      <c r="L1847" s="50" t="s">
        <v>6926</v>
      </c>
      <c r="M1847" s="50" t="s">
        <v>133</v>
      </c>
    </row>
    <row r="1848" spans="1:17" ht="24.95" customHeight="1">
      <c r="A1848" s="10" t="s">
        <v>6927</v>
      </c>
      <c r="B1848" s="10" t="s">
        <v>4994</v>
      </c>
      <c r="C1848" s="6" t="s">
        <v>108</v>
      </c>
      <c r="D1848" s="5" t="s">
        <v>6928</v>
      </c>
      <c r="E1848" s="7" t="s">
        <v>115</v>
      </c>
      <c r="F1848" s="6" t="s">
        <v>18</v>
      </c>
      <c r="G1848" s="120">
        <v>2260000000</v>
      </c>
      <c r="H1848" s="120">
        <v>4534000000</v>
      </c>
      <c r="I1848" s="120">
        <v>37000000</v>
      </c>
      <c r="J1848" s="120">
        <f t="shared" ref="J1848:J1888" si="60">SUM(G1848:I1848)</f>
        <v>6831000000</v>
      </c>
      <c r="K1848" s="6" t="s">
        <v>6929</v>
      </c>
      <c r="L1848" s="6" t="s">
        <v>6930</v>
      </c>
      <c r="M1848" s="6"/>
    </row>
    <row r="1849" spans="1:17" ht="24.95" customHeight="1">
      <c r="A1849" s="10" t="s">
        <v>6927</v>
      </c>
      <c r="B1849" s="10" t="s">
        <v>4994</v>
      </c>
      <c r="C1849" s="6" t="s">
        <v>108</v>
      </c>
      <c r="D1849" s="5" t="s">
        <v>6931</v>
      </c>
      <c r="E1849" s="7" t="s">
        <v>526</v>
      </c>
      <c r="F1849" s="6" t="s">
        <v>18</v>
      </c>
      <c r="G1849" s="120">
        <v>75000000</v>
      </c>
      <c r="H1849" s="194">
        <v>0</v>
      </c>
      <c r="I1849" s="194">
        <v>0</v>
      </c>
      <c r="J1849" s="120">
        <f t="shared" si="60"/>
        <v>75000000</v>
      </c>
      <c r="K1849" s="6" t="s">
        <v>6932</v>
      </c>
      <c r="L1849" s="6" t="s">
        <v>6933</v>
      </c>
      <c r="M1849" s="6"/>
    </row>
    <row r="1850" spans="1:17" ht="24.95" customHeight="1">
      <c r="A1850" s="10" t="s">
        <v>6927</v>
      </c>
      <c r="B1850" s="10" t="s">
        <v>4994</v>
      </c>
      <c r="C1850" s="6" t="s">
        <v>108</v>
      </c>
      <c r="D1850" s="5" t="s">
        <v>6934</v>
      </c>
      <c r="E1850" s="7" t="s">
        <v>526</v>
      </c>
      <c r="F1850" s="6" t="s">
        <v>18</v>
      </c>
      <c r="G1850" s="120">
        <v>116000000</v>
      </c>
      <c r="H1850" s="194">
        <v>0</v>
      </c>
      <c r="I1850" s="194">
        <v>0</v>
      </c>
      <c r="J1850" s="120">
        <f t="shared" si="60"/>
        <v>116000000</v>
      </c>
      <c r="K1850" s="6" t="s">
        <v>6935</v>
      </c>
      <c r="L1850" s="6" t="s">
        <v>6936</v>
      </c>
      <c r="M1850" s="6"/>
    </row>
    <row r="1851" spans="1:17" ht="24.95" customHeight="1">
      <c r="A1851" s="10" t="s">
        <v>6937</v>
      </c>
      <c r="B1851" s="10" t="s">
        <v>6561</v>
      </c>
      <c r="C1851" s="6" t="s">
        <v>108</v>
      </c>
      <c r="D1851" s="47" t="s">
        <v>6938</v>
      </c>
      <c r="E1851" s="7" t="s">
        <v>837</v>
      </c>
      <c r="F1851" s="6" t="s">
        <v>18</v>
      </c>
      <c r="G1851" s="120">
        <v>185000000</v>
      </c>
      <c r="H1851" s="194">
        <v>0</v>
      </c>
      <c r="I1851" s="194">
        <v>0</v>
      </c>
      <c r="J1851" s="120">
        <f t="shared" si="60"/>
        <v>185000000</v>
      </c>
      <c r="K1851" s="6" t="s">
        <v>6939</v>
      </c>
      <c r="L1851" s="6" t="s">
        <v>6940</v>
      </c>
      <c r="M1851" s="6"/>
    </row>
    <row r="1852" spans="1:17" ht="24.95" customHeight="1">
      <c r="A1852" s="10" t="s">
        <v>6937</v>
      </c>
      <c r="B1852" s="10" t="s">
        <v>6561</v>
      </c>
      <c r="C1852" s="6" t="s">
        <v>6565</v>
      </c>
      <c r="D1852" s="5" t="s">
        <v>6941</v>
      </c>
      <c r="E1852" s="7" t="s">
        <v>133</v>
      </c>
      <c r="F1852" s="6" t="s">
        <v>18</v>
      </c>
      <c r="G1852" s="120">
        <v>30000000</v>
      </c>
      <c r="H1852" s="120">
        <v>10000000</v>
      </c>
      <c r="I1852" s="120">
        <v>5000000</v>
      </c>
      <c r="J1852" s="120">
        <f t="shared" si="60"/>
        <v>45000000</v>
      </c>
      <c r="K1852" s="6" t="s">
        <v>6942</v>
      </c>
      <c r="L1852" s="6" t="s">
        <v>6943</v>
      </c>
      <c r="M1852" s="6"/>
    </row>
    <row r="1853" spans="1:17" ht="24.95" customHeight="1">
      <c r="A1853" s="10" t="s">
        <v>6937</v>
      </c>
      <c r="B1853" s="10" t="s">
        <v>6561</v>
      </c>
      <c r="C1853" s="6" t="s">
        <v>108</v>
      </c>
      <c r="D1853" s="5" t="s">
        <v>6944</v>
      </c>
      <c r="E1853" s="7" t="s">
        <v>133</v>
      </c>
      <c r="F1853" s="6" t="s">
        <v>18</v>
      </c>
      <c r="G1853" s="120">
        <v>150000000</v>
      </c>
      <c r="H1853" s="120">
        <v>500000000</v>
      </c>
      <c r="I1853" s="120">
        <v>5000000</v>
      </c>
      <c r="J1853" s="120">
        <f t="shared" si="60"/>
        <v>655000000</v>
      </c>
      <c r="K1853" s="6" t="s">
        <v>6942</v>
      </c>
      <c r="L1853" s="6" t="s">
        <v>6943</v>
      </c>
      <c r="M1853" s="6"/>
    </row>
    <row r="1854" spans="1:17" ht="24.95" customHeight="1">
      <c r="A1854" s="10" t="s">
        <v>6937</v>
      </c>
      <c r="B1854" s="10" t="s">
        <v>6561</v>
      </c>
      <c r="C1854" s="6" t="s">
        <v>6565</v>
      </c>
      <c r="D1854" s="13" t="s">
        <v>6945</v>
      </c>
      <c r="E1854" s="7" t="s">
        <v>133</v>
      </c>
      <c r="F1854" s="6" t="s">
        <v>18</v>
      </c>
      <c r="G1854" s="120">
        <v>250000000</v>
      </c>
      <c r="H1854" s="120">
        <v>2659000000</v>
      </c>
      <c r="I1854" s="120">
        <v>50000000</v>
      </c>
      <c r="J1854" s="120">
        <f t="shared" si="60"/>
        <v>2959000000</v>
      </c>
      <c r="K1854" s="6" t="s">
        <v>6946</v>
      </c>
      <c r="L1854" s="6" t="s">
        <v>6947</v>
      </c>
      <c r="M1854" s="6"/>
    </row>
    <row r="1855" spans="1:17" ht="24.95" customHeight="1">
      <c r="A1855" s="10" t="s">
        <v>6937</v>
      </c>
      <c r="B1855" s="10" t="s">
        <v>6561</v>
      </c>
      <c r="C1855" s="6" t="s">
        <v>6565</v>
      </c>
      <c r="D1855" s="5" t="s">
        <v>6948</v>
      </c>
      <c r="E1855" s="7" t="s">
        <v>149</v>
      </c>
      <c r="F1855" s="6" t="s">
        <v>18</v>
      </c>
      <c r="G1855" s="194">
        <v>11017030000</v>
      </c>
      <c r="H1855" s="120">
        <v>2190160000</v>
      </c>
      <c r="I1855" s="120">
        <v>810790000</v>
      </c>
      <c r="J1855" s="120">
        <f t="shared" si="60"/>
        <v>14017980000</v>
      </c>
      <c r="K1855" s="6" t="s">
        <v>6949</v>
      </c>
      <c r="L1855" s="6"/>
      <c r="M1855" s="6"/>
    </row>
    <row r="1856" spans="1:17" ht="24.95" customHeight="1">
      <c r="A1856" s="10" t="s">
        <v>6937</v>
      </c>
      <c r="B1856" s="10" t="s">
        <v>6561</v>
      </c>
      <c r="C1856" s="6" t="s">
        <v>108</v>
      </c>
      <c r="D1856" s="13" t="s">
        <v>6950</v>
      </c>
      <c r="E1856" s="7" t="s">
        <v>526</v>
      </c>
      <c r="F1856" s="6" t="s">
        <v>18</v>
      </c>
      <c r="G1856" s="120">
        <v>4500000000</v>
      </c>
      <c r="H1856" s="120">
        <v>1800000000</v>
      </c>
      <c r="I1856" s="194">
        <v>0</v>
      </c>
      <c r="J1856" s="120">
        <f t="shared" si="60"/>
        <v>6300000000</v>
      </c>
      <c r="K1856" s="6" t="s">
        <v>6951</v>
      </c>
      <c r="L1856" s="6" t="s">
        <v>6952</v>
      </c>
      <c r="M1856" s="6"/>
    </row>
    <row r="1857" spans="1:13" ht="24.95" customHeight="1">
      <c r="A1857" s="10" t="s">
        <v>6937</v>
      </c>
      <c r="B1857" s="10" t="s">
        <v>6561</v>
      </c>
      <c r="C1857" s="6" t="s">
        <v>108</v>
      </c>
      <c r="D1857" s="13" t="s">
        <v>6953</v>
      </c>
      <c r="E1857" s="7" t="s">
        <v>133</v>
      </c>
      <c r="F1857" s="6" t="s">
        <v>18</v>
      </c>
      <c r="G1857" s="120">
        <v>1600000000</v>
      </c>
      <c r="H1857" s="120">
        <v>500000000</v>
      </c>
      <c r="I1857" s="194">
        <v>0</v>
      </c>
      <c r="J1857" s="120">
        <f t="shared" si="60"/>
        <v>2100000000</v>
      </c>
      <c r="K1857" s="6" t="s">
        <v>6954</v>
      </c>
      <c r="L1857" s="6" t="s">
        <v>6955</v>
      </c>
      <c r="M1857" s="6"/>
    </row>
    <row r="1858" spans="1:13" ht="24.95" customHeight="1">
      <c r="A1858" s="10" t="s">
        <v>6956</v>
      </c>
      <c r="B1858" s="10" t="s">
        <v>6957</v>
      </c>
      <c r="C1858" s="6" t="s">
        <v>108</v>
      </c>
      <c r="D1858" s="59" t="s">
        <v>6958</v>
      </c>
      <c r="E1858" s="7" t="s">
        <v>133</v>
      </c>
      <c r="F1858" s="6" t="s">
        <v>18</v>
      </c>
      <c r="G1858" s="120">
        <v>368863000</v>
      </c>
      <c r="H1858" s="120">
        <v>2938248000</v>
      </c>
      <c r="I1858" s="120">
        <v>10000000</v>
      </c>
      <c r="J1858" s="120">
        <f t="shared" si="60"/>
        <v>3317111000</v>
      </c>
      <c r="K1858" s="6" t="s">
        <v>6959</v>
      </c>
      <c r="L1858" s="6" t="s">
        <v>6960</v>
      </c>
      <c r="M1858" s="6"/>
    </row>
    <row r="1859" spans="1:13" ht="24.95" customHeight="1">
      <c r="A1859" s="10" t="s">
        <v>6956</v>
      </c>
      <c r="B1859" s="10" t="s">
        <v>6957</v>
      </c>
      <c r="C1859" s="6" t="s">
        <v>108</v>
      </c>
      <c r="D1859" s="59" t="s">
        <v>6961</v>
      </c>
      <c r="E1859" s="7" t="s">
        <v>133</v>
      </c>
      <c r="F1859" s="6" t="s">
        <v>18</v>
      </c>
      <c r="G1859" s="120">
        <v>323800000</v>
      </c>
      <c r="H1859" s="120">
        <v>2226000000</v>
      </c>
      <c r="I1859" s="194">
        <v>0</v>
      </c>
      <c r="J1859" s="120">
        <f t="shared" si="60"/>
        <v>2549800000</v>
      </c>
      <c r="K1859" s="6" t="s">
        <v>6959</v>
      </c>
      <c r="L1859" s="6" t="s">
        <v>6960</v>
      </c>
      <c r="M1859" s="6"/>
    </row>
    <row r="1860" spans="1:13" ht="24.95" customHeight="1">
      <c r="A1860" s="10" t="s">
        <v>6956</v>
      </c>
      <c r="B1860" s="10" t="s">
        <v>6957</v>
      </c>
      <c r="C1860" s="6" t="s">
        <v>108</v>
      </c>
      <c r="D1860" s="59" t="s">
        <v>6962</v>
      </c>
      <c r="E1860" s="7" t="s">
        <v>133</v>
      </c>
      <c r="F1860" s="6" t="s">
        <v>18</v>
      </c>
      <c r="G1860" s="120">
        <v>230500000</v>
      </c>
      <c r="H1860" s="120">
        <v>1163241000</v>
      </c>
      <c r="I1860" s="194">
        <v>0</v>
      </c>
      <c r="J1860" s="120">
        <f t="shared" si="60"/>
        <v>1393741000</v>
      </c>
      <c r="K1860" s="6" t="s">
        <v>6959</v>
      </c>
      <c r="L1860" s="6" t="s">
        <v>6960</v>
      </c>
      <c r="M1860" s="6"/>
    </row>
    <row r="1861" spans="1:13" ht="24.95" customHeight="1">
      <c r="A1861" s="10" t="s">
        <v>6956</v>
      </c>
      <c r="B1861" s="10" t="s">
        <v>6957</v>
      </c>
      <c r="C1861" s="6" t="s">
        <v>108</v>
      </c>
      <c r="D1861" s="59" t="s">
        <v>6963</v>
      </c>
      <c r="E1861" s="7" t="s">
        <v>133</v>
      </c>
      <c r="F1861" s="6" t="s">
        <v>18</v>
      </c>
      <c r="G1861" s="120">
        <v>53700000</v>
      </c>
      <c r="H1861" s="120">
        <v>497877000</v>
      </c>
      <c r="I1861" s="194">
        <v>0</v>
      </c>
      <c r="J1861" s="120">
        <f t="shared" si="60"/>
        <v>551577000</v>
      </c>
      <c r="K1861" s="6" t="s">
        <v>6959</v>
      </c>
      <c r="L1861" s="6" t="s">
        <v>6960</v>
      </c>
      <c r="M1861" s="6"/>
    </row>
    <row r="1862" spans="1:13" ht="24.95" customHeight="1">
      <c r="A1862" s="10" t="s">
        <v>6956</v>
      </c>
      <c r="B1862" s="10" t="s">
        <v>6957</v>
      </c>
      <c r="C1862" s="6" t="s">
        <v>108</v>
      </c>
      <c r="D1862" s="59" t="s">
        <v>6964</v>
      </c>
      <c r="E1862" s="7" t="s">
        <v>133</v>
      </c>
      <c r="F1862" s="6" t="s">
        <v>18</v>
      </c>
      <c r="G1862" s="120">
        <v>38695254</v>
      </c>
      <c r="H1862" s="194">
        <v>0</v>
      </c>
      <c r="I1862" s="194">
        <v>0</v>
      </c>
      <c r="J1862" s="120">
        <f t="shared" si="60"/>
        <v>38695254</v>
      </c>
      <c r="K1862" s="6" t="s">
        <v>6959</v>
      </c>
      <c r="L1862" s="6" t="s">
        <v>6960</v>
      </c>
      <c r="M1862" s="6"/>
    </row>
    <row r="1863" spans="1:13" ht="24.95" customHeight="1">
      <c r="A1863" s="10" t="s">
        <v>6956</v>
      </c>
      <c r="B1863" s="10" t="s">
        <v>6957</v>
      </c>
      <c r="C1863" s="6" t="s">
        <v>108</v>
      </c>
      <c r="D1863" s="59" t="s">
        <v>6965</v>
      </c>
      <c r="E1863" s="7" t="s">
        <v>133</v>
      </c>
      <c r="F1863" s="6" t="s">
        <v>18</v>
      </c>
      <c r="G1863" s="120">
        <v>65710000</v>
      </c>
      <c r="H1863" s="120">
        <v>410875000</v>
      </c>
      <c r="I1863" s="120">
        <v>15000000</v>
      </c>
      <c r="J1863" s="120">
        <f t="shared" si="60"/>
        <v>491585000</v>
      </c>
      <c r="K1863" s="6" t="s">
        <v>3378</v>
      </c>
      <c r="L1863" s="6" t="s">
        <v>6966</v>
      </c>
      <c r="M1863" s="6"/>
    </row>
    <row r="1864" spans="1:13" ht="24.95" customHeight="1">
      <c r="A1864" s="10" t="s">
        <v>6956</v>
      </c>
      <c r="B1864" s="10" t="s">
        <v>6957</v>
      </c>
      <c r="C1864" s="6" t="s">
        <v>108</v>
      </c>
      <c r="D1864" s="59" t="s">
        <v>6967</v>
      </c>
      <c r="E1864" s="7" t="s">
        <v>133</v>
      </c>
      <c r="F1864" s="6" t="s">
        <v>18</v>
      </c>
      <c r="G1864" s="120">
        <v>76100000</v>
      </c>
      <c r="H1864" s="120">
        <v>382771000</v>
      </c>
      <c r="I1864" s="120">
        <v>15000000</v>
      </c>
      <c r="J1864" s="120">
        <f t="shared" si="60"/>
        <v>473871000</v>
      </c>
      <c r="K1864" s="6" t="s">
        <v>3378</v>
      </c>
      <c r="L1864" s="6" t="s">
        <v>6966</v>
      </c>
      <c r="M1864" s="6"/>
    </row>
    <row r="1865" spans="1:13" ht="24.95" customHeight="1">
      <c r="A1865" s="10" t="s">
        <v>6956</v>
      </c>
      <c r="B1865" s="10" t="s">
        <v>6957</v>
      </c>
      <c r="C1865" s="6" t="s">
        <v>108</v>
      </c>
      <c r="D1865" s="59" t="s">
        <v>6968</v>
      </c>
      <c r="E1865" s="7" t="s">
        <v>133</v>
      </c>
      <c r="F1865" s="6" t="s">
        <v>18</v>
      </c>
      <c r="G1865" s="120">
        <v>144100000</v>
      </c>
      <c r="H1865" s="120">
        <v>779666000</v>
      </c>
      <c r="I1865" s="120">
        <v>15000000</v>
      </c>
      <c r="J1865" s="120">
        <f t="shared" si="60"/>
        <v>938766000</v>
      </c>
      <c r="K1865" s="6" t="s">
        <v>3378</v>
      </c>
      <c r="L1865" s="6" t="s">
        <v>6966</v>
      </c>
      <c r="M1865" s="6"/>
    </row>
    <row r="1866" spans="1:13" ht="24.95" customHeight="1">
      <c r="A1866" s="10" t="s">
        <v>6956</v>
      </c>
      <c r="B1866" s="10" t="s">
        <v>6957</v>
      </c>
      <c r="C1866" s="6" t="s">
        <v>108</v>
      </c>
      <c r="D1866" s="59" t="s">
        <v>6969</v>
      </c>
      <c r="E1866" s="7" t="s">
        <v>133</v>
      </c>
      <c r="F1866" s="6" t="s">
        <v>18</v>
      </c>
      <c r="G1866" s="120">
        <v>146350000</v>
      </c>
      <c r="H1866" s="120">
        <v>100000000</v>
      </c>
      <c r="I1866" s="120">
        <v>15000000</v>
      </c>
      <c r="J1866" s="120">
        <f t="shared" si="60"/>
        <v>261350000</v>
      </c>
      <c r="K1866" s="6" t="s">
        <v>3378</v>
      </c>
      <c r="L1866" s="6" t="s">
        <v>6966</v>
      </c>
      <c r="M1866" s="6"/>
    </row>
    <row r="1867" spans="1:13" ht="24.95" customHeight="1">
      <c r="A1867" s="10" t="s">
        <v>6956</v>
      </c>
      <c r="B1867" s="10" t="s">
        <v>6957</v>
      </c>
      <c r="C1867" s="6" t="s">
        <v>108</v>
      </c>
      <c r="D1867" s="59" t="s">
        <v>6970</v>
      </c>
      <c r="E1867" s="7" t="s">
        <v>133</v>
      </c>
      <c r="F1867" s="6" t="s">
        <v>18</v>
      </c>
      <c r="G1867" s="120">
        <v>36100000</v>
      </c>
      <c r="H1867" s="194">
        <v>0</v>
      </c>
      <c r="I1867" s="120">
        <v>15000000</v>
      </c>
      <c r="J1867" s="120">
        <f t="shared" si="60"/>
        <v>51100000</v>
      </c>
      <c r="K1867" s="6" t="s">
        <v>6971</v>
      </c>
      <c r="L1867" s="6" t="s">
        <v>6972</v>
      </c>
      <c r="M1867" s="6"/>
    </row>
    <row r="1868" spans="1:13" ht="24.95" customHeight="1">
      <c r="A1868" s="10" t="s">
        <v>6956</v>
      </c>
      <c r="B1868" s="10" t="s">
        <v>6957</v>
      </c>
      <c r="C1868" s="6" t="s">
        <v>108</v>
      </c>
      <c r="D1868" s="59" t="s">
        <v>6973</v>
      </c>
      <c r="E1868" s="7" t="s">
        <v>133</v>
      </c>
      <c r="F1868" s="6" t="s">
        <v>18</v>
      </c>
      <c r="G1868" s="120">
        <v>42000000</v>
      </c>
      <c r="H1868" s="120">
        <v>29500000</v>
      </c>
      <c r="I1868" s="120">
        <v>15000000</v>
      </c>
      <c r="J1868" s="120">
        <f t="shared" si="60"/>
        <v>86500000</v>
      </c>
      <c r="K1868" s="6" t="s">
        <v>6971</v>
      </c>
      <c r="L1868" s="6" t="s">
        <v>6972</v>
      </c>
      <c r="M1868" s="6"/>
    </row>
    <row r="1869" spans="1:13" ht="24.95" customHeight="1">
      <c r="A1869" s="10" t="s">
        <v>6956</v>
      </c>
      <c r="B1869" s="10" t="s">
        <v>6957</v>
      </c>
      <c r="C1869" s="6" t="s">
        <v>108</v>
      </c>
      <c r="D1869" s="59" t="s">
        <v>6974</v>
      </c>
      <c r="E1869" s="7" t="s">
        <v>133</v>
      </c>
      <c r="F1869" s="6" t="s">
        <v>18</v>
      </c>
      <c r="G1869" s="120">
        <v>56100000</v>
      </c>
      <c r="H1869" s="120">
        <v>256746000</v>
      </c>
      <c r="I1869" s="120">
        <v>15000000</v>
      </c>
      <c r="J1869" s="120">
        <f t="shared" si="60"/>
        <v>327846000</v>
      </c>
      <c r="K1869" s="6" t="s">
        <v>6971</v>
      </c>
      <c r="L1869" s="6" t="s">
        <v>6972</v>
      </c>
      <c r="M1869" s="6"/>
    </row>
    <row r="1870" spans="1:13" ht="24.95" customHeight="1">
      <c r="A1870" s="10" t="s">
        <v>6956</v>
      </c>
      <c r="B1870" s="10" t="s">
        <v>6957</v>
      </c>
      <c r="C1870" s="6" t="s">
        <v>108</v>
      </c>
      <c r="D1870" s="59" t="s">
        <v>6975</v>
      </c>
      <c r="E1870" s="7" t="s">
        <v>133</v>
      </c>
      <c r="F1870" s="6" t="s">
        <v>18</v>
      </c>
      <c r="G1870" s="120">
        <v>72000000</v>
      </c>
      <c r="H1870" s="120">
        <v>633894000</v>
      </c>
      <c r="I1870" s="120">
        <v>15000000</v>
      </c>
      <c r="J1870" s="120">
        <f t="shared" si="60"/>
        <v>720894000</v>
      </c>
      <c r="K1870" s="6" t="s">
        <v>6971</v>
      </c>
      <c r="L1870" s="6" t="s">
        <v>6972</v>
      </c>
      <c r="M1870" s="6"/>
    </row>
    <row r="1871" spans="1:13" ht="24.95" customHeight="1">
      <c r="A1871" s="10" t="s">
        <v>6956</v>
      </c>
      <c r="B1871" s="10" t="s">
        <v>6957</v>
      </c>
      <c r="C1871" s="6" t="s">
        <v>108</v>
      </c>
      <c r="D1871" s="59" t="s">
        <v>6976</v>
      </c>
      <c r="E1871" s="7" t="s">
        <v>133</v>
      </c>
      <c r="F1871" s="6" t="s">
        <v>18</v>
      </c>
      <c r="G1871" s="120">
        <v>134100000</v>
      </c>
      <c r="H1871" s="120">
        <v>809148000</v>
      </c>
      <c r="I1871" s="120">
        <v>15000000</v>
      </c>
      <c r="J1871" s="120">
        <f t="shared" si="60"/>
        <v>958248000</v>
      </c>
      <c r="K1871" s="6" t="s">
        <v>6971</v>
      </c>
      <c r="L1871" s="6" t="s">
        <v>6972</v>
      </c>
      <c r="M1871" s="6"/>
    </row>
    <row r="1872" spans="1:13" ht="24.95" customHeight="1">
      <c r="A1872" s="10" t="s">
        <v>6956</v>
      </c>
      <c r="B1872" s="10" t="s">
        <v>6957</v>
      </c>
      <c r="C1872" s="6" t="s">
        <v>108</v>
      </c>
      <c r="D1872" s="59" t="s">
        <v>6977</v>
      </c>
      <c r="E1872" s="7" t="s">
        <v>133</v>
      </c>
      <c r="F1872" s="6" t="s">
        <v>18</v>
      </c>
      <c r="G1872" s="120">
        <v>36550000</v>
      </c>
      <c r="H1872" s="120">
        <v>40000000</v>
      </c>
      <c r="I1872" s="120">
        <v>15000000</v>
      </c>
      <c r="J1872" s="120">
        <f t="shared" si="60"/>
        <v>91550000</v>
      </c>
      <c r="K1872" s="6" t="s">
        <v>6971</v>
      </c>
      <c r="L1872" s="6" t="s">
        <v>6972</v>
      </c>
      <c r="M1872" s="6"/>
    </row>
    <row r="1873" spans="1:13" ht="24.95" customHeight="1">
      <c r="A1873" s="10" t="s">
        <v>6956</v>
      </c>
      <c r="B1873" s="10" t="s">
        <v>6957</v>
      </c>
      <c r="C1873" s="6" t="s">
        <v>108</v>
      </c>
      <c r="D1873" s="59" t="s">
        <v>6978</v>
      </c>
      <c r="E1873" s="7" t="s">
        <v>133</v>
      </c>
      <c r="F1873" s="6" t="s">
        <v>18</v>
      </c>
      <c r="G1873" s="120">
        <v>56100000</v>
      </c>
      <c r="H1873" s="120">
        <v>256746000</v>
      </c>
      <c r="I1873" s="120">
        <v>15000000</v>
      </c>
      <c r="J1873" s="120">
        <f t="shared" si="60"/>
        <v>327846000</v>
      </c>
      <c r="K1873" s="6" t="s">
        <v>6971</v>
      </c>
      <c r="L1873" s="6" t="s">
        <v>6972</v>
      </c>
      <c r="M1873" s="6"/>
    </row>
    <row r="1874" spans="1:13" ht="24.95" customHeight="1">
      <c r="A1874" s="10" t="s">
        <v>6956</v>
      </c>
      <c r="B1874" s="10" t="s">
        <v>6957</v>
      </c>
      <c r="C1874" s="6" t="s">
        <v>108</v>
      </c>
      <c r="D1874" s="59" t="s">
        <v>6979</v>
      </c>
      <c r="E1874" s="7" t="s">
        <v>133</v>
      </c>
      <c r="F1874" s="6" t="s">
        <v>18</v>
      </c>
      <c r="G1874" s="120">
        <v>72000000</v>
      </c>
      <c r="H1874" s="120">
        <v>633894000</v>
      </c>
      <c r="I1874" s="120">
        <v>15000000</v>
      </c>
      <c r="J1874" s="120">
        <f t="shared" si="60"/>
        <v>720894000</v>
      </c>
      <c r="K1874" s="6" t="s">
        <v>6971</v>
      </c>
      <c r="L1874" s="6" t="s">
        <v>6972</v>
      </c>
      <c r="M1874" s="6"/>
    </row>
    <row r="1875" spans="1:13" ht="24.95" customHeight="1">
      <c r="A1875" s="10" t="s">
        <v>6956</v>
      </c>
      <c r="B1875" s="10" t="s">
        <v>6957</v>
      </c>
      <c r="C1875" s="6" t="s">
        <v>108</v>
      </c>
      <c r="D1875" s="59" t="s">
        <v>6980</v>
      </c>
      <c r="E1875" s="7" t="s">
        <v>133</v>
      </c>
      <c r="F1875" s="6" t="s">
        <v>18</v>
      </c>
      <c r="G1875" s="120">
        <v>134100000</v>
      </c>
      <c r="H1875" s="120">
        <v>809148000</v>
      </c>
      <c r="I1875" s="120">
        <v>15000000</v>
      </c>
      <c r="J1875" s="120">
        <f t="shared" si="60"/>
        <v>958248000</v>
      </c>
      <c r="K1875" s="6" t="s">
        <v>6971</v>
      </c>
      <c r="L1875" s="6" t="s">
        <v>6972</v>
      </c>
      <c r="M1875" s="6"/>
    </row>
    <row r="1876" spans="1:13" ht="24.95" customHeight="1">
      <c r="A1876" s="10" t="s">
        <v>6956</v>
      </c>
      <c r="B1876" s="10" t="s">
        <v>6957</v>
      </c>
      <c r="C1876" s="6" t="s">
        <v>108</v>
      </c>
      <c r="D1876" s="59" t="s">
        <v>6981</v>
      </c>
      <c r="E1876" s="7" t="s">
        <v>133</v>
      </c>
      <c r="F1876" s="6" t="s">
        <v>18</v>
      </c>
      <c r="G1876" s="120">
        <v>36550000</v>
      </c>
      <c r="H1876" s="120">
        <v>40000000</v>
      </c>
      <c r="I1876" s="120">
        <v>15000000</v>
      </c>
      <c r="J1876" s="120">
        <f t="shared" si="60"/>
        <v>91550000</v>
      </c>
      <c r="K1876" s="6" t="s">
        <v>6971</v>
      </c>
      <c r="L1876" s="6" t="s">
        <v>6972</v>
      </c>
      <c r="M1876" s="6"/>
    </row>
    <row r="1877" spans="1:13" ht="24.95" customHeight="1">
      <c r="A1877" s="10" t="s">
        <v>6956</v>
      </c>
      <c r="B1877" s="10" t="s">
        <v>6957</v>
      </c>
      <c r="C1877" s="6" t="s">
        <v>108</v>
      </c>
      <c r="D1877" s="59" t="s">
        <v>6982</v>
      </c>
      <c r="E1877" s="7" t="s">
        <v>133</v>
      </c>
      <c r="F1877" s="6" t="s">
        <v>18</v>
      </c>
      <c r="G1877" s="120">
        <v>56100000</v>
      </c>
      <c r="H1877" s="120">
        <v>256746000</v>
      </c>
      <c r="I1877" s="120">
        <v>15000000</v>
      </c>
      <c r="J1877" s="120">
        <f t="shared" si="60"/>
        <v>327846000</v>
      </c>
      <c r="K1877" s="6" t="s">
        <v>6971</v>
      </c>
      <c r="L1877" s="6" t="s">
        <v>6972</v>
      </c>
      <c r="M1877" s="6"/>
    </row>
    <row r="1878" spans="1:13" ht="24.95" customHeight="1">
      <c r="A1878" s="10" t="s">
        <v>6956</v>
      </c>
      <c r="B1878" s="10" t="s">
        <v>6957</v>
      </c>
      <c r="C1878" s="6" t="s">
        <v>108</v>
      </c>
      <c r="D1878" s="59" t="s">
        <v>6983</v>
      </c>
      <c r="E1878" s="7" t="s">
        <v>133</v>
      </c>
      <c r="F1878" s="6" t="s">
        <v>18</v>
      </c>
      <c r="G1878" s="120">
        <v>72000000</v>
      </c>
      <c r="H1878" s="120">
        <v>633894000</v>
      </c>
      <c r="I1878" s="120">
        <v>15000000</v>
      </c>
      <c r="J1878" s="120">
        <f t="shared" si="60"/>
        <v>720894000</v>
      </c>
      <c r="K1878" s="6" t="s">
        <v>6971</v>
      </c>
      <c r="L1878" s="6" t="s">
        <v>6972</v>
      </c>
      <c r="M1878" s="6"/>
    </row>
    <row r="1879" spans="1:13" ht="24.95" customHeight="1">
      <c r="A1879" s="10" t="s">
        <v>6956</v>
      </c>
      <c r="B1879" s="10" t="s">
        <v>6957</v>
      </c>
      <c r="C1879" s="6" t="s">
        <v>108</v>
      </c>
      <c r="D1879" s="59" t="s">
        <v>6984</v>
      </c>
      <c r="E1879" s="7" t="s">
        <v>133</v>
      </c>
      <c r="F1879" s="6" t="s">
        <v>18</v>
      </c>
      <c r="G1879" s="120">
        <v>134100000</v>
      </c>
      <c r="H1879" s="120">
        <v>809148000</v>
      </c>
      <c r="I1879" s="120">
        <v>15000000</v>
      </c>
      <c r="J1879" s="120">
        <f t="shared" si="60"/>
        <v>958248000</v>
      </c>
      <c r="K1879" s="6" t="s">
        <v>6971</v>
      </c>
      <c r="L1879" s="6" t="s">
        <v>6972</v>
      </c>
      <c r="M1879" s="6"/>
    </row>
    <row r="1880" spans="1:13" ht="24.95" customHeight="1">
      <c r="A1880" s="10" t="s">
        <v>6956</v>
      </c>
      <c r="B1880" s="10" t="s">
        <v>6957</v>
      </c>
      <c r="C1880" s="6" t="s">
        <v>108</v>
      </c>
      <c r="D1880" s="59" t="s">
        <v>6985</v>
      </c>
      <c r="E1880" s="7" t="s">
        <v>133</v>
      </c>
      <c r="F1880" s="6" t="s">
        <v>18</v>
      </c>
      <c r="G1880" s="120">
        <v>36550000</v>
      </c>
      <c r="H1880" s="120">
        <v>40000000</v>
      </c>
      <c r="I1880" s="120">
        <v>15000000</v>
      </c>
      <c r="J1880" s="120">
        <f t="shared" si="60"/>
        <v>91550000</v>
      </c>
      <c r="K1880" s="6" t="s">
        <v>6971</v>
      </c>
      <c r="L1880" s="6" t="s">
        <v>6972</v>
      </c>
      <c r="M1880" s="6"/>
    </row>
    <row r="1881" spans="1:13" ht="24.95" customHeight="1">
      <c r="A1881" s="10" t="s">
        <v>6956</v>
      </c>
      <c r="B1881" s="10" t="s">
        <v>6957</v>
      </c>
      <c r="C1881" s="6" t="s">
        <v>108</v>
      </c>
      <c r="D1881" s="59" t="s">
        <v>6986</v>
      </c>
      <c r="E1881" s="7" t="s">
        <v>223</v>
      </c>
      <c r="F1881" s="6" t="s">
        <v>18</v>
      </c>
      <c r="G1881" s="120">
        <v>91080000</v>
      </c>
      <c r="H1881" s="120">
        <v>353180434</v>
      </c>
      <c r="I1881" s="194">
        <v>0</v>
      </c>
      <c r="J1881" s="120">
        <f t="shared" si="60"/>
        <v>444260434</v>
      </c>
      <c r="K1881" s="6" t="s">
        <v>6987</v>
      </c>
      <c r="L1881" s="6" t="s">
        <v>6988</v>
      </c>
      <c r="M1881" s="6"/>
    </row>
    <row r="1882" spans="1:13" ht="24.95" customHeight="1">
      <c r="A1882" s="10" t="s">
        <v>6956</v>
      </c>
      <c r="B1882" s="10" t="s">
        <v>6957</v>
      </c>
      <c r="C1882" s="6" t="s">
        <v>108</v>
      </c>
      <c r="D1882" s="13" t="s">
        <v>6989</v>
      </c>
      <c r="E1882" s="7" t="s">
        <v>115</v>
      </c>
      <c r="F1882" s="6" t="s">
        <v>18</v>
      </c>
      <c r="G1882" s="120">
        <v>1512511000</v>
      </c>
      <c r="H1882" s="120">
        <v>2070596851</v>
      </c>
      <c r="I1882" s="120">
        <v>17826149</v>
      </c>
      <c r="J1882" s="120">
        <f t="shared" si="60"/>
        <v>3600934000</v>
      </c>
      <c r="K1882" s="6" t="s">
        <v>1133</v>
      </c>
      <c r="L1882" s="6" t="s">
        <v>6990</v>
      </c>
      <c r="M1882" s="6"/>
    </row>
    <row r="1883" spans="1:13" ht="24.95" customHeight="1">
      <c r="A1883" s="10" t="s">
        <v>6956</v>
      </c>
      <c r="B1883" s="10" t="s">
        <v>6957</v>
      </c>
      <c r="C1883" s="6" t="s">
        <v>108</v>
      </c>
      <c r="D1883" s="13" t="s">
        <v>6991</v>
      </c>
      <c r="E1883" s="7" t="s">
        <v>149</v>
      </c>
      <c r="F1883" s="6" t="s">
        <v>18</v>
      </c>
      <c r="G1883" s="120">
        <v>250000000</v>
      </c>
      <c r="H1883" s="120">
        <v>41000000</v>
      </c>
      <c r="I1883" s="194">
        <v>0</v>
      </c>
      <c r="J1883" s="120">
        <f t="shared" si="60"/>
        <v>291000000</v>
      </c>
      <c r="K1883" s="6" t="s">
        <v>1133</v>
      </c>
      <c r="L1883" s="6" t="s">
        <v>6990</v>
      </c>
      <c r="M1883" s="6"/>
    </row>
    <row r="1884" spans="1:13" ht="24.95" customHeight="1">
      <c r="A1884" s="10" t="s">
        <v>6956</v>
      </c>
      <c r="B1884" s="10" t="s">
        <v>6957</v>
      </c>
      <c r="C1884" s="6" t="s">
        <v>108</v>
      </c>
      <c r="D1884" s="13" t="s">
        <v>6992</v>
      </c>
      <c r="E1884" s="7" t="s">
        <v>1418</v>
      </c>
      <c r="F1884" s="6" t="s">
        <v>18</v>
      </c>
      <c r="G1884" s="120">
        <v>100000000</v>
      </c>
      <c r="H1884" s="194">
        <v>0</v>
      </c>
      <c r="I1884" s="194">
        <v>0</v>
      </c>
      <c r="J1884" s="120">
        <f t="shared" si="60"/>
        <v>100000000</v>
      </c>
      <c r="K1884" s="6" t="s">
        <v>1133</v>
      </c>
      <c r="L1884" s="6" t="s">
        <v>6990</v>
      </c>
      <c r="M1884" s="6"/>
    </row>
    <row r="1885" spans="1:13" ht="24.95" customHeight="1">
      <c r="A1885" s="10" t="s">
        <v>6927</v>
      </c>
      <c r="B1885" s="10" t="s">
        <v>4994</v>
      </c>
      <c r="C1885" s="6" t="s">
        <v>42</v>
      </c>
      <c r="D1885" s="5" t="s">
        <v>6993</v>
      </c>
      <c r="E1885" s="7" t="s">
        <v>115</v>
      </c>
      <c r="F1885" s="6" t="s">
        <v>18</v>
      </c>
      <c r="G1885" s="120">
        <v>1874000000</v>
      </c>
      <c r="H1885" s="120">
        <v>3690000000</v>
      </c>
      <c r="I1885" s="120">
        <v>38000000</v>
      </c>
      <c r="J1885" s="120">
        <f t="shared" si="60"/>
        <v>5602000000</v>
      </c>
      <c r="K1885" s="6" t="s">
        <v>6929</v>
      </c>
      <c r="L1885" s="6" t="s">
        <v>6930</v>
      </c>
      <c r="M1885" s="6"/>
    </row>
    <row r="1886" spans="1:13" ht="24.95" customHeight="1">
      <c r="A1886" s="10" t="s">
        <v>6927</v>
      </c>
      <c r="B1886" s="10" t="s">
        <v>4994</v>
      </c>
      <c r="C1886" s="6" t="s">
        <v>42</v>
      </c>
      <c r="D1886" s="5" t="s">
        <v>6994</v>
      </c>
      <c r="E1886" s="7" t="s">
        <v>115</v>
      </c>
      <c r="F1886" s="6" t="s">
        <v>18</v>
      </c>
      <c r="G1886" s="120">
        <v>234000000</v>
      </c>
      <c r="H1886" s="120">
        <v>362000000</v>
      </c>
      <c r="I1886" s="120">
        <v>50000000</v>
      </c>
      <c r="J1886" s="120">
        <f t="shared" si="60"/>
        <v>646000000</v>
      </c>
      <c r="K1886" s="6" t="s">
        <v>6995</v>
      </c>
      <c r="L1886" s="6" t="s">
        <v>6996</v>
      </c>
      <c r="M1886" s="6"/>
    </row>
    <row r="1887" spans="1:13" ht="24.95" customHeight="1">
      <c r="A1887" s="10" t="s">
        <v>6927</v>
      </c>
      <c r="B1887" s="10" t="s">
        <v>4994</v>
      </c>
      <c r="C1887" s="6" t="s">
        <v>42</v>
      </c>
      <c r="D1887" s="5" t="s">
        <v>6997</v>
      </c>
      <c r="E1887" s="7" t="s">
        <v>837</v>
      </c>
      <c r="F1887" s="6" t="s">
        <v>18</v>
      </c>
      <c r="G1887" s="194">
        <v>52520010000</v>
      </c>
      <c r="H1887" s="120">
        <v>1047590000</v>
      </c>
      <c r="I1887" s="120">
        <v>3991800000</v>
      </c>
      <c r="J1887" s="120">
        <f t="shared" si="60"/>
        <v>57559400000</v>
      </c>
      <c r="K1887" s="6" t="s">
        <v>6998</v>
      </c>
      <c r="L1887" s="6" t="s">
        <v>6999</v>
      </c>
      <c r="M1887" s="6"/>
    </row>
    <row r="1888" spans="1:13" ht="24.95" customHeight="1">
      <c r="A1888" s="10" t="s">
        <v>7000</v>
      </c>
      <c r="B1888" s="10" t="s">
        <v>7001</v>
      </c>
      <c r="C1888" s="6" t="s">
        <v>7002</v>
      </c>
      <c r="D1888" s="13" t="s">
        <v>7003</v>
      </c>
      <c r="E1888" s="7" t="s">
        <v>133</v>
      </c>
      <c r="F1888" s="6" t="s">
        <v>18</v>
      </c>
      <c r="G1888" s="120">
        <v>100000000</v>
      </c>
      <c r="H1888" s="120">
        <v>106000000</v>
      </c>
      <c r="I1888" s="120">
        <v>10000000</v>
      </c>
      <c r="J1888" s="120">
        <f t="shared" si="60"/>
        <v>216000000</v>
      </c>
      <c r="K1888" s="6" t="s">
        <v>6946</v>
      </c>
      <c r="L1888" s="6" t="s">
        <v>6947</v>
      </c>
      <c r="M1888" s="6"/>
    </row>
    <row r="1889" spans="1:13" ht="24.95" customHeight="1">
      <c r="A1889" s="10" t="s">
        <v>7000</v>
      </c>
      <c r="B1889" s="10" t="s">
        <v>7004</v>
      </c>
      <c r="C1889" s="6" t="s">
        <v>7002</v>
      </c>
      <c r="D1889" s="5" t="s">
        <v>7005</v>
      </c>
      <c r="E1889" s="7" t="s">
        <v>133</v>
      </c>
      <c r="F1889" s="6" t="s">
        <v>6876</v>
      </c>
      <c r="G1889" s="120">
        <v>50000000</v>
      </c>
      <c r="H1889" s="120">
        <v>120000000</v>
      </c>
      <c r="I1889" s="120">
        <v>5000000</v>
      </c>
      <c r="J1889" s="120">
        <f t="shared" ref="J1889:J1894" si="61">G1889+H1889+I1889</f>
        <v>175000000</v>
      </c>
      <c r="K1889" s="6" t="s">
        <v>7006</v>
      </c>
      <c r="L1889" s="6" t="s">
        <v>7007</v>
      </c>
      <c r="M1889" s="6"/>
    </row>
    <row r="1890" spans="1:13" ht="24.95" customHeight="1">
      <c r="A1890" s="10" t="s">
        <v>7000</v>
      </c>
      <c r="B1890" s="10" t="s">
        <v>7004</v>
      </c>
      <c r="C1890" s="6" t="s">
        <v>7002</v>
      </c>
      <c r="D1890" s="5" t="s">
        <v>7008</v>
      </c>
      <c r="E1890" s="7" t="s">
        <v>420</v>
      </c>
      <c r="F1890" s="6" t="s">
        <v>6876</v>
      </c>
      <c r="G1890" s="120">
        <v>20000000</v>
      </c>
      <c r="H1890" s="120">
        <v>280000000</v>
      </c>
      <c r="I1890" s="120">
        <v>5000000</v>
      </c>
      <c r="J1890" s="120">
        <f t="shared" si="61"/>
        <v>305000000</v>
      </c>
      <c r="K1890" s="6" t="s">
        <v>7006</v>
      </c>
      <c r="L1890" s="6" t="s">
        <v>7007</v>
      </c>
      <c r="M1890" s="6"/>
    </row>
    <row r="1891" spans="1:13" ht="24.95" customHeight="1">
      <c r="A1891" s="10" t="s">
        <v>7000</v>
      </c>
      <c r="B1891" s="10" t="s">
        <v>7004</v>
      </c>
      <c r="C1891" s="6" t="s">
        <v>7002</v>
      </c>
      <c r="D1891" s="5" t="s">
        <v>7009</v>
      </c>
      <c r="E1891" s="7" t="s">
        <v>133</v>
      </c>
      <c r="F1891" s="6" t="s">
        <v>6876</v>
      </c>
      <c r="G1891" s="120">
        <v>30000000</v>
      </c>
      <c r="H1891" s="120">
        <v>100000000</v>
      </c>
      <c r="I1891" s="120">
        <v>50000000</v>
      </c>
      <c r="J1891" s="120">
        <f t="shared" si="61"/>
        <v>180000000</v>
      </c>
      <c r="K1891" s="6" t="s">
        <v>7010</v>
      </c>
      <c r="L1891" s="6" t="s">
        <v>7011</v>
      </c>
      <c r="M1891" s="6"/>
    </row>
    <row r="1892" spans="1:13" ht="24.95" customHeight="1">
      <c r="A1892" s="10" t="s">
        <v>7000</v>
      </c>
      <c r="B1892" s="10" t="s">
        <v>7004</v>
      </c>
      <c r="C1892" s="6" t="s">
        <v>7002</v>
      </c>
      <c r="D1892" s="5" t="s">
        <v>7012</v>
      </c>
      <c r="E1892" s="7" t="s">
        <v>420</v>
      </c>
      <c r="F1892" s="6" t="s">
        <v>6876</v>
      </c>
      <c r="G1892" s="120">
        <v>300000000</v>
      </c>
      <c r="H1892" s="120">
        <v>2100000000</v>
      </c>
      <c r="I1892" s="120">
        <v>50000000</v>
      </c>
      <c r="J1892" s="120">
        <f t="shared" si="61"/>
        <v>2450000000</v>
      </c>
      <c r="K1892" s="6" t="s">
        <v>7010</v>
      </c>
      <c r="L1892" s="6" t="s">
        <v>7011</v>
      </c>
      <c r="M1892" s="6"/>
    </row>
    <row r="1893" spans="1:13" ht="24.95" customHeight="1">
      <c r="A1893" s="10" t="s">
        <v>7000</v>
      </c>
      <c r="B1893" s="10" t="s">
        <v>7004</v>
      </c>
      <c r="C1893" s="6" t="s">
        <v>7002</v>
      </c>
      <c r="D1893" s="5" t="s">
        <v>7013</v>
      </c>
      <c r="E1893" s="7" t="s">
        <v>420</v>
      </c>
      <c r="F1893" s="6" t="s">
        <v>6876</v>
      </c>
      <c r="G1893" s="120">
        <v>100000000</v>
      </c>
      <c r="H1893" s="120">
        <v>600000000</v>
      </c>
      <c r="I1893" s="120">
        <v>37000000</v>
      </c>
      <c r="J1893" s="120">
        <f t="shared" si="61"/>
        <v>737000000</v>
      </c>
      <c r="K1893" s="6" t="s">
        <v>7010</v>
      </c>
      <c r="L1893" s="6" t="s">
        <v>7011</v>
      </c>
      <c r="M1893" s="6"/>
    </row>
    <row r="1894" spans="1:13" ht="24.95" customHeight="1">
      <c r="A1894" s="10" t="s">
        <v>7000</v>
      </c>
      <c r="B1894" s="10" t="s">
        <v>7004</v>
      </c>
      <c r="C1894" s="6" t="s">
        <v>7002</v>
      </c>
      <c r="D1894" s="5" t="s">
        <v>7014</v>
      </c>
      <c r="E1894" s="7" t="s">
        <v>420</v>
      </c>
      <c r="F1894" s="6" t="s">
        <v>6876</v>
      </c>
      <c r="G1894" s="120">
        <v>100000000</v>
      </c>
      <c r="H1894" s="120">
        <v>60000000</v>
      </c>
      <c r="I1894" s="120">
        <v>2000000</v>
      </c>
      <c r="J1894" s="120">
        <f t="shared" si="61"/>
        <v>162000000</v>
      </c>
      <c r="K1894" s="6" t="s">
        <v>7010</v>
      </c>
      <c r="L1894" s="6" t="s">
        <v>7011</v>
      </c>
      <c r="M1894" s="6"/>
    </row>
    <row r="1895" spans="1:13" ht="24.95" customHeight="1">
      <c r="A1895" s="10" t="s">
        <v>6956</v>
      </c>
      <c r="B1895" s="10" t="s">
        <v>7015</v>
      </c>
      <c r="C1895" s="6" t="s">
        <v>42</v>
      </c>
      <c r="D1895" s="13" t="s">
        <v>7016</v>
      </c>
      <c r="E1895" s="7" t="s">
        <v>115</v>
      </c>
      <c r="F1895" s="6" t="s">
        <v>18</v>
      </c>
      <c r="G1895" s="120">
        <v>2393000000</v>
      </c>
      <c r="H1895" s="120">
        <v>5358000000</v>
      </c>
      <c r="I1895" s="194">
        <v>0</v>
      </c>
      <c r="J1895" s="120">
        <f t="shared" ref="J1895:J1907" si="62">SUM(G1895:I1895)</f>
        <v>7751000000</v>
      </c>
      <c r="K1895" s="6" t="s">
        <v>7017</v>
      </c>
      <c r="L1895" s="6" t="s">
        <v>7018</v>
      </c>
      <c r="M1895" s="6"/>
    </row>
    <row r="1896" spans="1:13" ht="24.95" customHeight="1">
      <c r="A1896" s="10" t="s">
        <v>6956</v>
      </c>
      <c r="B1896" s="10" t="s">
        <v>7015</v>
      </c>
      <c r="C1896" s="6" t="s">
        <v>42</v>
      </c>
      <c r="D1896" s="13" t="s">
        <v>7019</v>
      </c>
      <c r="E1896" s="7" t="s">
        <v>837</v>
      </c>
      <c r="F1896" s="6" t="s">
        <v>119</v>
      </c>
      <c r="G1896" s="194">
        <v>15239940000</v>
      </c>
      <c r="H1896" s="120">
        <v>2365250000</v>
      </c>
      <c r="I1896" s="120">
        <v>54270000</v>
      </c>
      <c r="J1896" s="120">
        <f t="shared" si="62"/>
        <v>17659460000</v>
      </c>
      <c r="K1896" s="6" t="s">
        <v>7020</v>
      </c>
      <c r="L1896" s="6" t="s">
        <v>7021</v>
      </c>
      <c r="M1896" s="6"/>
    </row>
    <row r="1897" spans="1:13" ht="24.95" customHeight="1">
      <c r="A1897" s="10" t="s">
        <v>7000</v>
      </c>
      <c r="B1897" s="10" t="s">
        <v>7001</v>
      </c>
      <c r="C1897" s="6" t="s">
        <v>180</v>
      </c>
      <c r="D1897" s="5" t="s">
        <v>7022</v>
      </c>
      <c r="E1897" s="7" t="s">
        <v>115</v>
      </c>
      <c r="F1897" s="6" t="s">
        <v>18</v>
      </c>
      <c r="G1897" s="120">
        <v>2125000000</v>
      </c>
      <c r="H1897" s="120">
        <v>2398000000</v>
      </c>
      <c r="I1897" s="120">
        <v>25000000</v>
      </c>
      <c r="J1897" s="120">
        <f t="shared" si="62"/>
        <v>4548000000</v>
      </c>
      <c r="K1897" s="6" t="s">
        <v>7023</v>
      </c>
      <c r="L1897" s="6" t="s">
        <v>7024</v>
      </c>
      <c r="M1897" s="6"/>
    </row>
    <row r="1898" spans="1:13" ht="24.95" customHeight="1">
      <c r="A1898" s="10" t="s">
        <v>7000</v>
      </c>
      <c r="B1898" s="10" t="s">
        <v>7001</v>
      </c>
      <c r="C1898" s="6" t="s">
        <v>180</v>
      </c>
      <c r="D1898" s="5" t="s">
        <v>7025</v>
      </c>
      <c r="E1898" s="7" t="s">
        <v>420</v>
      </c>
      <c r="F1898" s="6" t="s">
        <v>18</v>
      </c>
      <c r="G1898" s="120">
        <v>230000000</v>
      </c>
      <c r="H1898" s="120">
        <v>90000000</v>
      </c>
      <c r="I1898" s="120">
        <v>5000000</v>
      </c>
      <c r="J1898" s="120">
        <f t="shared" si="62"/>
        <v>325000000</v>
      </c>
      <c r="K1898" s="6" t="s">
        <v>7026</v>
      </c>
      <c r="L1898" s="6" t="s">
        <v>7027</v>
      </c>
      <c r="M1898" s="6"/>
    </row>
    <row r="1899" spans="1:13" ht="24.95" customHeight="1">
      <c r="A1899" s="10" t="s">
        <v>7000</v>
      </c>
      <c r="B1899" s="10" t="s">
        <v>7001</v>
      </c>
      <c r="C1899" s="6" t="s">
        <v>180</v>
      </c>
      <c r="D1899" s="5" t="s">
        <v>7028</v>
      </c>
      <c r="E1899" s="7" t="s">
        <v>1418</v>
      </c>
      <c r="F1899" s="6" t="s">
        <v>18</v>
      </c>
      <c r="G1899" s="120">
        <v>100000000</v>
      </c>
      <c r="H1899" s="120">
        <v>70000000</v>
      </c>
      <c r="I1899" s="120">
        <v>30000000</v>
      </c>
      <c r="J1899" s="120">
        <f t="shared" si="62"/>
        <v>200000000</v>
      </c>
      <c r="K1899" s="6" t="s">
        <v>7026</v>
      </c>
      <c r="L1899" s="6" t="s">
        <v>7027</v>
      </c>
      <c r="M1899" s="6"/>
    </row>
    <row r="1900" spans="1:13" ht="24.95" customHeight="1">
      <c r="A1900" s="10" t="s">
        <v>7000</v>
      </c>
      <c r="B1900" s="10" t="s">
        <v>7001</v>
      </c>
      <c r="C1900" s="6" t="s">
        <v>180</v>
      </c>
      <c r="D1900" s="5" t="s">
        <v>7029</v>
      </c>
      <c r="E1900" s="7" t="s">
        <v>115</v>
      </c>
      <c r="F1900" s="6" t="s">
        <v>18</v>
      </c>
      <c r="G1900" s="120">
        <v>108000000</v>
      </c>
      <c r="H1900" s="120">
        <v>124000000</v>
      </c>
      <c r="I1900" s="120">
        <v>5000000</v>
      </c>
      <c r="J1900" s="120">
        <f t="shared" si="62"/>
        <v>237000000</v>
      </c>
      <c r="K1900" s="6" t="s">
        <v>7030</v>
      </c>
      <c r="L1900" s="6" t="s">
        <v>7031</v>
      </c>
      <c r="M1900" s="6"/>
    </row>
    <row r="1901" spans="1:13" ht="24.95" customHeight="1">
      <c r="A1901" s="10" t="s">
        <v>7032</v>
      </c>
      <c r="B1901" s="10" t="s">
        <v>6629</v>
      </c>
      <c r="C1901" s="6" t="s">
        <v>180</v>
      </c>
      <c r="D1901" s="5" t="s">
        <v>7033</v>
      </c>
      <c r="E1901" s="7" t="s">
        <v>420</v>
      </c>
      <c r="F1901" s="6" t="s">
        <v>18</v>
      </c>
      <c r="G1901" s="120">
        <v>1740000000</v>
      </c>
      <c r="H1901" s="120">
        <v>366000000</v>
      </c>
      <c r="I1901" s="120">
        <v>10000000</v>
      </c>
      <c r="J1901" s="120">
        <f t="shared" si="62"/>
        <v>2116000000</v>
      </c>
      <c r="K1901" s="6" t="s">
        <v>7034</v>
      </c>
      <c r="L1901" s="6" t="s">
        <v>7035</v>
      </c>
      <c r="M1901" s="6"/>
    </row>
    <row r="1902" spans="1:13" ht="24.95" customHeight="1">
      <c r="A1902" s="10" t="s">
        <v>6956</v>
      </c>
      <c r="B1902" s="10" t="s">
        <v>6629</v>
      </c>
      <c r="C1902" s="6" t="s">
        <v>180</v>
      </c>
      <c r="D1902" s="5" t="s">
        <v>7036</v>
      </c>
      <c r="E1902" s="7" t="s">
        <v>115</v>
      </c>
      <c r="F1902" s="6" t="s">
        <v>18</v>
      </c>
      <c r="G1902" s="120">
        <v>30000000</v>
      </c>
      <c r="H1902" s="194">
        <v>0</v>
      </c>
      <c r="I1902" s="194">
        <v>0</v>
      </c>
      <c r="J1902" s="120">
        <f t="shared" si="62"/>
        <v>30000000</v>
      </c>
      <c r="K1902" s="6" t="s">
        <v>7037</v>
      </c>
      <c r="L1902" s="6" t="s">
        <v>7038</v>
      </c>
      <c r="M1902" s="6"/>
    </row>
    <row r="1903" spans="1:13" ht="24.95" customHeight="1">
      <c r="A1903" s="10" t="s">
        <v>7032</v>
      </c>
      <c r="B1903" s="10" t="s">
        <v>6629</v>
      </c>
      <c r="C1903" s="6" t="s">
        <v>6635</v>
      </c>
      <c r="D1903" s="5" t="s">
        <v>7039</v>
      </c>
      <c r="E1903" s="7" t="s">
        <v>133</v>
      </c>
      <c r="F1903" s="6" t="s">
        <v>18</v>
      </c>
      <c r="G1903" s="120">
        <v>30000000</v>
      </c>
      <c r="H1903" s="120">
        <v>10000000</v>
      </c>
      <c r="I1903" s="120">
        <v>5000000</v>
      </c>
      <c r="J1903" s="120">
        <f t="shared" si="62"/>
        <v>45000000</v>
      </c>
      <c r="K1903" s="6" t="s">
        <v>7040</v>
      </c>
      <c r="L1903" s="6" t="s">
        <v>7041</v>
      </c>
      <c r="M1903" s="6"/>
    </row>
    <row r="1904" spans="1:13" ht="24.95" customHeight="1">
      <c r="A1904" s="10" t="s">
        <v>7032</v>
      </c>
      <c r="B1904" s="10" t="s">
        <v>6629</v>
      </c>
      <c r="C1904" s="6" t="s">
        <v>6635</v>
      </c>
      <c r="D1904" s="5" t="s">
        <v>7042</v>
      </c>
      <c r="E1904" s="7" t="s">
        <v>133</v>
      </c>
      <c r="F1904" s="6" t="s">
        <v>18</v>
      </c>
      <c r="G1904" s="120">
        <v>150000000</v>
      </c>
      <c r="H1904" s="120">
        <v>500000000</v>
      </c>
      <c r="I1904" s="120">
        <v>5000000</v>
      </c>
      <c r="J1904" s="120">
        <f t="shared" si="62"/>
        <v>655000000</v>
      </c>
      <c r="K1904" s="6" t="s">
        <v>7040</v>
      </c>
      <c r="L1904" s="6" t="s">
        <v>7041</v>
      </c>
      <c r="M1904" s="6"/>
    </row>
    <row r="1905" spans="1:13" ht="24.95" customHeight="1">
      <c r="A1905" s="10" t="s">
        <v>7032</v>
      </c>
      <c r="B1905" s="10" t="s">
        <v>6629</v>
      </c>
      <c r="C1905" s="6" t="s">
        <v>6635</v>
      </c>
      <c r="D1905" s="5" t="s">
        <v>7043</v>
      </c>
      <c r="E1905" s="7" t="s">
        <v>133</v>
      </c>
      <c r="F1905" s="6" t="s">
        <v>18</v>
      </c>
      <c r="G1905" s="120">
        <v>30000000</v>
      </c>
      <c r="H1905" s="120">
        <v>10000000</v>
      </c>
      <c r="I1905" s="120">
        <v>5000000</v>
      </c>
      <c r="J1905" s="120">
        <f t="shared" si="62"/>
        <v>45000000</v>
      </c>
      <c r="K1905" s="6" t="s">
        <v>6946</v>
      </c>
      <c r="L1905" s="6" t="s">
        <v>6947</v>
      </c>
      <c r="M1905" s="6"/>
    </row>
    <row r="1906" spans="1:13" ht="24.95" customHeight="1">
      <c r="A1906" s="10" t="s">
        <v>7032</v>
      </c>
      <c r="B1906" s="10" t="s">
        <v>6629</v>
      </c>
      <c r="C1906" s="6" t="s">
        <v>6635</v>
      </c>
      <c r="D1906" s="5" t="s">
        <v>7044</v>
      </c>
      <c r="E1906" s="7" t="s">
        <v>133</v>
      </c>
      <c r="F1906" s="6" t="s">
        <v>18</v>
      </c>
      <c r="G1906" s="120">
        <v>150000000</v>
      </c>
      <c r="H1906" s="120">
        <v>500000000</v>
      </c>
      <c r="I1906" s="120">
        <v>5000000</v>
      </c>
      <c r="J1906" s="120">
        <f t="shared" si="62"/>
        <v>655000000</v>
      </c>
      <c r="K1906" s="6" t="s">
        <v>6946</v>
      </c>
      <c r="L1906" s="6" t="s">
        <v>6947</v>
      </c>
      <c r="M1906" s="6"/>
    </row>
    <row r="1907" spans="1:13" ht="24.95" customHeight="1">
      <c r="A1907" s="10" t="s">
        <v>7032</v>
      </c>
      <c r="B1907" s="10" t="s">
        <v>6629</v>
      </c>
      <c r="C1907" s="6" t="s">
        <v>180</v>
      </c>
      <c r="D1907" s="13" t="s">
        <v>7045</v>
      </c>
      <c r="E1907" s="7" t="s">
        <v>526</v>
      </c>
      <c r="F1907" s="6" t="s">
        <v>18</v>
      </c>
      <c r="G1907" s="120">
        <v>23100000000</v>
      </c>
      <c r="H1907" s="120">
        <v>11550000000</v>
      </c>
      <c r="I1907" s="120">
        <v>3850000000</v>
      </c>
      <c r="J1907" s="120">
        <f t="shared" si="62"/>
        <v>38500000000</v>
      </c>
      <c r="K1907" s="6" t="s">
        <v>7046</v>
      </c>
      <c r="L1907" s="6" t="s">
        <v>7047</v>
      </c>
      <c r="M1907" s="6"/>
    </row>
    <row r="1908" spans="1:13" ht="24.95" customHeight="1">
      <c r="A1908" s="10" t="s">
        <v>7032</v>
      </c>
      <c r="B1908" s="10" t="s">
        <v>7048</v>
      </c>
      <c r="C1908" s="6" t="s">
        <v>6635</v>
      </c>
      <c r="D1908" s="5" t="s">
        <v>7049</v>
      </c>
      <c r="E1908" s="7" t="s">
        <v>133</v>
      </c>
      <c r="F1908" s="6" t="s">
        <v>6637</v>
      </c>
      <c r="G1908" s="120">
        <v>30000000</v>
      </c>
      <c r="H1908" s="120">
        <v>120000000</v>
      </c>
      <c r="I1908" s="120">
        <v>5000000</v>
      </c>
      <c r="J1908" s="120">
        <f>G1908+H1908+I1908</f>
        <v>155000000</v>
      </c>
      <c r="K1908" s="6" t="s">
        <v>7050</v>
      </c>
      <c r="L1908" s="6" t="s">
        <v>7051</v>
      </c>
      <c r="M1908" s="6"/>
    </row>
    <row r="1909" spans="1:13" ht="24.95" customHeight="1">
      <c r="A1909" s="10" t="s">
        <v>7032</v>
      </c>
      <c r="B1909" s="10" t="s">
        <v>7048</v>
      </c>
      <c r="C1909" s="6" t="s">
        <v>6635</v>
      </c>
      <c r="D1909" s="5" t="s">
        <v>7052</v>
      </c>
      <c r="E1909" s="7" t="s">
        <v>420</v>
      </c>
      <c r="F1909" s="6" t="s">
        <v>6637</v>
      </c>
      <c r="G1909" s="120">
        <v>20000000</v>
      </c>
      <c r="H1909" s="120">
        <v>280000000</v>
      </c>
      <c r="I1909" s="120">
        <v>5000000</v>
      </c>
      <c r="J1909" s="120">
        <f>G1909+H1909+I1909</f>
        <v>305000000</v>
      </c>
      <c r="K1909" s="6" t="s">
        <v>7050</v>
      </c>
      <c r="L1909" s="6" t="s">
        <v>7051</v>
      </c>
      <c r="M1909" s="6"/>
    </row>
    <row r="1910" spans="1:13" ht="24.95" customHeight="1">
      <c r="A1910" s="10" t="s">
        <v>7032</v>
      </c>
      <c r="B1910" s="10" t="s">
        <v>7048</v>
      </c>
      <c r="C1910" s="6" t="s">
        <v>6635</v>
      </c>
      <c r="D1910" s="5" t="s">
        <v>7053</v>
      </c>
      <c r="E1910" s="7" t="s">
        <v>133</v>
      </c>
      <c r="F1910" s="6" t="s">
        <v>6637</v>
      </c>
      <c r="G1910" s="120">
        <v>50000000</v>
      </c>
      <c r="H1910" s="120">
        <v>230000000</v>
      </c>
      <c r="I1910" s="120">
        <v>50000000</v>
      </c>
      <c r="J1910" s="120">
        <f>G1910+H1910+I1910</f>
        <v>330000000</v>
      </c>
      <c r="K1910" s="6" t="s">
        <v>7054</v>
      </c>
      <c r="L1910" s="6" t="s">
        <v>7055</v>
      </c>
      <c r="M1910" s="6"/>
    </row>
    <row r="1911" spans="1:13" ht="24.95" customHeight="1">
      <c r="A1911" s="10" t="s">
        <v>7032</v>
      </c>
      <c r="B1911" s="10" t="s">
        <v>7048</v>
      </c>
      <c r="C1911" s="6" t="s">
        <v>6635</v>
      </c>
      <c r="D1911" s="5" t="s">
        <v>7056</v>
      </c>
      <c r="E1911" s="7" t="s">
        <v>420</v>
      </c>
      <c r="F1911" s="6" t="s">
        <v>6637</v>
      </c>
      <c r="G1911" s="120">
        <v>120000000</v>
      </c>
      <c r="H1911" s="120">
        <v>800000000</v>
      </c>
      <c r="I1911" s="120">
        <v>50000000</v>
      </c>
      <c r="J1911" s="120">
        <f>G1911+H1911+I1911</f>
        <v>970000000</v>
      </c>
      <c r="K1911" s="6" t="s">
        <v>7054</v>
      </c>
      <c r="L1911" s="6" t="s">
        <v>7055</v>
      </c>
      <c r="M1911" s="6"/>
    </row>
    <row r="1912" spans="1:13" ht="24.95" customHeight="1">
      <c r="A1912" s="10" t="s">
        <v>7032</v>
      </c>
      <c r="B1912" s="10" t="s">
        <v>7048</v>
      </c>
      <c r="C1912" s="6" t="s">
        <v>6635</v>
      </c>
      <c r="D1912" s="5" t="s">
        <v>7057</v>
      </c>
      <c r="E1912" s="7" t="s">
        <v>420</v>
      </c>
      <c r="F1912" s="6" t="s">
        <v>6637</v>
      </c>
      <c r="G1912" s="120">
        <v>200000000</v>
      </c>
      <c r="H1912" s="120">
        <v>2000000000</v>
      </c>
      <c r="I1912" s="120">
        <v>60000000</v>
      </c>
      <c r="J1912" s="120">
        <f>G1912+H1912+I1912</f>
        <v>2260000000</v>
      </c>
      <c r="K1912" s="6" t="s">
        <v>7054</v>
      </c>
      <c r="L1912" s="6" t="s">
        <v>7055</v>
      </c>
      <c r="M1912" s="6"/>
    </row>
    <row r="1913" spans="1:13" ht="24.95" customHeight="1">
      <c r="A1913" s="10" t="s">
        <v>6956</v>
      </c>
      <c r="B1913" s="10" t="s">
        <v>7015</v>
      </c>
      <c r="C1913" s="6" t="s">
        <v>180</v>
      </c>
      <c r="D1913" s="13" t="s">
        <v>7058</v>
      </c>
      <c r="E1913" s="7" t="s">
        <v>115</v>
      </c>
      <c r="F1913" s="6" t="s">
        <v>18</v>
      </c>
      <c r="G1913" s="120">
        <v>1133264000</v>
      </c>
      <c r="H1913" s="120">
        <v>1800933000</v>
      </c>
      <c r="I1913" s="194">
        <v>0</v>
      </c>
      <c r="J1913" s="120">
        <f t="shared" ref="J1913:J1939" si="63">SUM(G1913:I1913)</f>
        <v>2934197000</v>
      </c>
      <c r="K1913" s="6" t="s">
        <v>7059</v>
      </c>
      <c r="L1913" s="6" t="s">
        <v>7060</v>
      </c>
      <c r="M1913" s="6"/>
    </row>
    <row r="1914" spans="1:13" ht="24.95" customHeight="1">
      <c r="A1914" s="10" t="s">
        <v>6956</v>
      </c>
      <c r="B1914" s="10" t="s">
        <v>6957</v>
      </c>
      <c r="C1914" s="6" t="s">
        <v>180</v>
      </c>
      <c r="D1914" s="59" t="s">
        <v>7061</v>
      </c>
      <c r="E1914" s="7" t="s">
        <v>133</v>
      </c>
      <c r="F1914" s="6" t="s">
        <v>18</v>
      </c>
      <c r="G1914" s="120">
        <v>62000000</v>
      </c>
      <c r="H1914" s="194">
        <v>0</v>
      </c>
      <c r="I1914" s="120">
        <v>5000000</v>
      </c>
      <c r="J1914" s="120">
        <f t="shared" si="63"/>
        <v>67000000</v>
      </c>
      <c r="K1914" s="6" t="s">
        <v>7062</v>
      </c>
      <c r="L1914" s="6" t="s">
        <v>7063</v>
      </c>
      <c r="M1914" s="6"/>
    </row>
    <row r="1915" spans="1:13" ht="24.95" customHeight="1">
      <c r="A1915" s="10" t="s">
        <v>6956</v>
      </c>
      <c r="B1915" s="10" t="s">
        <v>6957</v>
      </c>
      <c r="C1915" s="6" t="s">
        <v>180</v>
      </c>
      <c r="D1915" s="59" t="s">
        <v>7064</v>
      </c>
      <c r="E1915" s="7" t="s">
        <v>133</v>
      </c>
      <c r="F1915" s="6" t="s">
        <v>18</v>
      </c>
      <c r="G1915" s="120">
        <v>65710000</v>
      </c>
      <c r="H1915" s="120">
        <v>123875000</v>
      </c>
      <c r="I1915" s="120">
        <v>15000000</v>
      </c>
      <c r="J1915" s="120">
        <f t="shared" si="63"/>
        <v>204585000</v>
      </c>
      <c r="K1915" s="6" t="s">
        <v>3103</v>
      </c>
      <c r="L1915" s="6" t="s">
        <v>7065</v>
      </c>
      <c r="M1915" s="6"/>
    </row>
    <row r="1916" spans="1:13" ht="24.95" customHeight="1">
      <c r="A1916" s="10" t="s">
        <v>6956</v>
      </c>
      <c r="B1916" s="10" t="s">
        <v>6957</v>
      </c>
      <c r="C1916" s="6" t="s">
        <v>180</v>
      </c>
      <c r="D1916" s="59" t="s">
        <v>7066</v>
      </c>
      <c r="E1916" s="7" t="s">
        <v>133</v>
      </c>
      <c r="F1916" s="6" t="s">
        <v>18</v>
      </c>
      <c r="G1916" s="120">
        <v>75496000</v>
      </c>
      <c r="H1916" s="120">
        <v>986454000</v>
      </c>
      <c r="I1916" s="120">
        <v>15000000</v>
      </c>
      <c r="J1916" s="120">
        <f t="shared" si="63"/>
        <v>1076950000</v>
      </c>
      <c r="K1916" s="6" t="s">
        <v>3103</v>
      </c>
      <c r="L1916" s="6" t="s">
        <v>7065</v>
      </c>
      <c r="M1916" s="6"/>
    </row>
    <row r="1917" spans="1:13" ht="24.95" customHeight="1">
      <c r="A1917" s="10" t="s">
        <v>6956</v>
      </c>
      <c r="B1917" s="10" t="s">
        <v>6957</v>
      </c>
      <c r="C1917" s="6" t="s">
        <v>180</v>
      </c>
      <c r="D1917" s="59" t="s">
        <v>7067</v>
      </c>
      <c r="E1917" s="7" t="s">
        <v>133</v>
      </c>
      <c r="F1917" s="6" t="s">
        <v>18</v>
      </c>
      <c r="G1917" s="120">
        <v>310434000</v>
      </c>
      <c r="H1917" s="120">
        <v>2164365000</v>
      </c>
      <c r="I1917" s="120">
        <v>15000000</v>
      </c>
      <c r="J1917" s="120">
        <f t="shared" si="63"/>
        <v>2489799000</v>
      </c>
      <c r="K1917" s="6" t="s">
        <v>3103</v>
      </c>
      <c r="L1917" s="6" t="s">
        <v>7065</v>
      </c>
      <c r="M1917" s="6"/>
    </row>
    <row r="1918" spans="1:13" ht="24.95" customHeight="1">
      <c r="A1918" s="10" t="s">
        <v>6956</v>
      </c>
      <c r="B1918" s="10" t="s">
        <v>6957</v>
      </c>
      <c r="C1918" s="6" t="s">
        <v>180</v>
      </c>
      <c r="D1918" s="59" t="s">
        <v>7068</v>
      </c>
      <c r="E1918" s="7" t="s">
        <v>133</v>
      </c>
      <c r="F1918" s="6" t="s">
        <v>18</v>
      </c>
      <c r="G1918" s="120">
        <v>112350000</v>
      </c>
      <c r="H1918" s="120">
        <v>40000000</v>
      </c>
      <c r="I1918" s="120">
        <v>15000000</v>
      </c>
      <c r="J1918" s="120">
        <f t="shared" si="63"/>
        <v>167350000</v>
      </c>
      <c r="K1918" s="6" t="s">
        <v>3103</v>
      </c>
      <c r="L1918" s="6" t="s">
        <v>7065</v>
      </c>
      <c r="M1918" s="6"/>
    </row>
    <row r="1919" spans="1:13" ht="24.95" customHeight="1">
      <c r="A1919" s="10" t="s">
        <v>6956</v>
      </c>
      <c r="B1919" s="10" t="s">
        <v>6957</v>
      </c>
      <c r="C1919" s="6" t="s">
        <v>180</v>
      </c>
      <c r="D1919" s="59" t="s">
        <v>7069</v>
      </c>
      <c r="E1919" s="7" t="s">
        <v>133</v>
      </c>
      <c r="F1919" s="6" t="s">
        <v>18</v>
      </c>
      <c r="G1919" s="120">
        <v>56100000</v>
      </c>
      <c r="H1919" s="120">
        <v>256746000</v>
      </c>
      <c r="I1919" s="120">
        <v>15000000</v>
      </c>
      <c r="J1919" s="120">
        <f t="shared" si="63"/>
        <v>327846000</v>
      </c>
      <c r="K1919" s="6" t="s">
        <v>7070</v>
      </c>
      <c r="L1919" s="6" t="s">
        <v>7071</v>
      </c>
      <c r="M1919" s="6"/>
    </row>
    <row r="1920" spans="1:13" ht="24.95" customHeight="1">
      <c r="A1920" s="10" t="s">
        <v>6956</v>
      </c>
      <c r="B1920" s="10" t="s">
        <v>6957</v>
      </c>
      <c r="C1920" s="6" t="s">
        <v>180</v>
      </c>
      <c r="D1920" s="59" t="s">
        <v>7072</v>
      </c>
      <c r="E1920" s="7" t="s">
        <v>133</v>
      </c>
      <c r="F1920" s="6" t="s">
        <v>18</v>
      </c>
      <c r="G1920" s="120">
        <v>72000000</v>
      </c>
      <c r="H1920" s="120">
        <v>633894000</v>
      </c>
      <c r="I1920" s="120">
        <v>15000000</v>
      </c>
      <c r="J1920" s="120">
        <f t="shared" si="63"/>
        <v>720894000</v>
      </c>
      <c r="K1920" s="6" t="s">
        <v>7070</v>
      </c>
      <c r="L1920" s="6" t="s">
        <v>7071</v>
      </c>
      <c r="M1920" s="6"/>
    </row>
    <row r="1921" spans="1:13" ht="24.95" customHeight="1">
      <c r="A1921" s="10" t="s">
        <v>6956</v>
      </c>
      <c r="B1921" s="10" t="s">
        <v>6957</v>
      </c>
      <c r="C1921" s="6" t="s">
        <v>180</v>
      </c>
      <c r="D1921" s="59" t="s">
        <v>7073</v>
      </c>
      <c r="E1921" s="7" t="s">
        <v>133</v>
      </c>
      <c r="F1921" s="6" t="s">
        <v>18</v>
      </c>
      <c r="G1921" s="120">
        <v>134100000</v>
      </c>
      <c r="H1921" s="120">
        <v>809148000</v>
      </c>
      <c r="I1921" s="120">
        <v>15000000</v>
      </c>
      <c r="J1921" s="120">
        <f t="shared" si="63"/>
        <v>958248000</v>
      </c>
      <c r="K1921" s="6" t="s">
        <v>7070</v>
      </c>
      <c r="L1921" s="6" t="s">
        <v>7071</v>
      </c>
      <c r="M1921" s="6"/>
    </row>
    <row r="1922" spans="1:13" ht="24.95" customHeight="1">
      <c r="A1922" s="10" t="s">
        <v>6956</v>
      </c>
      <c r="B1922" s="10" t="s">
        <v>6957</v>
      </c>
      <c r="C1922" s="6" t="s">
        <v>180</v>
      </c>
      <c r="D1922" s="59" t="s">
        <v>7074</v>
      </c>
      <c r="E1922" s="7" t="s">
        <v>133</v>
      </c>
      <c r="F1922" s="6" t="s">
        <v>18</v>
      </c>
      <c r="G1922" s="120">
        <v>36550000</v>
      </c>
      <c r="H1922" s="120">
        <v>40000000</v>
      </c>
      <c r="I1922" s="120">
        <v>15000000</v>
      </c>
      <c r="J1922" s="120">
        <f t="shared" si="63"/>
        <v>91550000</v>
      </c>
      <c r="K1922" s="6" t="s">
        <v>7070</v>
      </c>
      <c r="L1922" s="6" t="s">
        <v>7071</v>
      </c>
      <c r="M1922" s="6"/>
    </row>
    <row r="1923" spans="1:13" ht="24.95" customHeight="1">
      <c r="A1923" s="10" t="s">
        <v>6956</v>
      </c>
      <c r="B1923" s="10" t="s">
        <v>6957</v>
      </c>
      <c r="C1923" s="6" t="s">
        <v>180</v>
      </c>
      <c r="D1923" s="59" t="s">
        <v>7075</v>
      </c>
      <c r="E1923" s="7" t="s">
        <v>133</v>
      </c>
      <c r="F1923" s="6" t="s">
        <v>18</v>
      </c>
      <c r="G1923" s="120">
        <v>56100000</v>
      </c>
      <c r="H1923" s="120">
        <v>256746000</v>
      </c>
      <c r="I1923" s="120">
        <v>15000000</v>
      </c>
      <c r="J1923" s="120">
        <f t="shared" si="63"/>
        <v>327846000</v>
      </c>
      <c r="K1923" s="6" t="s">
        <v>7076</v>
      </c>
      <c r="L1923" s="6" t="s">
        <v>7077</v>
      </c>
      <c r="M1923" s="6"/>
    </row>
    <row r="1924" spans="1:13" ht="24.95" customHeight="1">
      <c r="A1924" s="10" t="s">
        <v>6956</v>
      </c>
      <c r="B1924" s="10" t="s">
        <v>6957</v>
      </c>
      <c r="C1924" s="6" t="s">
        <v>180</v>
      </c>
      <c r="D1924" s="59" t="s">
        <v>7078</v>
      </c>
      <c r="E1924" s="7" t="s">
        <v>133</v>
      </c>
      <c r="F1924" s="6" t="s">
        <v>18</v>
      </c>
      <c r="G1924" s="120">
        <v>72000000</v>
      </c>
      <c r="H1924" s="120">
        <v>633894000</v>
      </c>
      <c r="I1924" s="120">
        <v>15000000</v>
      </c>
      <c r="J1924" s="120">
        <f t="shared" si="63"/>
        <v>720894000</v>
      </c>
      <c r="K1924" s="6" t="s">
        <v>7076</v>
      </c>
      <c r="L1924" s="6" t="s">
        <v>7077</v>
      </c>
      <c r="M1924" s="6"/>
    </row>
    <row r="1925" spans="1:13" ht="24.95" customHeight="1">
      <c r="A1925" s="10" t="s">
        <v>6956</v>
      </c>
      <c r="B1925" s="10" t="s">
        <v>6957</v>
      </c>
      <c r="C1925" s="6" t="s">
        <v>180</v>
      </c>
      <c r="D1925" s="59" t="s">
        <v>7079</v>
      </c>
      <c r="E1925" s="7" t="s">
        <v>133</v>
      </c>
      <c r="F1925" s="6" t="s">
        <v>18</v>
      </c>
      <c r="G1925" s="120">
        <v>134100000</v>
      </c>
      <c r="H1925" s="120">
        <v>809148000</v>
      </c>
      <c r="I1925" s="120">
        <v>15000000</v>
      </c>
      <c r="J1925" s="120">
        <f t="shared" si="63"/>
        <v>958248000</v>
      </c>
      <c r="K1925" s="6" t="s">
        <v>7076</v>
      </c>
      <c r="L1925" s="6" t="s">
        <v>7077</v>
      </c>
      <c r="M1925" s="6"/>
    </row>
    <row r="1926" spans="1:13" ht="24.95" customHeight="1">
      <c r="A1926" s="10" t="s">
        <v>6956</v>
      </c>
      <c r="B1926" s="10" t="s">
        <v>6957</v>
      </c>
      <c r="C1926" s="6" t="s">
        <v>180</v>
      </c>
      <c r="D1926" s="59" t="s">
        <v>7080</v>
      </c>
      <c r="E1926" s="7" t="s">
        <v>133</v>
      </c>
      <c r="F1926" s="6" t="s">
        <v>18</v>
      </c>
      <c r="G1926" s="120">
        <v>36550000</v>
      </c>
      <c r="H1926" s="120">
        <v>40000000</v>
      </c>
      <c r="I1926" s="120">
        <v>15000000</v>
      </c>
      <c r="J1926" s="120">
        <f t="shared" si="63"/>
        <v>91550000</v>
      </c>
      <c r="K1926" s="6" t="s">
        <v>7076</v>
      </c>
      <c r="L1926" s="6" t="s">
        <v>7077</v>
      </c>
      <c r="M1926" s="6"/>
    </row>
    <row r="1927" spans="1:13" ht="24.95" customHeight="1">
      <c r="A1927" s="10" t="s">
        <v>6956</v>
      </c>
      <c r="B1927" s="10" t="s">
        <v>6957</v>
      </c>
      <c r="C1927" s="6" t="s">
        <v>180</v>
      </c>
      <c r="D1927" s="59" t="s">
        <v>7081</v>
      </c>
      <c r="E1927" s="7" t="s">
        <v>133</v>
      </c>
      <c r="F1927" s="6" t="s">
        <v>18</v>
      </c>
      <c r="G1927" s="120">
        <v>56100000</v>
      </c>
      <c r="H1927" s="120">
        <v>256746000</v>
      </c>
      <c r="I1927" s="120">
        <v>15000000</v>
      </c>
      <c r="J1927" s="120">
        <f t="shared" si="63"/>
        <v>327846000</v>
      </c>
      <c r="K1927" s="6" t="s">
        <v>7082</v>
      </c>
      <c r="L1927" s="6" t="s">
        <v>7077</v>
      </c>
      <c r="M1927" s="6"/>
    </row>
    <row r="1928" spans="1:13" ht="24.95" customHeight="1">
      <c r="A1928" s="10" t="s">
        <v>6956</v>
      </c>
      <c r="B1928" s="10" t="s">
        <v>6957</v>
      </c>
      <c r="C1928" s="6" t="s">
        <v>180</v>
      </c>
      <c r="D1928" s="59" t="s">
        <v>7083</v>
      </c>
      <c r="E1928" s="7" t="s">
        <v>133</v>
      </c>
      <c r="F1928" s="6" t="s">
        <v>18</v>
      </c>
      <c r="G1928" s="120">
        <v>72000000</v>
      </c>
      <c r="H1928" s="120">
        <v>633894000</v>
      </c>
      <c r="I1928" s="120">
        <v>15000000</v>
      </c>
      <c r="J1928" s="120">
        <f t="shared" si="63"/>
        <v>720894000</v>
      </c>
      <c r="K1928" s="6" t="s">
        <v>7082</v>
      </c>
      <c r="L1928" s="6" t="s">
        <v>7077</v>
      </c>
      <c r="M1928" s="6"/>
    </row>
    <row r="1929" spans="1:13" ht="24.95" customHeight="1">
      <c r="A1929" s="10" t="s">
        <v>6956</v>
      </c>
      <c r="B1929" s="10" t="s">
        <v>6957</v>
      </c>
      <c r="C1929" s="6" t="s">
        <v>180</v>
      </c>
      <c r="D1929" s="59" t="s">
        <v>7084</v>
      </c>
      <c r="E1929" s="7" t="s">
        <v>133</v>
      </c>
      <c r="F1929" s="6" t="s">
        <v>18</v>
      </c>
      <c r="G1929" s="120">
        <v>134100000</v>
      </c>
      <c r="H1929" s="120">
        <v>809148000</v>
      </c>
      <c r="I1929" s="120">
        <v>15000000</v>
      </c>
      <c r="J1929" s="120">
        <f t="shared" si="63"/>
        <v>958248000</v>
      </c>
      <c r="K1929" s="6" t="s">
        <v>7082</v>
      </c>
      <c r="L1929" s="6" t="s">
        <v>7077</v>
      </c>
      <c r="M1929" s="6"/>
    </row>
    <row r="1930" spans="1:13" ht="24.95" customHeight="1">
      <c r="A1930" s="10" t="s">
        <v>6956</v>
      </c>
      <c r="B1930" s="10" t="s">
        <v>6957</v>
      </c>
      <c r="C1930" s="6" t="s">
        <v>180</v>
      </c>
      <c r="D1930" s="59" t="s">
        <v>7085</v>
      </c>
      <c r="E1930" s="7" t="s">
        <v>133</v>
      </c>
      <c r="F1930" s="6" t="s">
        <v>18</v>
      </c>
      <c r="G1930" s="120">
        <v>36550000</v>
      </c>
      <c r="H1930" s="120">
        <v>40000000</v>
      </c>
      <c r="I1930" s="120">
        <v>15000000</v>
      </c>
      <c r="J1930" s="120">
        <f t="shared" si="63"/>
        <v>91550000</v>
      </c>
      <c r="K1930" s="6" t="s">
        <v>7082</v>
      </c>
      <c r="L1930" s="6" t="s">
        <v>7077</v>
      </c>
      <c r="M1930" s="6"/>
    </row>
    <row r="1931" spans="1:13" ht="24.95" customHeight="1">
      <c r="A1931" s="10" t="s">
        <v>6956</v>
      </c>
      <c r="B1931" s="10" t="s">
        <v>6957</v>
      </c>
      <c r="C1931" s="6" t="s">
        <v>180</v>
      </c>
      <c r="D1931" s="59" t="s">
        <v>7086</v>
      </c>
      <c r="E1931" s="7" t="s">
        <v>133</v>
      </c>
      <c r="F1931" s="6" t="s">
        <v>18</v>
      </c>
      <c r="G1931" s="120">
        <v>36100000</v>
      </c>
      <c r="H1931" s="120">
        <v>300000000</v>
      </c>
      <c r="I1931" s="120">
        <v>15000000</v>
      </c>
      <c r="J1931" s="120">
        <f t="shared" si="63"/>
        <v>351100000</v>
      </c>
      <c r="K1931" s="6" t="s">
        <v>7082</v>
      </c>
      <c r="L1931" s="6" t="s">
        <v>7087</v>
      </c>
      <c r="M1931" s="6"/>
    </row>
    <row r="1932" spans="1:13" ht="24.95" customHeight="1">
      <c r="A1932" s="10" t="s">
        <v>6956</v>
      </c>
      <c r="B1932" s="10" t="s">
        <v>6957</v>
      </c>
      <c r="C1932" s="6" t="s">
        <v>180</v>
      </c>
      <c r="D1932" s="59" t="s">
        <v>7088</v>
      </c>
      <c r="E1932" s="7" t="s">
        <v>133</v>
      </c>
      <c r="F1932" s="6" t="s">
        <v>18</v>
      </c>
      <c r="G1932" s="120">
        <v>42000000</v>
      </c>
      <c r="H1932" s="120">
        <v>29500000</v>
      </c>
      <c r="I1932" s="120">
        <v>15000000</v>
      </c>
      <c r="J1932" s="120">
        <f t="shared" si="63"/>
        <v>86500000</v>
      </c>
      <c r="K1932" s="6" t="s">
        <v>7082</v>
      </c>
      <c r="L1932" s="6" t="s">
        <v>7087</v>
      </c>
      <c r="M1932" s="6"/>
    </row>
    <row r="1933" spans="1:13" ht="24.95" customHeight="1">
      <c r="A1933" s="10" t="s">
        <v>6956</v>
      </c>
      <c r="B1933" s="10" t="s">
        <v>6957</v>
      </c>
      <c r="C1933" s="6" t="s">
        <v>180</v>
      </c>
      <c r="D1933" s="59" t="s">
        <v>7089</v>
      </c>
      <c r="E1933" s="7" t="s">
        <v>133</v>
      </c>
      <c r="F1933" s="6" t="s">
        <v>18</v>
      </c>
      <c r="G1933" s="120">
        <v>36100000</v>
      </c>
      <c r="H1933" s="120">
        <v>300000000</v>
      </c>
      <c r="I1933" s="120">
        <v>15000000</v>
      </c>
      <c r="J1933" s="120">
        <f t="shared" si="63"/>
        <v>351100000</v>
      </c>
      <c r="K1933" s="6" t="s">
        <v>7082</v>
      </c>
      <c r="L1933" s="6" t="s">
        <v>7087</v>
      </c>
      <c r="M1933" s="6"/>
    </row>
    <row r="1934" spans="1:13" ht="24.95" customHeight="1">
      <c r="A1934" s="10" t="s">
        <v>6956</v>
      </c>
      <c r="B1934" s="10" t="s">
        <v>6957</v>
      </c>
      <c r="C1934" s="6" t="s">
        <v>180</v>
      </c>
      <c r="D1934" s="59" t="s">
        <v>7090</v>
      </c>
      <c r="E1934" s="7" t="s">
        <v>133</v>
      </c>
      <c r="F1934" s="6" t="s">
        <v>18</v>
      </c>
      <c r="G1934" s="120">
        <v>42000000</v>
      </c>
      <c r="H1934" s="120">
        <v>29500000</v>
      </c>
      <c r="I1934" s="120">
        <v>15000000</v>
      </c>
      <c r="J1934" s="120">
        <f t="shared" si="63"/>
        <v>86500000</v>
      </c>
      <c r="K1934" s="6" t="s">
        <v>7082</v>
      </c>
      <c r="L1934" s="6" t="s">
        <v>7087</v>
      </c>
      <c r="M1934" s="6"/>
    </row>
    <row r="1935" spans="1:13" ht="24.95" customHeight="1">
      <c r="A1935" s="10" t="s">
        <v>6956</v>
      </c>
      <c r="B1935" s="10" t="s">
        <v>6957</v>
      </c>
      <c r="C1935" s="6" t="s">
        <v>180</v>
      </c>
      <c r="D1935" s="59" t="s">
        <v>7091</v>
      </c>
      <c r="E1935" s="7" t="s">
        <v>223</v>
      </c>
      <c r="F1935" s="6" t="s">
        <v>119</v>
      </c>
      <c r="G1935" s="120">
        <v>1000000000</v>
      </c>
      <c r="H1935" s="120">
        <v>120000000</v>
      </c>
      <c r="I1935" s="120">
        <v>15000000</v>
      </c>
      <c r="J1935" s="120">
        <f t="shared" si="63"/>
        <v>1135000000</v>
      </c>
      <c r="K1935" s="6" t="s">
        <v>7092</v>
      </c>
      <c r="L1935" s="6" t="s">
        <v>7093</v>
      </c>
      <c r="M1935" s="6"/>
    </row>
    <row r="1936" spans="1:13" ht="24.95" customHeight="1">
      <c r="A1936" s="10" t="s">
        <v>6956</v>
      </c>
      <c r="B1936" s="10" t="s">
        <v>6957</v>
      </c>
      <c r="C1936" s="6" t="s">
        <v>180</v>
      </c>
      <c r="D1936" s="59" t="s">
        <v>7094</v>
      </c>
      <c r="E1936" s="7" t="s">
        <v>223</v>
      </c>
      <c r="F1936" s="6" t="s">
        <v>18</v>
      </c>
      <c r="G1936" s="120">
        <v>50000000</v>
      </c>
      <c r="H1936" s="120">
        <v>120000000</v>
      </c>
      <c r="I1936" s="120">
        <v>15000000</v>
      </c>
      <c r="J1936" s="120">
        <f t="shared" si="63"/>
        <v>185000000</v>
      </c>
      <c r="K1936" s="6" t="s">
        <v>7092</v>
      </c>
      <c r="L1936" s="6" t="s">
        <v>7093</v>
      </c>
      <c r="M1936" s="6"/>
    </row>
    <row r="1937" spans="1:13" ht="24.95" customHeight="1">
      <c r="A1937" s="10" t="s">
        <v>6956</v>
      </c>
      <c r="B1937" s="10" t="s">
        <v>6957</v>
      </c>
      <c r="C1937" s="6" t="s">
        <v>180</v>
      </c>
      <c r="D1937" s="59" t="s">
        <v>7095</v>
      </c>
      <c r="E1937" s="7" t="s">
        <v>223</v>
      </c>
      <c r="F1937" s="6" t="s">
        <v>18</v>
      </c>
      <c r="G1937" s="120">
        <v>60000000</v>
      </c>
      <c r="H1937" s="120">
        <v>180000000</v>
      </c>
      <c r="I1937" s="120">
        <v>15000000</v>
      </c>
      <c r="J1937" s="120">
        <f t="shared" si="63"/>
        <v>255000000</v>
      </c>
      <c r="K1937" s="6" t="s">
        <v>7092</v>
      </c>
      <c r="L1937" s="6" t="s">
        <v>7093</v>
      </c>
      <c r="M1937" s="6"/>
    </row>
    <row r="1938" spans="1:13" ht="24.95" customHeight="1">
      <c r="A1938" s="10" t="s">
        <v>6956</v>
      </c>
      <c r="B1938" s="10" t="s">
        <v>6957</v>
      </c>
      <c r="C1938" s="6" t="s">
        <v>180</v>
      </c>
      <c r="D1938" s="59" t="s">
        <v>7096</v>
      </c>
      <c r="E1938" s="7" t="s">
        <v>223</v>
      </c>
      <c r="F1938" s="6" t="s">
        <v>119</v>
      </c>
      <c r="G1938" s="120">
        <v>800000000</v>
      </c>
      <c r="H1938" s="120">
        <v>100000000</v>
      </c>
      <c r="I1938" s="120">
        <v>15000000</v>
      </c>
      <c r="J1938" s="120">
        <f t="shared" si="63"/>
        <v>915000000</v>
      </c>
      <c r="K1938" s="6" t="s">
        <v>7092</v>
      </c>
      <c r="L1938" s="6" t="s">
        <v>7093</v>
      </c>
      <c r="M1938" s="6"/>
    </row>
    <row r="1939" spans="1:13" ht="24.95" customHeight="1">
      <c r="A1939" s="10" t="s">
        <v>6956</v>
      </c>
      <c r="B1939" s="10" t="s">
        <v>6957</v>
      </c>
      <c r="C1939" s="6" t="s">
        <v>180</v>
      </c>
      <c r="D1939" s="13" t="s">
        <v>7097</v>
      </c>
      <c r="E1939" s="7" t="s">
        <v>837</v>
      </c>
      <c r="F1939" s="6" t="s">
        <v>18</v>
      </c>
      <c r="G1939" s="120">
        <v>4830000000</v>
      </c>
      <c r="H1939" s="120">
        <v>627900000</v>
      </c>
      <c r="I1939" s="194">
        <v>0</v>
      </c>
      <c r="J1939" s="120">
        <f t="shared" si="63"/>
        <v>5457900000</v>
      </c>
      <c r="K1939" s="6" t="s">
        <v>7098</v>
      </c>
      <c r="L1939" s="6" t="s">
        <v>7099</v>
      </c>
      <c r="M1939" s="6"/>
    </row>
    <row r="1940" spans="1:13" ht="24.95" customHeight="1">
      <c r="A1940" s="10" t="s">
        <v>6956</v>
      </c>
      <c r="B1940" s="10" t="s">
        <v>7100</v>
      </c>
      <c r="C1940" s="6" t="s">
        <v>83</v>
      </c>
      <c r="D1940" s="5" t="s">
        <v>7101</v>
      </c>
      <c r="E1940" s="7" t="s">
        <v>223</v>
      </c>
      <c r="F1940" s="6" t="s">
        <v>119</v>
      </c>
      <c r="G1940" s="120">
        <v>650000000</v>
      </c>
      <c r="H1940" s="120">
        <v>60000000</v>
      </c>
      <c r="I1940" s="194">
        <v>0</v>
      </c>
      <c r="J1940" s="120">
        <f>G1940+H1940+I1940</f>
        <v>710000000</v>
      </c>
      <c r="K1940" s="6" t="s">
        <v>7102</v>
      </c>
      <c r="L1940" s="6" t="s">
        <v>7103</v>
      </c>
      <c r="M1940" s="6"/>
    </row>
    <row r="1941" spans="1:13" ht="24.95" customHeight="1">
      <c r="A1941" s="10" t="s">
        <v>6956</v>
      </c>
      <c r="B1941" s="10" t="s">
        <v>7100</v>
      </c>
      <c r="C1941" s="6" t="s">
        <v>29</v>
      </c>
      <c r="D1941" s="5" t="s">
        <v>7104</v>
      </c>
      <c r="E1941" s="7" t="s">
        <v>223</v>
      </c>
      <c r="F1941" s="6" t="s">
        <v>18</v>
      </c>
      <c r="G1941" s="120">
        <v>40000000</v>
      </c>
      <c r="H1941" s="120">
        <v>170000000</v>
      </c>
      <c r="I1941" s="194">
        <v>0</v>
      </c>
      <c r="J1941" s="120">
        <f>G1941+H1941+I1941</f>
        <v>210000000</v>
      </c>
      <c r="K1941" s="6" t="s">
        <v>7105</v>
      </c>
      <c r="L1941" s="6" t="s">
        <v>7106</v>
      </c>
      <c r="M1941" s="6"/>
    </row>
    <row r="1942" spans="1:13" ht="24.95" customHeight="1">
      <c r="A1942" s="10" t="s">
        <v>6956</v>
      </c>
      <c r="B1942" s="10" t="s">
        <v>7100</v>
      </c>
      <c r="C1942" s="6" t="s">
        <v>29</v>
      </c>
      <c r="D1942" s="5" t="s">
        <v>7107</v>
      </c>
      <c r="E1942" s="7" t="s">
        <v>223</v>
      </c>
      <c r="F1942" s="6" t="s">
        <v>18</v>
      </c>
      <c r="G1942" s="120">
        <v>25000000</v>
      </c>
      <c r="H1942" s="120">
        <v>5000000</v>
      </c>
      <c r="I1942" s="194">
        <v>0</v>
      </c>
      <c r="J1942" s="120">
        <f>G1942+H1942+I1942</f>
        <v>30000000</v>
      </c>
      <c r="K1942" s="6" t="s">
        <v>7105</v>
      </c>
      <c r="L1942" s="6" t="s">
        <v>7106</v>
      </c>
      <c r="M1942" s="6"/>
    </row>
    <row r="1943" spans="1:13" ht="24.95" customHeight="1">
      <c r="A1943" s="10" t="s">
        <v>6956</v>
      </c>
      <c r="B1943" s="10" t="s">
        <v>6667</v>
      </c>
      <c r="C1943" s="6" t="s">
        <v>29</v>
      </c>
      <c r="D1943" s="5" t="s">
        <v>7108</v>
      </c>
      <c r="E1943" s="7" t="s">
        <v>115</v>
      </c>
      <c r="F1943" s="6" t="s">
        <v>18</v>
      </c>
      <c r="G1943" s="120">
        <v>350000000</v>
      </c>
      <c r="H1943" s="120">
        <v>1520000000</v>
      </c>
      <c r="I1943" s="120">
        <v>20000000</v>
      </c>
      <c r="J1943" s="120">
        <f>SUM(G1943:I1943)</f>
        <v>1890000000</v>
      </c>
      <c r="K1943" s="6" t="s">
        <v>7109</v>
      </c>
      <c r="L1943" s="6" t="s">
        <v>7110</v>
      </c>
      <c r="M1943" s="6"/>
    </row>
    <row r="1944" spans="1:13" ht="24.95" customHeight="1">
      <c r="A1944" s="10" t="s">
        <v>7111</v>
      </c>
      <c r="B1944" s="10" t="s">
        <v>7112</v>
      </c>
      <c r="C1944" s="6" t="s">
        <v>7113</v>
      </c>
      <c r="D1944" s="5" t="s">
        <v>7114</v>
      </c>
      <c r="E1944" s="7" t="s">
        <v>133</v>
      </c>
      <c r="F1944" s="6" t="s">
        <v>6647</v>
      </c>
      <c r="G1944" s="120">
        <v>15000000</v>
      </c>
      <c r="H1944" s="120">
        <v>300000000</v>
      </c>
      <c r="I1944" s="120">
        <v>5000000</v>
      </c>
      <c r="J1944" s="120">
        <f>G1944+H1944+I1944</f>
        <v>320000000</v>
      </c>
      <c r="K1944" s="6" t="s">
        <v>7115</v>
      </c>
      <c r="L1944" s="6" t="s">
        <v>7116</v>
      </c>
      <c r="M1944" s="6"/>
    </row>
    <row r="1945" spans="1:13" ht="24.95" customHeight="1">
      <c r="A1945" s="10" t="s">
        <v>7111</v>
      </c>
      <c r="B1945" s="10" t="s">
        <v>7112</v>
      </c>
      <c r="C1945" s="6" t="s">
        <v>7113</v>
      </c>
      <c r="D1945" s="5" t="s">
        <v>7117</v>
      </c>
      <c r="E1945" s="7" t="s">
        <v>420</v>
      </c>
      <c r="F1945" s="6" t="s">
        <v>6647</v>
      </c>
      <c r="G1945" s="120">
        <v>15000000</v>
      </c>
      <c r="H1945" s="120">
        <v>120000000</v>
      </c>
      <c r="I1945" s="120">
        <v>5000000</v>
      </c>
      <c r="J1945" s="120">
        <f>G1945+H1945+I1945</f>
        <v>140000000</v>
      </c>
      <c r="K1945" s="6" t="s">
        <v>7115</v>
      </c>
      <c r="L1945" s="6" t="s">
        <v>7116</v>
      </c>
      <c r="M1945" s="6"/>
    </row>
    <row r="1946" spans="1:13" ht="24.95" customHeight="1">
      <c r="A1946" s="10" t="s">
        <v>6956</v>
      </c>
      <c r="B1946" s="10" t="s">
        <v>7015</v>
      </c>
      <c r="C1946" s="6" t="s">
        <v>29</v>
      </c>
      <c r="D1946" s="13" t="s">
        <v>7118</v>
      </c>
      <c r="E1946" s="7" t="s">
        <v>837</v>
      </c>
      <c r="F1946" s="6" t="s">
        <v>18</v>
      </c>
      <c r="G1946" s="120">
        <v>7119270000</v>
      </c>
      <c r="H1946" s="120">
        <v>279680000</v>
      </c>
      <c r="I1946" s="194">
        <v>0</v>
      </c>
      <c r="J1946" s="120">
        <f t="shared" ref="J1946:J1953" si="64">SUM(G1946:I1946)</f>
        <v>7398950000</v>
      </c>
      <c r="K1946" s="6" t="s">
        <v>7119</v>
      </c>
      <c r="L1946" s="6" t="s">
        <v>7120</v>
      </c>
      <c r="M1946" s="6"/>
    </row>
    <row r="1947" spans="1:13" ht="24.95" customHeight="1">
      <c r="A1947" s="10" t="s">
        <v>6956</v>
      </c>
      <c r="B1947" s="10" t="s">
        <v>6957</v>
      </c>
      <c r="C1947" s="6" t="s">
        <v>29</v>
      </c>
      <c r="D1947" s="59" t="s">
        <v>7121</v>
      </c>
      <c r="E1947" s="7" t="s">
        <v>133</v>
      </c>
      <c r="F1947" s="6" t="s">
        <v>18</v>
      </c>
      <c r="G1947" s="120">
        <v>210000000</v>
      </c>
      <c r="H1947" s="120">
        <v>60000000</v>
      </c>
      <c r="I1947" s="120">
        <v>50000000</v>
      </c>
      <c r="J1947" s="120">
        <f t="shared" si="64"/>
        <v>320000000</v>
      </c>
      <c r="K1947" s="6" t="s">
        <v>3378</v>
      </c>
      <c r="L1947" s="6" t="s">
        <v>6966</v>
      </c>
      <c r="M1947" s="6"/>
    </row>
    <row r="1948" spans="1:13" ht="24.95" customHeight="1">
      <c r="A1948" s="10" t="s">
        <v>6956</v>
      </c>
      <c r="B1948" s="10" t="s">
        <v>6957</v>
      </c>
      <c r="C1948" s="6" t="s">
        <v>29</v>
      </c>
      <c r="D1948" s="59" t="s">
        <v>7122</v>
      </c>
      <c r="E1948" s="7" t="s">
        <v>133</v>
      </c>
      <c r="F1948" s="6" t="s">
        <v>18</v>
      </c>
      <c r="G1948" s="120">
        <v>140000000</v>
      </c>
      <c r="H1948" s="120">
        <v>1200000000</v>
      </c>
      <c r="I1948" s="120">
        <v>100000000</v>
      </c>
      <c r="J1948" s="120">
        <f t="shared" si="64"/>
        <v>1440000000</v>
      </c>
      <c r="K1948" s="6" t="s">
        <v>7082</v>
      </c>
      <c r="L1948" s="6" t="s">
        <v>7087</v>
      </c>
      <c r="M1948" s="6"/>
    </row>
    <row r="1949" spans="1:13" ht="24.95" customHeight="1">
      <c r="A1949" s="10" t="s">
        <v>6956</v>
      </c>
      <c r="B1949" s="10" t="s">
        <v>6957</v>
      </c>
      <c r="C1949" s="6" t="s">
        <v>29</v>
      </c>
      <c r="D1949" s="59" t="s">
        <v>7123</v>
      </c>
      <c r="E1949" s="7" t="s">
        <v>133</v>
      </c>
      <c r="F1949" s="6" t="s">
        <v>119</v>
      </c>
      <c r="G1949" s="120">
        <v>200000000</v>
      </c>
      <c r="H1949" s="120">
        <v>150000000</v>
      </c>
      <c r="I1949" s="120">
        <v>100000000</v>
      </c>
      <c r="J1949" s="120">
        <f t="shared" si="64"/>
        <v>450000000</v>
      </c>
      <c r="K1949" s="6" t="s">
        <v>7082</v>
      </c>
      <c r="L1949" s="6" t="s">
        <v>7087</v>
      </c>
      <c r="M1949" s="6"/>
    </row>
    <row r="1950" spans="1:13" ht="24.95" customHeight="1">
      <c r="A1950" s="10" t="s">
        <v>6956</v>
      </c>
      <c r="B1950" s="10" t="s">
        <v>6957</v>
      </c>
      <c r="C1950" s="6" t="s">
        <v>29</v>
      </c>
      <c r="D1950" s="59" t="s">
        <v>7124</v>
      </c>
      <c r="E1950" s="7" t="s">
        <v>133</v>
      </c>
      <c r="F1950" s="6" t="s">
        <v>18</v>
      </c>
      <c r="G1950" s="120">
        <v>300000000</v>
      </c>
      <c r="H1950" s="120">
        <v>800000000</v>
      </c>
      <c r="I1950" s="120">
        <v>100000000</v>
      </c>
      <c r="J1950" s="120">
        <f t="shared" si="64"/>
        <v>1200000000</v>
      </c>
      <c r="K1950" s="6" t="s">
        <v>7082</v>
      </c>
      <c r="L1950" s="6" t="s">
        <v>7087</v>
      </c>
      <c r="M1950" s="6"/>
    </row>
    <row r="1951" spans="1:13" ht="24.95" customHeight="1">
      <c r="A1951" s="10" t="s">
        <v>6956</v>
      </c>
      <c r="B1951" s="10" t="s">
        <v>6957</v>
      </c>
      <c r="C1951" s="6" t="s">
        <v>29</v>
      </c>
      <c r="D1951" s="13" t="s">
        <v>7125</v>
      </c>
      <c r="E1951" s="7" t="s">
        <v>133</v>
      </c>
      <c r="F1951" s="6" t="s">
        <v>18</v>
      </c>
      <c r="G1951" s="120">
        <v>300000000</v>
      </c>
      <c r="H1951" s="120">
        <v>150000000</v>
      </c>
      <c r="I1951" s="120">
        <v>100000000</v>
      </c>
      <c r="J1951" s="120">
        <f t="shared" si="64"/>
        <v>550000000</v>
      </c>
      <c r="K1951" s="6" t="s">
        <v>7082</v>
      </c>
      <c r="L1951" s="6" t="s">
        <v>7087</v>
      </c>
      <c r="M1951" s="6"/>
    </row>
    <row r="1952" spans="1:13" ht="24.95" customHeight="1">
      <c r="A1952" s="10" t="s">
        <v>6956</v>
      </c>
      <c r="B1952" s="10" t="s">
        <v>6957</v>
      </c>
      <c r="C1952" s="6" t="s">
        <v>29</v>
      </c>
      <c r="D1952" s="13" t="s">
        <v>7126</v>
      </c>
      <c r="E1952" s="7" t="s">
        <v>133</v>
      </c>
      <c r="F1952" s="6" t="s">
        <v>119</v>
      </c>
      <c r="G1952" s="120">
        <v>300000000</v>
      </c>
      <c r="H1952" s="120">
        <v>500000000</v>
      </c>
      <c r="I1952" s="120">
        <v>100000000</v>
      </c>
      <c r="J1952" s="120">
        <f t="shared" si="64"/>
        <v>900000000</v>
      </c>
      <c r="K1952" s="6" t="s">
        <v>7082</v>
      </c>
      <c r="L1952" s="6" t="s">
        <v>7087</v>
      </c>
      <c r="M1952" s="6"/>
    </row>
    <row r="1953" spans="1:13" ht="24.95" customHeight="1">
      <c r="A1953" s="10" t="s">
        <v>6956</v>
      </c>
      <c r="B1953" s="10" t="s">
        <v>6957</v>
      </c>
      <c r="C1953" s="6" t="s">
        <v>29</v>
      </c>
      <c r="D1953" s="13" t="s">
        <v>7127</v>
      </c>
      <c r="E1953" s="7" t="s">
        <v>133</v>
      </c>
      <c r="F1953" s="6" t="s">
        <v>18</v>
      </c>
      <c r="G1953" s="120">
        <v>627000000</v>
      </c>
      <c r="H1953" s="120">
        <v>1530000000</v>
      </c>
      <c r="I1953" s="120">
        <v>130000000</v>
      </c>
      <c r="J1953" s="120">
        <f t="shared" si="64"/>
        <v>2287000000</v>
      </c>
      <c r="K1953" s="6" t="s">
        <v>7128</v>
      </c>
      <c r="L1953" s="6" t="s">
        <v>7129</v>
      </c>
      <c r="M1953" s="6"/>
    </row>
    <row r="1954" spans="1:13" ht="24.95" customHeight="1">
      <c r="A1954" s="10" t="s">
        <v>6956</v>
      </c>
      <c r="B1954" s="10" t="s">
        <v>7100</v>
      </c>
      <c r="C1954" s="6" t="s">
        <v>136</v>
      </c>
      <c r="D1954" s="5" t="s">
        <v>7130</v>
      </c>
      <c r="E1954" s="7" t="s">
        <v>223</v>
      </c>
      <c r="F1954" s="6" t="s">
        <v>18</v>
      </c>
      <c r="G1954" s="120">
        <v>100000000</v>
      </c>
      <c r="H1954" s="194">
        <v>0</v>
      </c>
      <c r="I1954" s="194">
        <v>0</v>
      </c>
      <c r="J1954" s="120">
        <f>G1954+H1954+I1954</f>
        <v>100000000</v>
      </c>
      <c r="K1954" s="6" t="s">
        <v>7131</v>
      </c>
      <c r="L1954" s="6" t="s">
        <v>7132</v>
      </c>
      <c r="M1954" s="6"/>
    </row>
    <row r="1955" spans="1:13" ht="24.95" customHeight="1">
      <c r="A1955" s="10" t="s">
        <v>6956</v>
      </c>
      <c r="B1955" s="10" t="s">
        <v>7100</v>
      </c>
      <c r="C1955" s="6" t="s">
        <v>136</v>
      </c>
      <c r="D1955" s="5" t="s">
        <v>7133</v>
      </c>
      <c r="E1955" s="7" t="s">
        <v>223</v>
      </c>
      <c r="F1955" s="6" t="s">
        <v>18</v>
      </c>
      <c r="G1955" s="120">
        <v>200000000</v>
      </c>
      <c r="H1955" s="194">
        <v>0</v>
      </c>
      <c r="I1955" s="194">
        <v>0</v>
      </c>
      <c r="J1955" s="120">
        <f>G1955+H1955+I1955</f>
        <v>200000000</v>
      </c>
      <c r="K1955" s="6" t="s">
        <v>7102</v>
      </c>
      <c r="L1955" s="6" t="s">
        <v>7103</v>
      </c>
      <c r="M1955" s="6"/>
    </row>
    <row r="1956" spans="1:13" ht="24.95" customHeight="1">
      <c r="A1956" s="10" t="s">
        <v>7111</v>
      </c>
      <c r="B1956" s="10" t="s">
        <v>6667</v>
      </c>
      <c r="C1956" s="6" t="s">
        <v>136</v>
      </c>
      <c r="D1956" s="5" t="s">
        <v>7134</v>
      </c>
      <c r="E1956" s="7" t="s">
        <v>420</v>
      </c>
      <c r="F1956" s="6" t="s">
        <v>18</v>
      </c>
      <c r="G1956" s="120">
        <v>70000000</v>
      </c>
      <c r="H1956" s="120">
        <v>30000000</v>
      </c>
      <c r="I1956" s="120">
        <v>5000000</v>
      </c>
      <c r="J1956" s="120">
        <f t="shared" ref="J1956:J1965" si="65">SUM(G1956:I1956)</f>
        <v>105000000</v>
      </c>
      <c r="K1956" s="6" t="s">
        <v>7135</v>
      </c>
      <c r="L1956" s="6" t="s">
        <v>7136</v>
      </c>
      <c r="M1956" s="6"/>
    </row>
    <row r="1957" spans="1:13" ht="24.95" customHeight="1">
      <c r="A1957" s="10" t="s">
        <v>7111</v>
      </c>
      <c r="B1957" s="10" t="s">
        <v>6667</v>
      </c>
      <c r="C1957" s="6" t="s">
        <v>136</v>
      </c>
      <c r="D1957" s="13" t="s">
        <v>7137</v>
      </c>
      <c r="E1957" s="7" t="s">
        <v>115</v>
      </c>
      <c r="F1957" s="6" t="s">
        <v>18</v>
      </c>
      <c r="G1957" s="194">
        <v>37850000000</v>
      </c>
      <c r="H1957" s="194">
        <v>15800000000</v>
      </c>
      <c r="I1957" s="194">
        <v>10200000000</v>
      </c>
      <c r="J1957" s="194">
        <f t="shared" si="65"/>
        <v>63850000000</v>
      </c>
      <c r="K1957" s="20" t="s">
        <v>7138</v>
      </c>
      <c r="L1957" s="20" t="s">
        <v>7139</v>
      </c>
      <c r="M1957" s="6"/>
    </row>
    <row r="1958" spans="1:13" ht="24.95" customHeight="1">
      <c r="A1958" s="10" t="s">
        <v>7111</v>
      </c>
      <c r="B1958" s="10" t="s">
        <v>6667</v>
      </c>
      <c r="C1958" s="6" t="s">
        <v>136</v>
      </c>
      <c r="D1958" s="13" t="s">
        <v>7140</v>
      </c>
      <c r="E1958" s="7" t="s">
        <v>115</v>
      </c>
      <c r="F1958" s="6" t="s">
        <v>18</v>
      </c>
      <c r="G1958" s="194">
        <v>37850000000</v>
      </c>
      <c r="H1958" s="194">
        <v>15800000000</v>
      </c>
      <c r="I1958" s="194">
        <v>10200000000</v>
      </c>
      <c r="J1958" s="194">
        <f t="shared" si="65"/>
        <v>63850000000</v>
      </c>
      <c r="K1958" s="20" t="s">
        <v>7138</v>
      </c>
      <c r="L1958" s="20" t="s">
        <v>7139</v>
      </c>
      <c r="M1958" s="6"/>
    </row>
    <row r="1959" spans="1:13" ht="24.95" customHeight="1">
      <c r="A1959" s="10" t="s">
        <v>6956</v>
      </c>
      <c r="B1959" s="10" t="s">
        <v>7015</v>
      </c>
      <c r="C1959" s="6" t="s">
        <v>136</v>
      </c>
      <c r="D1959" s="13" t="s">
        <v>7141</v>
      </c>
      <c r="E1959" s="7" t="s">
        <v>837</v>
      </c>
      <c r="F1959" s="6" t="s">
        <v>18</v>
      </c>
      <c r="G1959" s="194">
        <v>8863800000</v>
      </c>
      <c r="H1959" s="194">
        <v>1360240000</v>
      </c>
      <c r="I1959" s="194">
        <v>0</v>
      </c>
      <c r="J1959" s="194">
        <f t="shared" si="65"/>
        <v>10224040000</v>
      </c>
      <c r="K1959" s="6" t="s">
        <v>7142</v>
      </c>
      <c r="L1959" s="6" t="s">
        <v>7143</v>
      </c>
      <c r="M1959" s="6"/>
    </row>
    <row r="1960" spans="1:13" ht="24.95" customHeight="1">
      <c r="A1960" s="10" t="s">
        <v>6956</v>
      </c>
      <c r="B1960" s="10" t="s">
        <v>7015</v>
      </c>
      <c r="C1960" s="6" t="s">
        <v>136</v>
      </c>
      <c r="D1960" s="13" t="s">
        <v>7144</v>
      </c>
      <c r="E1960" s="7" t="s">
        <v>837</v>
      </c>
      <c r="F1960" s="6" t="s">
        <v>18</v>
      </c>
      <c r="G1960" s="194">
        <v>82875700000</v>
      </c>
      <c r="H1960" s="194">
        <v>8176190000</v>
      </c>
      <c r="I1960" s="194">
        <v>0</v>
      </c>
      <c r="J1960" s="194">
        <f t="shared" si="65"/>
        <v>91051890000</v>
      </c>
      <c r="K1960" s="6" t="s">
        <v>7145</v>
      </c>
      <c r="L1960" s="6" t="s">
        <v>7146</v>
      </c>
      <c r="M1960" s="6"/>
    </row>
    <row r="1961" spans="1:13" ht="24.95" customHeight="1">
      <c r="A1961" s="10" t="s">
        <v>6956</v>
      </c>
      <c r="B1961" s="10" t="s">
        <v>7015</v>
      </c>
      <c r="C1961" s="6" t="s">
        <v>136</v>
      </c>
      <c r="D1961" s="13" t="s">
        <v>7147</v>
      </c>
      <c r="E1961" s="7" t="s">
        <v>837</v>
      </c>
      <c r="F1961" s="6" t="s">
        <v>18</v>
      </c>
      <c r="G1961" s="194">
        <v>33575000000</v>
      </c>
      <c r="H1961" s="194">
        <v>4050000000</v>
      </c>
      <c r="I1961" s="194">
        <v>385000000</v>
      </c>
      <c r="J1961" s="194">
        <f t="shared" si="65"/>
        <v>38010000000</v>
      </c>
      <c r="K1961" s="6" t="s">
        <v>7148</v>
      </c>
      <c r="L1961" s="6" t="s">
        <v>7149</v>
      </c>
      <c r="M1961" s="6"/>
    </row>
    <row r="1962" spans="1:13" ht="24.95" customHeight="1">
      <c r="A1962" s="10" t="s">
        <v>6956</v>
      </c>
      <c r="B1962" s="10" t="s">
        <v>6957</v>
      </c>
      <c r="C1962" s="6" t="s">
        <v>136</v>
      </c>
      <c r="D1962" s="13" t="s">
        <v>7150</v>
      </c>
      <c r="E1962" s="7" t="s">
        <v>223</v>
      </c>
      <c r="F1962" s="6" t="s">
        <v>18</v>
      </c>
      <c r="G1962" s="194">
        <v>90000000</v>
      </c>
      <c r="H1962" s="194">
        <v>0</v>
      </c>
      <c r="I1962" s="194">
        <v>0</v>
      </c>
      <c r="J1962" s="194">
        <f t="shared" si="65"/>
        <v>90000000</v>
      </c>
      <c r="K1962" s="6" t="s">
        <v>6987</v>
      </c>
      <c r="L1962" s="6" t="s">
        <v>6988</v>
      </c>
      <c r="M1962" s="6"/>
    </row>
    <row r="1963" spans="1:13" ht="24.95" customHeight="1">
      <c r="A1963" s="10" t="s">
        <v>6956</v>
      </c>
      <c r="B1963" s="10" t="s">
        <v>6957</v>
      </c>
      <c r="C1963" s="6" t="s">
        <v>136</v>
      </c>
      <c r="D1963" s="13" t="s">
        <v>7151</v>
      </c>
      <c r="E1963" s="7" t="s">
        <v>223</v>
      </c>
      <c r="F1963" s="6" t="s">
        <v>18</v>
      </c>
      <c r="G1963" s="194">
        <v>60000000</v>
      </c>
      <c r="H1963" s="194">
        <v>120000000</v>
      </c>
      <c r="I1963" s="194">
        <v>15000000</v>
      </c>
      <c r="J1963" s="194">
        <f t="shared" si="65"/>
        <v>195000000</v>
      </c>
      <c r="K1963" s="6" t="s">
        <v>7092</v>
      </c>
      <c r="L1963" s="6" t="s">
        <v>7093</v>
      </c>
      <c r="M1963" s="6"/>
    </row>
    <row r="1964" spans="1:13" ht="24.95" customHeight="1">
      <c r="A1964" s="10" t="s">
        <v>6956</v>
      </c>
      <c r="B1964" s="10" t="s">
        <v>6957</v>
      </c>
      <c r="C1964" s="6" t="s">
        <v>136</v>
      </c>
      <c r="D1964" s="13" t="s">
        <v>7152</v>
      </c>
      <c r="E1964" s="7" t="s">
        <v>223</v>
      </c>
      <c r="F1964" s="6" t="s">
        <v>18</v>
      </c>
      <c r="G1964" s="194">
        <v>90000000</v>
      </c>
      <c r="H1964" s="194">
        <v>0</v>
      </c>
      <c r="I1964" s="194">
        <v>0</v>
      </c>
      <c r="J1964" s="194">
        <f t="shared" si="65"/>
        <v>90000000</v>
      </c>
      <c r="K1964" s="6" t="s">
        <v>7092</v>
      </c>
      <c r="L1964" s="6" t="s">
        <v>7093</v>
      </c>
      <c r="M1964" s="6"/>
    </row>
    <row r="1965" spans="1:13" ht="24.95" customHeight="1">
      <c r="A1965" s="10" t="s">
        <v>6956</v>
      </c>
      <c r="B1965" s="10" t="s">
        <v>6957</v>
      </c>
      <c r="C1965" s="6" t="s">
        <v>136</v>
      </c>
      <c r="D1965" s="13" t="s">
        <v>7153</v>
      </c>
      <c r="E1965" s="7" t="s">
        <v>223</v>
      </c>
      <c r="F1965" s="6" t="s">
        <v>18</v>
      </c>
      <c r="G1965" s="194">
        <v>90000000</v>
      </c>
      <c r="H1965" s="194">
        <v>0</v>
      </c>
      <c r="I1965" s="194">
        <v>0</v>
      </c>
      <c r="J1965" s="194">
        <f t="shared" si="65"/>
        <v>90000000</v>
      </c>
      <c r="K1965" s="6" t="s">
        <v>7092</v>
      </c>
      <c r="L1965" s="6" t="s">
        <v>7093</v>
      </c>
      <c r="M1965" s="6"/>
    </row>
    <row r="1966" spans="1:13" ht="24.95" customHeight="1">
      <c r="A1966" s="10" t="s">
        <v>6956</v>
      </c>
      <c r="B1966" s="10" t="s">
        <v>7100</v>
      </c>
      <c r="C1966" s="6" t="s">
        <v>124</v>
      </c>
      <c r="D1966" s="5" t="s">
        <v>7154</v>
      </c>
      <c r="E1966" s="7" t="s">
        <v>223</v>
      </c>
      <c r="F1966" s="6" t="s">
        <v>18</v>
      </c>
      <c r="G1966" s="194">
        <v>40000000</v>
      </c>
      <c r="H1966" s="194">
        <v>170000000</v>
      </c>
      <c r="I1966" s="194">
        <v>0</v>
      </c>
      <c r="J1966" s="194">
        <f>G1966+H1966+I1966</f>
        <v>210000000</v>
      </c>
      <c r="K1966" s="6" t="s">
        <v>7131</v>
      </c>
      <c r="L1966" s="6" t="s">
        <v>7132</v>
      </c>
      <c r="M1966" s="6"/>
    </row>
    <row r="1967" spans="1:13" ht="24.95" customHeight="1">
      <c r="A1967" s="10" t="s">
        <v>7111</v>
      </c>
      <c r="B1967" s="10" t="s">
        <v>6667</v>
      </c>
      <c r="C1967" s="6" t="s">
        <v>124</v>
      </c>
      <c r="D1967" s="5" t="s">
        <v>7155</v>
      </c>
      <c r="E1967" s="7" t="s">
        <v>837</v>
      </c>
      <c r="F1967" s="6" t="s">
        <v>18</v>
      </c>
      <c r="G1967" s="194">
        <v>4430373000</v>
      </c>
      <c r="H1967" s="194">
        <v>758562000</v>
      </c>
      <c r="I1967" s="194">
        <v>274055000</v>
      </c>
      <c r="J1967" s="194">
        <f t="shared" ref="J1967:J1990" si="66">SUM(G1967:I1967)</f>
        <v>5462990000</v>
      </c>
      <c r="K1967" s="6" t="s">
        <v>6998</v>
      </c>
      <c r="L1967" s="6" t="s">
        <v>7156</v>
      </c>
      <c r="M1967" s="6"/>
    </row>
    <row r="1968" spans="1:13" ht="24.95" customHeight="1">
      <c r="A1968" s="10" t="s">
        <v>7111</v>
      </c>
      <c r="B1968" s="10" t="s">
        <v>6667</v>
      </c>
      <c r="C1968" s="6" t="s">
        <v>7157</v>
      </c>
      <c r="D1968" s="5" t="s">
        <v>7158</v>
      </c>
      <c r="E1968" s="7" t="s">
        <v>133</v>
      </c>
      <c r="F1968" s="6" t="s">
        <v>18</v>
      </c>
      <c r="G1968" s="194">
        <v>1750000000</v>
      </c>
      <c r="H1968" s="194">
        <v>200000000</v>
      </c>
      <c r="I1968" s="194">
        <v>5000000</v>
      </c>
      <c r="J1968" s="194">
        <f t="shared" si="66"/>
        <v>1955000000</v>
      </c>
      <c r="K1968" s="6" t="s">
        <v>7040</v>
      </c>
      <c r="L1968" s="6" t="s">
        <v>7041</v>
      </c>
      <c r="M1968" s="6"/>
    </row>
    <row r="1969" spans="1:13" ht="24.95" customHeight="1">
      <c r="A1969" s="10" t="s">
        <v>7111</v>
      </c>
      <c r="B1969" s="10" t="s">
        <v>6667</v>
      </c>
      <c r="C1969" s="6" t="s">
        <v>7157</v>
      </c>
      <c r="D1969" s="5" t="s">
        <v>7159</v>
      </c>
      <c r="E1969" s="7" t="s">
        <v>133</v>
      </c>
      <c r="F1969" s="6" t="s">
        <v>18</v>
      </c>
      <c r="G1969" s="194">
        <v>60000000</v>
      </c>
      <c r="H1969" s="194">
        <v>10000000</v>
      </c>
      <c r="I1969" s="194">
        <v>5000000</v>
      </c>
      <c r="J1969" s="194">
        <f t="shared" si="66"/>
        <v>75000000</v>
      </c>
      <c r="K1969" s="6" t="s">
        <v>7040</v>
      </c>
      <c r="L1969" s="6" t="s">
        <v>7041</v>
      </c>
      <c r="M1969" s="6"/>
    </row>
    <row r="1970" spans="1:13" ht="24.95" customHeight="1">
      <c r="A1970" s="10" t="s">
        <v>7160</v>
      </c>
      <c r="B1970" s="10" t="s">
        <v>7161</v>
      </c>
      <c r="C1970" s="6" t="s">
        <v>7162</v>
      </c>
      <c r="D1970" s="5" t="s">
        <v>7163</v>
      </c>
      <c r="E1970" s="7" t="s">
        <v>133</v>
      </c>
      <c r="F1970" s="6" t="s">
        <v>18</v>
      </c>
      <c r="G1970" s="194">
        <v>150000000</v>
      </c>
      <c r="H1970" s="194">
        <v>500000000</v>
      </c>
      <c r="I1970" s="194">
        <v>5000000</v>
      </c>
      <c r="J1970" s="194">
        <f t="shared" si="66"/>
        <v>655000000</v>
      </c>
      <c r="K1970" s="6" t="s">
        <v>7040</v>
      </c>
      <c r="L1970" s="6" t="s">
        <v>7041</v>
      </c>
      <c r="M1970" s="6"/>
    </row>
    <row r="1971" spans="1:13" ht="24.95" customHeight="1">
      <c r="A1971" s="10" t="s">
        <v>7160</v>
      </c>
      <c r="B1971" s="10" t="s">
        <v>7161</v>
      </c>
      <c r="C1971" s="6" t="s">
        <v>124</v>
      </c>
      <c r="D1971" s="13" t="s">
        <v>7164</v>
      </c>
      <c r="E1971" s="7" t="s">
        <v>526</v>
      </c>
      <c r="F1971" s="6" t="s">
        <v>18</v>
      </c>
      <c r="G1971" s="194">
        <v>5200000000</v>
      </c>
      <c r="H1971" s="194">
        <v>2600000000</v>
      </c>
      <c r="I1971" s="194">
        <v>821000000</v>
      </c>
      <c r="J1971" s="194">
        <f t="shared" si="66"/>
        <v>8621000000</v>
      </c>
      <c r="K1971" s="6" t="s">
        <v>7046</v>
      </c>
      <c r="L1971" s="6" t="s">
        <v>7047</v>
      </c>
      <c r="M1971" s="6"/>
    </row>
    <row r="1972" spans="1:13" ht="24.95" customHeight="1">
      <c r="A1972" s="10" t="s">
        <v>6956</v>
      </c>
      <c r="B1972" s="10" t="s">
        <v>6957</v>
      </c>
      <c r="C1972" s="6" t="s">
        <v>124</v>
      </c>
      <c r="D1972" s="13" t="s">
        <v>7165</v>
      </c>
      <c r="E1972" s="7" t="s">
        <v>223</v>
      </c>
      <c r="F1972" s="6" t="s">
        <v>18</v>
      </c>
      <c r="G1972" s="194">
        <v>90000000</v>
      </c>
      <c r="H1972" s="194">
        <v>0</v>
      </c>
      <c r="I1972" s="194">
        <v>0</v>
      </c>
      <c r="J1972" s="194">
        <f t="shared" si="66"/>
        <v>90000000</v>
      </c>
      <c r="K1972" s="6" t="s">
        <v>6987</v>
      </c>
      <c r="L1972" s="6" t="s">
        <v>6988</v>
      </c>
      <c r="M1972" s="6"/>
    </row>
    <row r="1973" spans="1:13" ht="24.95" customHeight="1">
      <c r="A1973" s="10" t="s">
        <v>6956</v>
      </c>
      <c r="B1973" s="10" t="s">
        <v>6957</v>
      </c>
      <c r="C1973" s="6" t="s">
        <v>124</v>
      </c>
      <c r="D1973" s="13" t="s">
        <v>7166</v>
      </c>
      <c r="E1973" s="7" t="s">
        <v>149</v>
      </c>
      <c r="F1973" s="6" t="s">
        <v>18</v>
      </c>
      <c r="G1973" s="194">
        <v>658000000</v>
      </c>
      <c r="H1973" s="194">
        <v>1480000000</v>
      </c>
      <c r="I1973" s="194">
        <v>20000000</v>
      </c>
      <c r="J1973" s="194">
        <f t="shared" si="66"/>
        <v>2158000000</v>
      </c>
      <c r="K1973" s="6" t="s">
        <v>7167</v>
      </c>
      <c r="L1973" s="6" t="s">
        <v>7168</v>
      </c>
      <c r="M1973" s="6"/>
    </row>
    <row r="1974" spans="1:13" ht="24.95" customHeight="1">
      <c r="A1974" s="10" t="s">
        <v>6956</v>
      </c>
      <c r="B1974" s="10" t="s">
        <v>6957</v>
      </c>
      <c r="C1974" s="6" t="s">
        <v>124</v>
      </c>
      <c r="D1974" s="13" t="s">
        <v>7169</v>
      </c>
      <c r="E1974" s="7" t="s">
        <v>149</v>
      </c>
      <c r="F1974" s="6" t="s">
        <v>18</v>
      </c>
      <c r="G1974" s="194">
        <v>150000000</v>
      </c>
      <c r="H1974" s="194">
        <v>100000000</v>
      </c>
      <c r="I1974" s="194">
        <v>20000000</v>
      </c>
      <c r="J1974" s="194">
        <f t="shared" si="66"/>
        <v>270000000</v>
      </c>
      <c r="K1974" s="6" t="s">
        <v>3416</v>
      </c>
      <c r="L1974" s="6" t="s">
        <v>7170</v>
      </c>
      <c r="M1974" s="6"/>
    </row>
    <row r="1975" spans="1:13" ht="24.95" customHeight="1">
      <c r="A1975" s="10" t="s">
        <v>6956</v>
      </c>
      <c r="B1975" s="10" t="s">
        <v>6957</v>
      </c>
      <c r="C1975" s="6" t="s">
        <v>124</v>
      </c>
      <c r="D1975" s="13" t="s">
        <v>7171</v>
      </c>
      <c r="E1975" s="7" t="s">
        <v>1418</v>
      </c>
      <c r="F1975" s="6" t="s">
        <v>18</v>
      </c>
      <c r="G1975" s="194">
        <v>80000000</v>
      </c>
      <c r="H1975" s="194">
        <v>20000000</v>
      </c>
      <c r="I1975" s="194">
        <v>0</v>
      </c>
      <c r="J1975" s="194">
        <f t="shared" si="66"/>
        <v>100000000</v>
      </c>
      <c r="K1975" s="6" t="s">
        <v>7172</v>
      </c>
      <c r="L1975" s="6" t="s">
        <v>7173</v>
      </c>
      <c r="M1975" s="6"/>
    </row>
    <row r="1976" spans="1:13" ht="24.95" customHeight="1">
      <c r="A1976" s="10" t="s">
        <v>6956</v>
      </c>
      <c r="B1976" s="10" t="s">
        <v>6957</v>
      </c>
      <c r="C1976" s="6" t="s">
        <v>124</v>
      </c>
      <c r="D1976" s="13" t="s">
        <v>7174</v>
      </c>
      <c r="E1976" s="7" t="s">
        <v>115</v>
      </c>
      <c r="F1976" s="6" t="s">
        <v>18</v>
      </c>
      <c r="G1976" s="194">
        <v>2300000000</v>
      </c>
      <c r="H1976" s="194">
        <v>5450000000</v>
      </c>
      <c r="I1976" s="194">
        <v>30000000</v>
      </c>
      <c r="J1976" s="194">
        <f t="shared" si="66"/>
        <v>7780000000</v>
      </c>
      <c r="K1976" s="6" t="s">
        <v>7175</v>
      </c>
      <c r="L1976" s="6" t="s">
        <v>7176</v>
      </c>
      <c r="M1976" s="6"/>
    </row>
    <row r="1977" spans="1:13" ht="24.95" customHeight="1">
      <c r="A1977" s="10" t="s">
        <v>6956</v>
      </c>
      <c r="B1977" s="10" t="s">
        <v>6957</v>
      </c>
      <c r="C1977" s="6" t="s">
        <v>124</v>
      </c>
      <c r="D1977" s="13" t="s">
        <v>7177</v>
      </c>
      <c r="E1977" s="7" t="s">
        <v>115</v>
      </c>
      <c r="F1977" s="6" t="s">
        <v>18</v>
      </c>
      <c r="G1977" s="194">
        <v>1113000000</v>
      </c>
      <c r="H1977" s="194">
        <v>350000000</v>
      </c>
      <c r="I1977" s="194">
        <v>339000000</v>
      </c>
      <c r="J1977" s="194">
        <f t="shared" si="66"/>
        <v>1802000000</v>
      </c>
      <c r="K1977" s="6" t="s">
        <v>7178</v>
      </c>
      <c r="L1977" s="6" t="s">
        <v>7179</v>
      </c>
      <c r="M1977" s="6"/>
    </row>
    <row r="1978" spans="1:13" ht="24.95" customHeight="1">
      <c r="A1978" s="10" t="s">
        <v>6956</v>
      </c>
      <c r="B1978" s="10" t="s">
        <v>6957</v>
      </c>
      <c r="C1978" s="6" t="s">
        <v>124</v>
      </c>
      <c r="D1978" s="13" t="s">
        <v>7180</v>
      </c>
      <c r="E1978" s="7" t="s">
        <v>837</v>
      </c>
      <c r="F1978" s="6" t="s">
        <v>18</v>
      </c>
      <c r="G1978" s="194">
        <v>49400000000</v>
      </c>
      <c r="H1978" s="194">
        <v>6422000000</v>
      </c>
      <c r="I1978" s="194">
        <v>0</v>
      </c>
      <c r="J1978" s="194">
        <f t="shared" si="66"/>
        <v>55822000000</v>
      </c>
      <c r="K1978" s="6" t="s">
        <v>7098</v>
      </c>
      <c r="L1978" s="6" t="s">
        <v>7099</v>
      </c>
      <c r="M1978" s="6"/>
    </row>
    <row r="1979" spans="1:13" ht="24.95" customHeight="1">
      <c r="A1979" s="10" t="s">
        <v>6956</v>
      </c>
      <c r="B1979" s="10" t="s">
        <v>6957</v>
      </c>
      <c r="C1979" s="6" t="s">
        <v>124</v>
      </c>
      <c r="D1979" s="13" t="s">
        <v>7181</v>
      </c>
      <c r="E1979" s="7" t="s">
        <v>526</v>
      </c>
      <c r="F1979" s="6" t="s">
        <v>18</v>
      </c>
      <c r="G1979" s="194">
        <v>1000000000</v>
      </c>
      <c r="H1979" s="194">
        <v>350000000</v>
      </c>
      <c r="I1979" s="194">
        <v>100000000</v>
      </c>
      <c r="J1979" s="194">
        <f t="shared" si="66"/>
        <v>1450000000</v>
      </c>
      <c r="K1979" s="6" t="s">
        <v>7182</v>
      </c>
      <c r="L1979" s="6" t="s">
        <v>7183</v>
      </c>
      <c r="M1979" s="6"/>
    </row>
    <row r="1980" spans="1:13" ht="24.95" customHeight="1">
      <c r="A1980" s="10" t="s">
        <v>6956</v>
      </c>
      <c r="B1980" s="10" t="s">
        <v>6957</v>
      </c>
      <c r="C1980" s="6" t="s">
        <v>124</v>
      </c>
      <c r="D1980" s="13" t="s">
        <v>7184</v>
      </c>
      <c r="E1980" s="7" t="s">
        <v>526</v>
      </c>
      <c r="F1980" s="6" t="s">
        <v>18</v>
      </c>
      <c r="G1980" s="194">
        <v>4426000000</v>
      </c>
      <c r="H1980" s="194">
        <v>2200000000</v>
      </c>
      <c r="I1980" s="194">
        <v>286000000</v>
      </c>
      <c r="J1980" s="194">
        <f t="shared" si="66"/>
        <v>6912000000</v>
      </c>
      <c r="K1980" s="6" t="s">
        <v>7185</v>
      </c>
      <c r="L1980" s="6" t="s">
        <v>7186</v>
      </c>
      <c r="M1980" s="6"/>
    </row>
    <row r="1981" spans="1:13" ht="24.95" customHeight="1">
      <c r="A1981" s="10" t="s">
        <v>6927</v>
      </c>
      <c r="B1981" s="10" t="s">
        <v>7187</v>
      </c>
      <c r="C1981" s="6" t="s">
        <v>445</v>
      </c>
      <c r="D1981" s="5" t="s">
        <v>7188</v>
      </c>
      <c r="E1981" s="7" t="s">
        <v>133</v>
      </c>
      <c r="F1981" s="6" t="s">
        <v>86</v>
      </c>
      <c r="G1981" s="194">
        <v>150000000</v>
      </c>
      <c r="H1981" s="194">
        <v>30000000</v>
      </c>
      <c r="I1981" s="194">
        <v>50000000</v>
      </c>
      <c r="J1981" s="194">
        <f t="shared" si="66"/>
        <v>230000000</v>
      </c>
      <c r="K1981" s="6" t="s">
        <v>7189</v>
      </c>
      <c r="L1981" s="6" t="s">
        <v>7190</v>
      </c>
      <c r="M1981" s="6"/>
    </row>
    <row r="1982" spans="1:13" ht="24.95" customHeight="1">
      <c r="A1982" s="10" t="s">
        <v>6927</v>
      </c>
      <c r="B1982" s="10" t="s">
        <v>7187</v>
      </c>
      <c r="C1982" s="6" t="s">
        <v>445</v>
      </c>
      <c r="D1982" s="5" t="s">
        <v>7191</v>
      </c>
      <c r="E1982" s="7" t="s">
        <v>420</v>
      </c>
      <c r="F1982" s="6" t="s">
        <v>94</v>
      </c>
      <c r="G1982" s="194">
        <v>300000000</v>
      </c>
      <c r="H1982" s="194">
        <v>700000000</v>
      </c>
      <c r="I1982" s="194">
        <v>50000000</v>
      </c>
      <c r="J1982" s="194">
        <f t="shared" si="66"/>
        <v>1050000000</v>
      </c>
      <c r="K1982" s="6" t="s">
        <v>7189</v>
      </c>
      <c r="L1982" s="6" t="s">
        <v>7190</v>
      </c>
      <c r="M1982" s="6"/>
    </row>
    <row r="1983" spans="1:13" ht="24.95" customHeight="1">
      <c r="A1983" s="10" t="s">
        <v>6956</v>
      </c>
      <c r="B1983" s="10" t="s">
        <v>7015</v>
      </c>
      <c r="C1983" s="6" t="s">
        <v>213</v>
      </c>
      <c r="D1983" s="13" t="s">
        <v>7192</v>
      </c>
      <c r="E1983" s="7" t="s">
        <v>115</v>
      </c>
      <c r="F1983" s="6" t="s">
        <v>18</v>
      </c>
      <c r="G1983" s="194">
        <v>767000000</v>
      </c>
      <c r="H1983" s="194">
        <v>879000000</v>
      </c>
      <c r="I1983" s="194">
        <v>0</v>
      </c>
      <c r="J1983" s="194">
        <f t="shared" si="66"/>
        <v>1646000000</v>
      </c>
      <c r="K1983" s="6" t="s">
        <v>7193</v>
      </c>
      <c r="L1983" s="6" t="s">
        <v>7194</v>
      </c>
      <c r="M1983" s="6"/>
    </row>
    <row r="1984" spans="1:13" ht="24.95" customHeight="1">
      <c r="A1984" s="10" t="s">
        <v>6956</v>
      </c>
      <c r="B1984" s="10" t="s">
        <v>7015</v>
      </c>
      <c r="C1984" s="6" t="s">
        <v>213</v>
      </c>
      <c r="D1984" s="13" t="s">
        <v>7195</v>
      </c>
      <c r="E1984" s="7" t="s">
        <v>115</v>
      </c>
      <c r="F1984" s="6" t="s">
        <v>18</v>
      </c>
      <c r="G1984" s="194">
        <v>767000000</v>
      </c>
      <c r="H1984" s="194">
        <v>879000000</v>
      </c>
      <c r="I1984" s="194">
        <v>0</v>
      </c>
      <c r="J1984" s="194">
        <f t="shared" si="66"/>
        <v>1646000000</v>
      </c>
      <c r="K1984" s="6" t="s">
        <v>7193</v>
      </c>
      <c r="L1984" s="6" t="s">
        <v>7194</v>
      </c>
      <c r="M1984" s="6"/>
    </row>
    <row r="1985" spans="1:13" ht="24.95" customHeight="1">
      <c r="A1985" s="10" t="s">
        <v>6956</v>
      </c>
      <c r="B1985" s="10" t="s">
        <v>7015</v>
      </c>
      <c r="C1985" s="6" t="s">
        <v>213</v>
      </c>
      <c r="D1985" s="13" t="s">
        <v>7196</v>
      </c>
      <c r="E1985" s="7" t="s">
        <v>115</v>
      </c>
      <c r="F1985" s="6" t="s">
        <v>18</v>
      </c>
      <c r="G1985" s="194">
        <v>1318000000</v>
      </c>
      <c r="H1985" s="194">
        <v>2951000000</v>
      </c>
      <c r="I1985" s="194">
        <v>0</v>
      </c>
      <c r="J1985" s="194">
        <f t="shared" si="66"/>
        <v>4269000000</v>
      </c>
      <c r="K1985" s="6" t="s">
        <v>7193</v>
      </c>
      <c r="L1985" s="6" t="s">
        <v>7194</v>
      </c>
      <c r="M1985" s="6"/>
    </row>
    <row r="1986" spans="1:13" ht="24.95" customHeight="1">
      <c r="A1986" s="10" t="s">
        <v>6956</v>
      </c>
      <c r="B1986" s="10" t="s">
        <v>6957</v>
      </c>
      <c r="C1986" s="6" t="s">
        <v>213</v>
      </c>
      <c r="D1986" s="13" t="s">
        <v>7197</v>
      </c>
      <c r="E1986" s="7" t="s">
        <v>223</v>
      </c>
      <c r="F1986" s="6" t="s">
        <v>18</v>
      </c>
      <c r="G1986" s="194">
        <v>90000000</v>
      </c>
      <c r="H1986" s="194">
        <v>0</v>
      </c>
      <c r="I1986" s="194">
        <v>0</v>
      </c>
      <c r="J1986" s="194">
        <f t="shared" si="66"/>
        <v>90000000</v>
      </c>
      <c r="K1986" s="6" t="s">
        <v>6987</v>
      </c>
      <c r="L1986" s="6" t="s">
        <v>6988</v>
      </c>
      <c r="M1986" s="6"/>
    </row>
    <row r="1987" spans="1:13" ht="24.95" customHeight="1">
      <c r="A1987" s="10" t="s">
        <v>6956</v>
      </c>
      <c r="B1987" s="10" t="s">
        <v>6957</v>
      </c>
      <c r="C1987" s="6" t="s">
        <v>213</v>
      </c>
      <c r="D1987" s="13" t="s">
        <v>7198</v>
      </c>
      <c r="E1987" s="7" t="s">
        <v>837</v>
      </c>
      <c r="F1987" s="6" t="s">
        <v>18</v>
      </c>
      <c r="G1987" s="194">
        <v>720441000</v>
      </c>
      <c r="H1987" s="194">
        <v>93657330</v>
      </c>
      <c r="I1987" s="194">
        <v>0</v>
      </c>
      <c r="J1987" s="194">
        <f t="shared" si="66"/>
        <v>814098330</v>
      </c>
      <c r="K1987" s="6" t="s">
        <v>7199</v>
      </c>
      <c r="L1987" s="6" t="s">
        <v>7200</v>
      </c>
      <c r="M1987" s="6"/>
    </row>
    <row r="1988" spans="1:13" ht="24.95" customHeight="1">
      <c r="A1988" s="10" t="s">
        <v>6927</v>
      </c>
      <c r="B1988" s="10" t="s">
        <v>4994</v>
      </c>
      <c r="C1988" s="6" t="s">
        <v>575</v>
      </c>
      <c r="D1988" s="13" t="s">
        <v>7201</v>
      </c>
      <c r="E1988" s="7" t="s">
        <v>133</v>
      </c>
      <c r="F1988" s="6" t="s">
        <v>18</v>
      </c>
      <c r="G1988" s="194">
        <v>600000000</v>
      </c>
      <c r="H1988" s="194">
        <v>1500000000</v>
      </c>
      <c r="I1988" s="194">
        <v>0</v>
      </c>
      <c r="J1988" s="194">
        <f t="shared" si="66"/>
        <v>2100000000</v>
      </c>
      <c r="K1988" s="6" t="s">
        <v>6954</v>
      </c>
      <c r="L1988" s="6" t="s">
        <v>6955</v>
      </c>
      <c r="M1988" s="6"/>
    </row>
    <row r="1989" spans="1:13" ht="24.95" customHeight="1">
      <c r="A1989" s="10" t="s">
        <v>6927</v>
      </c>
      <c r="B1989" s="10" t="s">
        <v>4994</v>
      </c>
      <c r="C1989" s="6" t="s">
        <v>575</v>
      </c>
      <c r="D1989" s="13" t="s">
        <v>7202</v>
      </c>
      <c r="E1989" s="7" t="s">
        <v>133</v>
      </c>
      <c r="F1989" s="6" t="s">
        <v>119</v>
      </c>
      <c r="G1989" s="194">
        <v>400000000</v>
      </c>
      <c r="H1989" s="194">
        <v>400000000</v>
      </c>
      <c r="I1989" s="194">
        <v>0</v>
      </c>
      <c r="J1989" s="194">
        <f t="shared" si="66"/>
        <v>800000000</v>
      </c>
      <c r="K1989" s="6" t="s">
        <v>6954</v>
      </c>
      <c r="L1989" s="6" t="s">
        <v>6955</v>
      </c>
      <c r="M1989" s="6"/>
    </row>
    <row r="1990" spans="1:13" ht="24.95" customHeight="1">
      <c r="A1990" s="10" t="s">
        <v>6927</v>
      </c>
      <c r="B1990" s="10" t="s">
        <v>4994</v>
      </c>
      <c r="C1990" s="6" t="s">
        <v>575</v>
      </c>
      <c r="D1990" s="13" t="s">
        <v>7203</v>
      </c>
      <c r="E1990" s="7" t="s">
        <v>133</v>
      </c>
      <c r="F1990" s="6" t="s">
        <v>18</v>
      </c>
      <c r="G1990" s="194">
        <v>150000000</v>
      </c>
      <c r="H1990" s="194">
        <v>52000000</v>
      </c>
      <c r="I1990" s="194">
        <v>0</v>
      </c>
      <c r="J1990" s="194">
        <f t="shared" si="66"/>
        <v>202000000</v>
      </c>
      <c r="K1990" s="6" t="s">
        <v>6954</v>
      </c>
      <c r="L1990" s="6" t="s">
        <v>6955</v>
      </c>
      <c r="M1990" s="6"/>
    </row>
    <row r="1991" spans="1:13" ht="24.95" customHeight="1">
      <c r="A1991" s="10" t="s">
        <v>6927</v>
      </c>
      <c r="B1991" s="10" t="s">
        <v>7187</v>
      </c>
      <c r="C1991" s="6" t="s">
        <v>1062</v>
      </c>
      <c r="D1991" s="5" t="s">
        <v>7204</v>
      </c>
      <c r="E1991" s="7" t="s">
        <v>133</v>
      </c>
      <c r="F1991" s="6" t="s">
        <v>86</v>
      </c>
      <c r="G1991" s="194">
        <v>30000000</v>
      </c>
      <c r="H1991" s="194">
        <v>100000000</v>
      </c>
      <c r="I1991" s="194">
        <v>50000000</v>
      </c>
      <c r="J1991" s="194">
        <f>G1991+H1991+I1991</f>
        <v>180000000</v>
      </c>
      <c r="K1991" s="6" t="s">
        <v>7205</v>
      </c>
      <c r="L1991" s="6" t="s">
        <v>7206</v>
      </c>
      <c r="M1991" s="6"/>
    </row>
    <row r="1992" spans="1:13" ht="24.95" customHeight="1">
      <c r="A1992" s="10" t="s">
        <v>6927</v>
      </c>
      <c r="B1992" s="10" t="s">
        <v>7187</v>
      </c>
      <c r="C1992" s="6" t="s">
        <v>1062</v>
      </c>
      <c r="D1992" s="5" t="s">
        <v>7207</v>
      </c>
      <c r="E1992" s="7" t="s">
        <v>420</v>
      </c>
      <c r="F1992" s="6" t="s">
        <v>86</v>
      </c>
      <c r="G1992" s="194">
        <v>300000000</v>
      </c>
      <c r="H1992" s="194">
        <v>2100000000</v>
      </c>
      <c r="I1992" s="194">
        <v>50000000</v>
      </c>
      <c r="J1992" s="194">
        <f>G1992+H1992+I1992</f>
        <v>2450000000</v>
      </c>
      <c r="K1992" s="6" t="s">
        <v>7205</v>
      </c>
      <c r="L1992" s="6" t="s">
        <v>7206</v>
      </c>
      <c r="M1992" s="6"/>
    </row>
    <row r="1993" spans="1:13" ht="24.95" customHeight="1">
      <c r="A1993" s="10" t="s">
        <v>6927</v>
      </c>
      <c r="B1993" s="10" t="s">
        <v>7187</v>
      </c>
      <c r="C1993" s="6" t="s">
        <v>1062</v>
      </c>
      <c r="D1993" s="5" t="s">
        <v>7208</v>
      </c>
      <c r="E1993" s="7" t="s">
        <v>420</v>
      </c>
      <c r="F1993" s="6" t="s">
        <v>86</v>
      </c>
      <c r="G1993" s="194">
        <v>100000000</v>
      </c>
      <c r="H1993" s="194">
        <v>600000000</v>
      </c>
      <c r="I1993" s="194">
        <v>37000000</v>
      </c>
      <c r="J1993" s="194">
        <f>G1993+H1993+I1993</f>
        <v>737000000</v>
      </c>
      <c r="K1993" s="6" t="s">
        <v>7205</v>
      </c>
      <c r="L1993" s="6" t="s">
        <v>7206</v>
      </c>
      <c r="M1993" s="6"/>
    </row>
    <row r="1994" spans="1:13" ht="24.95" customHeight="1">
      <c r="A1994" s="10" t="s">
        <v>6927</v>
      </c>
      <c r="B1994" s="10" t="s">
        <v>7187</v>
      </c>
      <c r="C1994" s="6" t="s">
        <v>1062</v>
      </c>
      <c r="D1994" s="5" t="s">
        <v>7209</v>
      </c>
      <c r="E1994" s="7" t="s">
        <v>420</v>
      </c>
      <c r="F1994" s="6" t="s">
        <v>86</v>
      </c>
      <c r="G1994" s="194">
        <v>100000000</v>
      </c>
      <c r="H1994" s="194">
        <v>60000000</v>
      </c>
      <c r="I1994" s="194">
        <v>2000000</v>
      </c>
      <c r="J1994" s="194">
        <f>G1994+H1994+I1994</f>
        <v>162000000</v>
      </c>
      <c r="K1994" s="6" t="s">
        <v>7205</v>
      </c>
      <c r="L1994" s="6" t="s">
        <v>7206</v>
      </c>
      <c r="M1994" s="6"/>
    </row>
    <row r="1995" spans="1:13" ht="24.95" customHeight="1">
      <c r="A1995" s="10" t="s">
        <v>6956</v>
      </c>
      <c r="B1995" s="10" t="s">
        <v>6957</v>
      </c>
      <c r="C1995" s="6" t="s">
        <v>575</v>
      </c>
      <c r="D1995" s="13" t="s">
        <v>7210</v>
      </c>
      <c r="E1995" s="7" t="s">
        <v>133</v>
      </c>
      <c r="F1995" s="6" t="s">
        <v>18</v>
      </c>
      <c r="G1995" s="194">
        <v>56100000</v>
      </c>
      <c r="H1995" s="194">
        <v>256746000</v>
      </c>
      <c r="I1995" s="194">
        <v>15000000</v>
      </c>
      <c r="J1995" s="194">
        <f t="shared" ref="J1995:J2018" si="67">SUM(G1995:I1995)</f>
        <v>327846000</v>
      </c>
      <c r="K1995" s="6" t="s">
        <v>6971</v>
      </c>
      <c r="L1995" s="6" t="s">
        <v>6972</v>
      </c>
      <c r="M1995" s="6"/>
    </row>
    <row r="1996" spans="1:13" ht="24.95" customHeight="1">
      <c r="A1996" s="10" t="s">
        <v>6956</v>
      </c>
      <c r="B1996" s="10" t="s">
        <v>6957</v>
      </c>
      <c r="C1996" s="6" t="s">
        <v>575</v>
      </c>
      <c r="D1996" s="13" t="s">
        <v>7211</v>
      </c>
      <c r="E1996" s="7" t="s">
        <v>133</v>
      </c>
      <c r="F1996" s="6" t="s">
        <v>18</v>
      </c>
      <c r="G1996" s="194">
        <v>72000000</v>
      </c>
      <c r="H1996" s="194">
        <v>633894000</v>
      </c>
      <c r="I1996" s="194">
        <v>15000000</v>
      </c>
      <c r="J1996" s="194">
        <f t="shared" si="67"/>
        <v>720894000</v>
      </c>
      <c r="K1996" s="6" t="s">
        <v>6971</v>
      </c>
      <c r="L1996" s="6" t="s">
        <v>6972</v>
      </c>
      <c r="M1996" s="6"/>
    </row>
    <row r="1997" spans="1:13" ht="24.95" customHeight="1">
      <c r="A1997" s="10" t="s">
        <v>6956</v>
      </c>
      <c r="B1997" s="10" t="s">
        <v>6957</v>
      </c>
      <c r="C1997" s="6" t="s">
        <v>575</v>
      </c>
      <c r="D1997" s="13" t="s">
        <v>7212</v>
      </c>
      <c r="E1997" s="7" t="s">
        <v>133</v>
      </c>
      <c r="F1997" s="6" t="s">
        <v>18</v>
      </c>
      <c r="G1997" s="194">
        <v>134100000</v>
      </c>
      <c r="H1997" s="194">
        <v>809148000</v>
      </c>
      <c r="I1997" s="194">
        <v>15000000</v>
      </c>
      <c r="J1997" s="194">
        <f t="shared" si="67"/>
        <v>958248000</v>
      </c>
      <c r="K1997" s="6" t="s">
        <v>6971</v>
      </c>
      <c r="L1997" s="6" t="s">
        <v>6972</v>
      </c>
      <c r="M1997" s="6"/>
    </row>
    <row r="1998" spans="1:13" ht="24.95" customHeight="1">
      <c r="A1998" s="10" t="s">
        <v>6956</v>
      </c>
      <c r="B1998" s="10" t="s">
        <v>6957</v>
      </c>
      <c r="C1998" s="6" t="s">
        <v>575</v>
      </c>
      <c r="D1998" s="13" t="s">
        <v>7213</v>
      </c>
      <c r="E1998" s="7" t="s">
        <v>133</v>
      </c>
      <c r="F1998" s="6" t="s">
        <v>18</v>
      </c>
      <c r="G1998" s="194">
        <v>36550000</v>
      </c>
      <c r="H1998" s="194">
        <v>40000000</v>
      </c>
      <c r="I1998" s="194">
        <v>15000000</v>
      </c>
      <c r="J1998" s="194">
        <f t="shared" si="67"/>
        <v>91550000</v>
      </c>
      <c r="K1998" s="6" t="s">
        <v>6971</v>
      </c>
      <c r="L1998" s="6" t="s">
        <v>6972</v>
      </c>
      <c r="M1998" s="6"/>
    </row>
    <row r="1999" spans="1:13" ht="24.95" customHeight="1">
      <c r="A1999" s="10" t="s">
        <v>6956</v>
      </c>
      <c r="B1999" s="10" t="s">
        <v>6957</v>
      </c>
      <c r="C1999" s="6" t="s">
        <v>575</v>
      </c>
      <c r="D1999" s="13" t="s">
        <v>7214</v>
      </c>
      <c r="E1999" s="7" t="s">
        <v>133</v>
      </c>
      <c r="F1999" s="6" t="s">
        <v>18</v>
      </c>
      <c r="G1999" s="194">
        <v>82300000</v>
      </c>
      <c r="H1999" s="194">
        <v>203830000</v>
      </c>
      <c r="I1999" s="194">
        <v>15000000</v>
      </c>
      <c r="J1999" s="194">
        <f t="shared" si="67"/>
        <v>301130000</v>
      </c>
      <c r="K1999" s="6" t="s">
        <v>7215</v>
      </c>
      <c r="L1999" s="6" t="s">
        <v>7216</v>
      </c>
      <c r="M1999" s="6"/>
    </row>
    <row r="2000" spans="1:13" ht="24.95" customHeight="1">
      <c r="A2000" s="10" t="s">
        <v>6956</v>
      </c>
      <c r="B2000" s="10" t="s">
        <v>6957</v>
      </c>
      <c r="C2000" s="6" t="s">
        <v>575</v>
      </c>
      <c r="D2000" s="13" t="s">
        <v>7217</v>
      </c>
      <c r="E2000" s="7" t="s">
        <v>133</v>
      </c>
      <c r="F2000" s="6" t="s">
        <v>18</v>
      </c>
      <c r="G2000" s="194">
        <v>72000000</v>
      </c>
      <c r="H2000" s="194">
        <v>580020000</v>
      </c>
      <c r="I2000" s="194">
        <v>15000000</v>
      </c>
      <c r="J2000" s="194">
        <f t="shared" si="67"/>
        <v>667020000</v>
      </c>
      <c r="K2000" s="6" t="s">
        <v>7215</v>
      </c>
      <c r="L2000" s="6" t="s">
        <v>7216</v>
      </c>
      <c r="M2000" s="6"/>
    </row>
    <row r="2001" spans="1:13" ht="24.95" customHeight="1">
      <c r="A2001" s="10" t="s">
        <v>6956</v>
      </c>
      <c r="B2001" s="10" t="s">
        <v>6957</v>
      </c>
      <c r="C2001" s="6" t="s">
        <v>575</v>
      </c>
      <c r="D2001" s="13" t="s">
        <v>7218</v>
      </c>
      <c r="E2001" s="7" t="s">
        <v>133</v>
      </c>
      <c r="F2001" s="6" t="s">
        <v>18</v>
      </c>
      <c r="G2001" s="194">
        <v>134100000</v>
      </c>
      <c r="H2001" s="194">
        <v>779666000</v>
      </c>
      <c r="I2001" s="194">
        <v>15000000</v>
      </c>
      <c r="J2001" s="194">
        <f t="shared" si="67"/>
        <v>928766000</v>
      </c>
      <c r="K2001" s="6" t="s">
        <v>7215</v>
      </c>
      <c r="L2001" s="6" t="s">
        <v>7216</v>
      </c>
      <c r="M2001" s="6"/>
    </row>
    <row r="2002" spans="1:13" ht="24.95" customHeight="1">
      <c r="A2002" s="10" t="s">
        <v>6956</v>
      </c>
      <c r="B2002" s="10" t="s">
        <v>6957</v>
      </c>
      <c r="C2002" s="6" t="s">
        <v>575</v>
      </c>
      <c r="D2002" s="13" t="s">
        <v>7219</v>
      </c>
      <c r="E2002" s="7" t="s">
        <v>133</v>
      </c>
      <c r="F2002" s="6" t="s">
        <v>18</v>
      </c>
      <c r="G2002" s="194">
        <v>36550000</v>
      </c>
      <c r="H2002" s="194">
        <v>20000000</v>
      </c>
      <c r="I2002" s="194">
        <v>15000000</v>
      </c>
      <c r="J2002" s="194">
        <f t="shared" si="67"/>
        <v>71550000</v>
      </c>
      <c r="K2002" s="6" t="s">
        <v>7215</v>
      </c>
      <c r="L2002" s="6" t="s">
        <v>7216</v>
      </c>
      <c r="M2002" s="6"/>
    </row>
    <row r="2003" spans="1:13" ht="24.95" customHeight="1">
      <c r="A2003" s="10" t="s">
        <v>6956</v>
      </c>
      <c r="B2003" s="10" t="s">
        <v>6957</v>
      </c>
      <c r="C2003" s="6" t="s">
        <v>575</v>
      </c>
      <c r="D2003" s="13" t="s">
        <v>7220</v>
      </c>
      <c r="E2003" s="7" t="s">
        <v>526</v>
      </c>
      <c r="F2003" s="6" t="s">
        <v>18</v>
      </c>
      <c r="G2003" s="194">
        <v>4347000000</v>
      </c>
      <c r="H2003" s="194">
        <v>1922000000</v>
      </c>
      <c r="I2003" s="194">
        <v>990000000</v>
      </c>
      <c r="J2003" s="194">
        <f t="shared" si="67"/>
        <v>7259000000</v>
      </c>
      <c r="K2003" s="6" t="s">
        <v>7221</v>
      </c>
      <c r="L2003" s="6" t="s">
        <v>7222</v>
      </c>
      <c r="M2003" s="6"/>
    </row>
    <row r="2004" spans="1:13" ht="24.95" customHeight="1">
      <c r="A2004" s="10" t="s">
        <v>7111</v>
      </c>
      <c r="B2004" s="10" t="s">
        <v>6667</v>
      </c>
      <c r="C2004" s="6" t="s">
        <v>139</v>
      </c>
      <c r="D2004" s="5" t="s">
        <v>7223</v>
      </c>
      <c r="E2004" s="7" t="s">
        <v>526</v>
      </c>
      <c r="F2004" s="6" t="s">
        <v>18</v>
      </c>
      <c r="G2004" s="194">
        <v>500000000</v>
      </c>
      <c r="H2004" s="194">
        <v>0</v>
      </c>
      <c r="I2004" s="194">
        <v>0</v>
      </c>
      <c r="J2004" s="194">
        <f t="shared" si="67"/>
        <v>500000000</v>
      </c>
      <c r="K2004" s="6" t="s">
        <v>7224</v>
      </c>
      <c r="L2004" s="6" t="s">
        <v>7225</v>
      </c>
      <c r="M2004" s="6"/>
    </row>
    <row r="2005" spans="1:13" ht="24.95" customHeight="1">
      <c r="A2005" s="10" t="s">
        <v>7111</v>
      </c>
      <c r="B2005" s="10" t="s">
        <v>6667</v>
      </c>
      <c r="C2005" s="6" t="s">
        <v>7226</v>
      </c>
      <c r="D2005" s="5" t="s">
        <v>7227</v>
      </c>
      <c r="E2005" s="7" t="s">
        <v>133</v>
      </c>
      <c r="F2005" s="6" t="s">
        <v>18</v>
      </c>
      <c r="G2005" s="194">
        <v>91300000</v>
      </c>
      <c r="H2005" s="194">
        <v>130875000</v>
      </c>
      <c r="I2005" s="194">
        <v>10000000</v>
      </c>
      <c r="J2005" s="194">
        <f t="shared" si="67"/>
        <v>232175000</v>
      </c>
      <c r="K2005" s="6" t="s">
        <v>7228</v>
      </c>
      <c r="L2005" s="6" t="s">
        <v>7229</v>
      </c>
      <c r="M2005" s="6"/>
    </row>
    <row r="2006" spans="1:13" ht="24.95" customHeight="1">
      <c r="A2006" s="10" t="s">
        <v>7111</v>
      </c>
      <c r="B2006" s="10" t="s">
        <v>6667</v>
      </c>
      <c r="C2006" s="6" t="s">
        <v>7226</v>
      </c>
      <c r="D2006" s="5" t="s">
        <v>7230</v>
      </c>
      <c r="E2006" s="7" t="s">
        <v>133</v>
      </c>
      <c r="F2006" s="6" t="s">
        <v>18</v>
      </c>
      <c r="G2006" s="194">
        <v>62622000</v>
      </c>
      <c r="H2006" s="194">
        <v>464454000</v>
      </c>
      <c r="I2006" s="194">
        <v>25000000</v>
      </c>
      <c r="J2006" s="194">
        <f t="shared" si="67"/>
        <v>552076000</v>
      </c>
      <c r="K2006" s="6" t="s">
        <v>7228</v>
      </c>
      <c r="L2006" s="6" t="s">
        <v>7229</v>
      </c>
      <c r="M2006" s="6"/>
    </row>
    <row r="2007" spans="1:13" ht="24.95" customHeight="1">
      <c r="A2007" s="10" t="s">
        <v>7111</v>
      </c>
      <c r="B2007" s="10" t="s">
        <v>6667</v>
      </c>
      <c r="C2007" s="6" t="s">
        <v>7226</v>
      </c>
      <c r="D2007" s="5" t="s">
        <v>7231</v>
      </c>
      <c r="E2007" s="7" t="s">
        <v>133</v>
      </c>
      <c r="F2007" s="6" t="s">
        <v>18</v>
      </c>
      <c r="G2007" s="194">
        <v>100000000</v>
      </c>
      <c r="H2007" s="194">
        <v>779666000</v>
      </c>
      <c r="I2007" s="194">
        <v>25000000</v>
      </c>
      <c r="J2007" s="194">
        <f t="shared" si="67"/>
        <v>904666000</v>
      </c>
      <c r="K2007" s="6" t="s">
        <v>7228</v>
      </c>
      <c r="L2007" s="6" t="s">
        <v>7229</v>
      </c>
      <c r="M2007" s="6"/>
    </row>
    <row r="2008" spans="1:13" ht="24.95" customHeight="1">
      <c r="A2008" s="10" t="s">
        <v>7111</v>
      </c>
      <c r="B2008" s="10" t="s">
        <v>6667</v>
      </c>
      <c r="C2008" s="6" t="s">
        <v>7226</v>
      </c>
      <c r="D2008" s="5" t="s">
        <v>7232</v>
      </c>
      <c r="E2008" s="7" t="s">
        <v>133</v>
      </c>
      <c r="F2008" s="6" t="s">
        <v>18</v>
      </c>
      <c r="G2008" s="194">
        <v>93900000</v>
      </c>
      <c r="H2008" s="194">
        <v>347600000</v>
      </c>
      <c r="I2008" s="194">
        <v>10000000</v>
      </c>
      <c r="J2008" s="194">
        <f t="shared" si="67"/>
        <v>451500000</v>
      </c>
      <c r="K2008" s="6" t="s">
        <v>7233</v>
      </c>
      <c r="L2008" s="6" t="s">
        <v>7234</v>
      </c>
      <c r="M2008" s="6"/>
    </row>
    <row r="2009" spans="1:13" ht="24.95" customHeight="1">
      <c r="A2009" s="10" t="s">
        <v>7032</v>
      </c>
      <c r="B2009" s="10" t="s">
        <v>6629</v>
      </c>
      <c r="C2009" s="6" t="s">
        <v>7235</v>
      </c>
      <c r="D2009" s="5" t="s">
        <v>7236</v>
      </c>
      <c r="E2009" s="7" t="s">
        <v>133</v>
      </c>
      <c r="F2009" s="6" t="s">
        <v>18</v>
      </c>
      <c r="G2009" s="194">
        <v>170712000</v>
      </c>
      <c r="H2009" s="194">
        <v>1539175000</v>
      </c>
      <c r="I2009" s="194">
        <v>25000000</v>
      </c>
      <c r="J2009" s="194">
        <f t="shared" si="67"/>
        <v>1734887000</v>
      </c>
      <c r="K2009" s="6" t="s">
        <v>7233</v>
      </c>
      <c r="L2009" s="6" t="s">
        <v>7234</v>
      </c>
      <c r="M2009" s="6"/>
    </row>
    <row r="2010" spans="1:13" ht="24.95" customHeight="1">
      <c r="A2010" s="10" t="s">
        <v>7032</v>
      </c>
      <c r="B2010" s="10" t="s">
        <v>6629</v>
      </c>
      <c r="C2010" s="6" t="s">
        <v>7235</v>
      </c>
      <c r="D2010" s="5" t="s">
        <v>7237</v>
      </c>
      <c r="E2010" s="7" t="s">
        <v>133</v>
      </c>
      <c r="F2010" s="6" t="s">
        <v>18</v>
      </c>
      <c r="G2010" s="194">
        <v>100000000</v>
      </c>
      <c r="H2010" s="194">
        <v>380000000</v>
      </c>
      <c r="I2010" s="194">
        <v>25000000</v>
      </c>
      <c r="J2010" s="194">
        <f t="shared" si="67"/>
        <v>505000000</v>
      </c>
      <c r="K2010" s="6" t="s">
        <v>7233</v>
      </c>
      <c r="L2010" s="6" t="s">
        <v>7234</v>
      </c>
      <c r="M2010" s="6"/>
    </row>
    <row r="2011" spans="1:13" ht="24.95" customHeight="1">
      <c r="A2011" s="10" t="s">
        <v>7032</v>
      </c>
      <c r="B2011" s="10" t="s">
        <v>6629</v>
      </c>
      <c r="C2011" s="6" t="s">
        <v>7235</v>
      </c>
      <c r="D2011" s="5" t="s">
        <v>7238</v>
      </c>
      <c r="E2011" s="7" t="s">
        <v>133</v>
      </c>
      <c r="F2011" s="6" t="s">
        <v>18</v>
      </c>
      <c r="G2011" s="194">
        <v>113900000</v>
      </c>
      <c r="H2011" s="194">
        <v>287830000</v>
      </c>
      <c r="I2011" s="194">
        <v>10000000</v>
      </c>
      <c r="J2011" s="194">
        <f t="shared" si="67"/>
        <v>411730000</v>
      </c>
      <c r="K2011" s="6" t="s">
        <v>6946</v>
      </c>
      <c r="L2011" s="6" t="s">
        <v>6947</v>
      </c>
      <c r="M2011" s="6"/>
    </row>
    <row r="2012" spans="1:13" ht="24.95" customHeight="1">
      <c r="A2012" s="10" t="s">
        <v>7032</v>
      </c>
      <c r="B2012" s="10" t="s">
        <v>6629</v>
      </c>
      <c r="C2012" s="6" t="s">
        <v>7235</v>
      </c>
      <c r="D2012" s="5" t="s">
        <v>7239</v>
      </c>
      <c r="E2012" s="7" t="s">
        <v>133</v>
      </c>
      <c r="F2012" s="6" t="s">
        <v>18</v>
      </c>
      <c r="G2012" s="194">
        <v>183388000</v>
      </c>
      <c r="H2012" s="194">
        <v>1555175000</v>
      </c>
      <c r="I2012" s="194">
        <v>25000000</v>
      </c>
      <c r="J2012" s="194">
        <f t="shared" si="67"/>
        <v>1763563000</v>
      </c>
      <c r="K2012" s="6" t="s">
        <v>6946</v>
      </c>
      <c r="L2012" s="6" t="s">
        <v>6947</v>
      </c>
      <c r="M2012" s="6"/>
    </row>
    <row r="2013" spans="1:13" ht="24.95" customHeight="1">
      <c r="A2013" s="10" t="s">
        <v>7032</v>
      </c>
      <c r="B2013" s="10" t="s">
        <v>6629</v>
      </c>
      <c r="C2013" s="6" t="s">
        <v>7235</v>
      </c>
      <c r="D2013" s="5" t="s">
        <v>7240</v>
      </c>
      <c r="E2013" s="7" t="s">
        <v>133</v>
      </c>
      <c r="F2013" s="6" t="s">
        <v>18</v>
      </c>
      <c r="G2013" s="194">
        <v>100000000</v>
      </c>
      <c r="H2013" s="194">
        <v>2164365000</v>
      </c>
      <c r="I2013" s="194">
        <v>25000000</v>
      </c>
      <c r="J2013" s="194">
        <f t="shared" si="67"/>
        <v>2289365000</v>
      </c>
      <c r="K2013" s="6" t="s">
        <v>6946</v>
      </c>
      <c r="L2013" s="6" t="s">
        <v>6947</v>
      </c>
      <c r="M2013" s="6"/>
    </row>
    <row r="2014" spans="1:13" ht="24.95" customHeight="1">
      <c r="A2014" s="10" t="s">
        <v>7032</v>
      </c>
      <c r="B2014" s="10" t="s">
        <v>6629</v>
      </c>
      <c r="C2014" s="6" t="s">
        <v>7235</v>
      </c>
      <c r="D2014" s="5" t="s">
        <v>7241</v>
      </c>
      <c r="E2014" s="7" t="s">
        <v>133</v>
      </c>
      <c r="F2014" s="6" t="s">
        <v>18</v>
      </c>
      <c r="G2014" s="194">
        <v>900000000</v>
      </c>
      <c r="H2014" s="194">
        <v>1787953000</v>
      </c>
      <c r="I2014" s="194">
        <v>74000000</v>
      </c>
      <c r="J2014" s="194">
        <f t="shared" si="67"/>
        <v>2761953000</v>
      </c>
      <c r="K2014" s="6" t="s">
        <v>7242</v>
      </c>
      <c r="L2014" s="6" t="s">
        <v>7243</v>
      </c>
      <c r="M2014" s="6"/>
    </row>
    <row r="2015" spans="1:13" ht="24.95" customHeight="1">
      <c r="A2015" s="10" t="s">
        <v>7032</v>
      </c>
      <c r="B2015" s="10" t="s">
        <v>6629</v>
      </c>
      <c r="C2015" s="6" t="s">
        <v>7235</v>
      </c>
      <c r="D2015" s="5" t="s">
        <v>7244</v>
      </c>
      <c r="E2015" s="7" t="s">
        <v>133</v>
      </c>
      <c r="F2015" s="6" t="s">
        <v>119</v>
      </c>
      <c r="G2015" s="194">
        <v>400000000</v>
      </c>
      <c r="H2015" s="194">
        <v>1787953000</v>
      </c>
      <c r="I2015" s="194">
        <v>74000000</v>
      </c>
      <c r="J2015" s="194">
        <f t="shared" si="67"/>
        <v>2261953000</v>
      </c>
      <c r="K2015" s="6" t="s">
        <v>7245</v>
      </c>
      <c r="L2015" s="6" t="s">
        <v>7246</v>
      </c>
      <c r="M2015" s="6"/>
    </row>
    <row r="2016" spans="1:13" ht="24.95" customHeight="1">
      <c r="A2016" s="10" t="s">
        <v>7032</v>
      </c>
      <c r="B2016" s="10" t="s">
        <v>6629</v>
      </c>
      <c r="C2016" s="6" t="s">
        <v>7235</v>
      </c>
      <c r="D2016" s="5" t="s">
        <v>7247</v>
      </c>
      <c r="E2016" s="7" t="s">
        <v>133</v>
      </c>
      <c r="F2016" s="6" t="s">
        <v>18</v>
      </c>
      <c r="G2016" s="194">
        <v>400000000</v>
      </c>
      <c r="H2016" s="194">
        <v>1787953000</v>
      </c>
      <c r="I2016" s="194">
        <v>74000000</v>
      </c>
      <c r="J2016" s="194">
        <f t="shared" si="67"/>
        <v>2261953000</v>
      </c>
      <c r="K2016" s="6" t="s">
        <v>7228</v>
      </c>
      <c r="L2016" s="6" t="s">
        <v>7229</v>
      </c>
      <c r="M2016" s="6"/>
    </row>
    <row r="2017" spans="1:13" ht="24.95" customHeight="1">
      <c r="A2017" s="10" t="s">
        <v>7032</v>
      </c>
      <c r="B2017" s="10" t="s">
        <v>6629</v>
      </c>
      <c r="C2017" s="6" t="s">
        <v>7235</v>
      </c>
      <c r="D2017" s="5" t="s">
        <v>7248</v>
      </c>
      <c r="E2017" s="7" t="s">
        <v>133</v>
      </c>
      <c r="F2017" s="6" t="s">
        <v>18</v>
      </c>
      <c r="G2017" s="194">
        <v>273222000</v>
      </c>
      <c r="H2017" s="194">
        <v>3334512000</v>
      </c>
      <c r="I2017" s="194">
        <v>44000000</v>
      </c>
      <c r="J2017" s="194">
        <f t="shared" si="67"/>
        <v>3651734000</v>
      </c>
      <c r="K2017" s="6" t="s">
        <v>7249</v>
      </c>
      <c r="L2017" s="6" t="s">
        <v>7250</v>
      </c>
      <c r="M2017" s="6"/>
    </row>
    <row r="2018" spans="1:13" ht="24.95" customHeight="1">
      <c r="A2018" s="10" t="s">
        <v>7032</v>
      </c>
      <c r="B2018" s="10" t="s">
        <v>6629</v>
      </c>
      <c r="C2018" s="6" t="s">
        <v>7235</v>
      </c>
      <c r="D2018" s="5" t="s">
        <v>7251</v>
      </c>
      <c r="E2018" s="7" t="s">
        <v>133</v>
      </c>
      <c r="F2018" s="6" t="s">
        <v>18</v>
      </c>
      <c r="G2018" s="194">
        <v>144782000</v>
      </c>
      <c r="H2018" s="194">
        <v>1618296000</v>
      </c>
      <c r="I2018" s="194">
        <v>80000000</v>
      </c>
      <c r="J2018" s="194">
        <f t="shared" si="67"/>
        <v>1843078000</v>
      </c>
      <c r="K2018" s="6" t="s">
        <v>7249</v>
      </c>
      <c r="L2018" s="6" t="s">
        <v>7250</v>
      </c>
      <c r="M2018" s="6"/>
    </row>
    <row r="2019" spans="1:13" ht="24.95" customHeight="1">
      <c r="A2019" s="10" t="s">
        <v>7032</v>
      </c>
      <c r="B2019" s="10" t="s">
        <v>7048</v>
      </c>
      <c r="C2019" s="6" t="s">
        <v>7235</v>
      </c>
      <c r="D2019" s="5" t="s">
        <v>7252</v>
      </c>
      <c r="E2019" s="7" t="s">
        <v>133</v>
      </c>
      <c r="F2019" s="6" t="s">
        <v>6637</v>
      </c>
      <c r="G2019" s="194">
        <v>150000000</v>
      </c>
      <c r="H2019" s="194">
        <v>820000000</v>
      </c>
      <c r="I2019" s="194">
        <v>50000000</v>
      </c>
      <c r="J2019" s="194">
        <f>G2019+H2019+I2019</f>
        <v>1020000000</v>
      </c>
      <c r="K2019" s="6" t="s">
        <v>7253</v>
      </c>
      <c r="L2019" s="6" t="s">
        <v>7254</v>
      </c>
      <c r="M2019" s="6"/>
    </row>
    <row r="2020" spans="1:13" ht="24.95" customHeight="1">
      <c r="A2020" s="10" t="s">
        <v>7032</v>
      </c>
      <c r="B2020" s="10" t="s">
        <v>7048</v>
      </c>
      <c r="C2020" s="6" t="s">
        <v>7235</v>
      </c>
      <c r="D2020" s="5" t="s">
        <v>7255</v>
      </c>
      <c r="E2020" s="7" t="s">
        <v>420</v>
      </c>
      <c r="F2020" s="6" t="s">
        <v>6637</v>
      </c>
      <c r="G2020" s="194">
        <v>300000000</v>
      </c>
      <c r="H2020" s="194">
        <v>2200000000</v>
      </c>
      <c r="I2020" s="194">
        <v>350000000</v>
      </c>
      <c r="J2020" s="194">
        <f>SUM(G2020:I2020)</f>
        <v>2850000000</v>
      </c>
      <c r="K2020" s="6" t="s">
        <v>7253</v>
      </c>
      <c r="L2020" s="6" t="s">
        <v>7254</v>
      </c>
      <c r="M2020" s="6"/>
    </row>
    <row r="2021" spans="1:13" ht="24.95" customHeight="1">
      <c r="A2021" s="10" t="s">
        <v>7032</v>
      </c>
      <c r="B2021" s="10" t="s">
        <v>7048</v>
      </c>
      <c r="C2021" s="6" t="s">
        <v>7235</v>
      </c>
      <c r="D2021" s="5" t="s">
        <v>7256</v>
      </c>
      <c r="E2021" s="7" t="s">
        <v>420</v>
      </c>
      <c r="F2021" s="6" t="s">
        <v>6637</v>
      </c>
      <c r="G2021" s="194">
        <v>400000000</v>
      </c>
      <c r="H2021" s="194">
        <v>5600000000</v>
      </c>
      <c r="I2021" s="194">
        <v>60000000</v>
      </c>
      <c r="J2021" s="194">
        <f>SUM(G2021:I2021)</f>
        <v>6060000000</v>
      </c>
      <c r="K2021" s="6" t="s">
        <v>7253</v>
      </c>
      <c r="L2021" s="6" t="s">
        <v>7254</v>
      </c>
      <c r="M2021" s="6"/>
    </row>
    <row r="2022" spans="1:13" ht="24.95" customHeight="1">
      <c r="A2022" s="10" t="s">
        <v>6956</v>
      </c>
      <c r="B2022" s="10" t="s">
        <v>6957</v>
      </c>
      <c r="C2022" s="6" t="s">
        <v>139</v>
      </c>
      <c r="D2022" s="13" t="s">
        <v>7257</v>
      </c>
      <c r="E2022" s="7" t="s">
        <v>133</v>
      </c>
      <c r="F2022" s="6" t="s">
        <v>18</v>
      </c>
      <c r="G2022" s="194">
        <v>400000000</v>
      </c>
      <c r="H2022" s="194">
        <v>3830000000</v>
      </c>
      <c r="I2022" s="194">
        <v>100000000</v>
      </c>
      <c r="J2022" s="194">
        <f>SUM(G2022:I2022)</f>
        <v>4330000000</v>
      </c>
      <c r="K2022" s="6" t="s">
        <v>7128</v>
      </c>
      <c r="L2022" s="6" t="s">
        <v>7129</v>
      </c>
      <c r="M2022" s="6"/>
    </row>
    <row r="2023" spans="1:13" ht="24.95" customHeight="1">
      <c r="A2023" s="10" t="s">
        <v>6956</v>
      </c>
      <c r="B2023" s="10" t="s">
        <v>7100</v>
      </c>
      <c r="C2023" s="6" t="s">
        <v>126</v>
      </c>
      <c r="D2023" s="5" t="s">
        <v>7258</v>
      </c>
      <c r="E2023" s="7" t="s">
        <v>223</v>
      </c>
      <c r="F2023" s="6" t="s">
        <v>18</v>
      </c>
      <c r="G2023" s="194">
        <v>400000000</v>
      </c>
      <c r="H2023" s="194">
        <v>600000000</v>
      </c>
      <c r="I2023" s="194">
        <v>0</v>
      </c>
      <c r="J2023" s="194">
        <f>G2023+H2023+I2023</f>
        <v>1000000000</v>
      </c>
      <c r="K2023" s="6" t="s">
        <v>7102</v>
      </c>
      <c r="L2023" s="6" t="s">
        <v>7103</v>
      </c>
      <c r="M2023" s="6"/>
    </row>
    <row r="2024" spans="1:13" ht="24.95" customHeight="1">
      <c r="A2024" s="10" t="s">
        <v>6956</v>
      </c>
      <c r="B2024" s="10" t="s">
        <v>7100</v>
      </c>
      <c r="C2024" s="6" t="s">
        <v>126</v>
      </c>
      <c r="D2024" s="5" t="s">
        <v>7259</v>
      </c>
      <c r="E2024" s="7" t="s">
        <v>223</v>
      </c>
      <c r="F2024" s="6" t="s">
        <v>18</v>
      </c>
      <c r="G2024" s="194">
        <v>150000000</v>
      </c>
      <c r="H2024" s="194">
        <v>150000000</v>
      </c>
      <c r="I2024" s="194">
        <v>0</v>
      </c>
      <c r="J2024" s="194">
        <f>G2024+H2024+I2024</f>
        <v>300000000</v>
      </c>
      <c r="K2024" s="6" t="s">
        <v>7102</v>
      </c>
      <c r="L2024" s="6" t="s">
        <v>7103</v>
      </c>
      <c r="M2024" s="6"/>
    </row>
    <row r="2025" spans="1:13" ht="24.95" customHeight="1">
      <c r="A2025" s="10" t="s">
        <v>7032</v>
      </c>
      <c r="B2025" s="10" t="s">
        <v>6629</v>
      </c>
      <c r="C2025" s="6" t="s">
        <v>126</v>
      </c>
      <c r="D2025" s="13" t="s">
        <v>7260</v>
      </c>
      <c r="E2025" s="7" t="s">
        <v>115</v>
      </c>
      <c r="F2025" s="6" t="s">
        <v>18</v>
      </c>
      <c r="G2025" s="194">
        <v>660000000</v>
      </c>
      <c r="H2025" s="194">
        <v>440000000</v>
      </c>
      <c r="I2025" s="194">
        <v>190000000</v>
      </c>
      <c r="J2025" s="194">
        <f t="shared" ref="J2025:J2038" si="68">SUM(G2025:I2025)</f>
        <v>1290000000</v>
      </c>
      <c r="K2025" s="6" t="s">
        <v>7261</v>
      </c>
      <c r="L2025" s="6" t="s">
        <v>7262</v>
      </c>
      <c r="M2025" s="6"/>
    </row>
    <row r="2026" spans="1:13" ht="24.95" customHeight="1">
      <c r="A2026" s="10" t="s">
        <v>7032</v>
      </c>
      <c r="B2026" s="10" t="s">
        <v>6629</v>
      </c>
      <c r="C2026" s="6" t="s">
        <v>7263</v>
      </c>
      <c r="D2026" s="5" t="s">
        <v>7264</v>
      </c>
      <c r="E2026" s="7" t="s">
        <v>133</v>
      </c>
      <c r="F2026" s="6" t="s">
        <v>18</v>
      </c>
      <c r="G2026" s="194">
        <v>1200000000</v>
      </c>
      <c r="H2026" s="194">
        <v>2500000000</v>
      </c>
      <c r="I2026" s="194">
        <v>700000000</v>
      </c>
      <c r="J2026" s="194">
        <f t="shared" si="68"/>
        <v>4400000000</v>
      </c>
      <c r="K2026" s="6" t="s">
        <v>7265</v>
      </c>
      <c r="L2026" s="6" t="s">
        <v>7266</v>
      </c>
      <c r="M2026" s="6"/>
    </row>
    <row r="2027" spans="1:13" ht="24.95" customHeight="1">
      <c r="A2027" s="10" t="s">
        <v>7032</v>
      </c>
      <c r="B2027" s="10" t="s">
        <v>6629</v>
      </c>
      <c r="C2027" s="6" t="s">
        <v>7263</v>
      </c>
      <c r="D2027" s="5" t="s">
        <v>7267</v>
      </c>
      <c r="E2027" s="7" t="s">
        <v>133</v>
      </c>
      <c r="F2027" s="6" t="s">
        <v>18</v>
      </c>
      <c r="G2027" s="194">
        <v>3800000000</v>
      </c>
      <c r="H2027" s="194">
        <v>35800000000</v>
      </c>
      <c r="I2027" s="194">
        <v>700000000</v>
      </c>
      <c r="J2027" s="194">
        <f t="shared" si="68"/>
        <v>40300000000</v>
      </c>
      <c r="K2027" s="6" t="s">
        <v>7265</v>
      </c>
      <c r="L2027" s="6" t="s">
        <v>7266</v>
      </c>
      <c r="M2027" s="6"/>
    </row>
    <row r="2028" spans="1:13" ht="24.95" customHeight="1">
      <c r="A2028" s="10" t="s">
        <v>6956</v>
      </c>
      <c r="B2028" s="10" t="s">
        <v>6957</v>
      </c>
      <c r="C2028" s="6" t="s">
        <v>126</v>
      </c>
      <c r="D2028" s="13" t="s">
        <v>7268</v>
      </c>
      <c r="E2028" s="7" t="s">
        <v>115</v>
      </c>
      <c r="F2028" s="6" t="s">
        <v>18</v>
      </c>
      <c r="G2028" s="194">
        <v>2775360000</v>
      </c>
      <c r="H2028" s="194">
        <v>6213240000</v>
      </c>
      <c r="I2028" s="194">
        <v>57920000</v>
      </c>
      <c r="J2028" s="194">
        <f t="shared" si="68"/>
        <v>9046520000</v>
      </c>
      <c r="K2028" s="6" t="s">
        <v>7269</v>
      </c>
      <c r="L2028" s="6" t="s">
        <v>7270</v>
      </c>
      <c r="M2028" s="6"/>
    </row>
    <row r="2029" spans="1:13" ht="24.95" customHeight="1">
      <c r="A2029" s="10" t="s">
        <v>6956</v>
      </c>
      <c r="B2029" s="10" t="s">
        <v>6957</v>
      </c>
      <c r="C2029" s="6" t="s">
        <v>126</v>
      </c>
      <c r="D2029" s="13" t="s">
        <v>7271</v>
      </c>
      <c r="E2029" s="7" t="s">
        <v>115</v>
      </c>
      <c r="F2029" s="6" t="s">
        <v>18</v>
      </c>
      <c r="G2029" s="194">
        <v>1150000000</v>
      </c>
      <c r="H2029" s="194">
        <v>240000000</v>
      </c>
      <c r="I2029" s="194">
        <v>310000000</v>
      </c>
      <c r="J2029" s="194">
        <f t="shared" si="68"/>
        <v>1700000000</v>
      </c>
      <c r="K2029" s="6" t="s">
        <v>7272</v>
      </c>
      <c r="L2029" s="6" t="s">
        <v>7273</v>
      </c>
      <c r="M2029" s="6"/>
    </row>
    <row r="2030" spans="1:13" ht="24.95" customHeight="1">
      <c r="A2030" s="10" t="s">
        <v>7032</v>
      </c>
      <c r="B2030" s="10" t="s">
        <v>6629</v>
      </c>
      <c r="C2030" s="6" t="s">
        <v>7274</v>
      </c>
      <c r="D2030" s="59" t="s">
        <v>7275</v>
      </c>
      <c r="E2030" s="7" t="s">
        <v>133</v>
      </c>
      <c r="F2030" s="6" t="s">
        <v>18</v>
      </c>
      <c r="G2030" s="194">
        <v>160000000</v>
      </c>
      <c r="H2030" s="194">
        <v>1618296000</v>
      </c>
      <c r="I2030" s="194">
        <v>74000000</v>
      </c>
      <c r="J2030" s="194">
        <f t="shared" si="68"/>
        <v>1852296000</v>
      </c>
      <c r="K2030" s="6" t="s">
        <v>7276</v>
      </c>
      <c r="L2030" s="6" t="s">
        <v>7277</v>
      </c>
      <c r="M2030" s="6"/>
    </row>
    <row r="2031" spans="1:13" ht="24.95" customHeight="1">
      <c r="A2031" s="10" t="s">
        <v>6956</v>
      </c>
      <c r="B2031" s="10" t="s">
        <v>7015</v>
      </c>
      <c r="C2031" s="6" t="s">
        <v>130</v>
      </c>
      <c r="D2031" s="13" t="s">
        <v>7278</v>
      </c>
      <c r="E2031" s="7" t="s">
        <v>115</v>
      </c>
      <c r="F2031" s="6" t="s">
        <v>18</v>
      </c>
      <c r="G2031" s="194">
        <v>2610000000</v>
      </c>
      <c r="H2031" s="194">
        <v>8500000000</v>
      </c>
      <c r="I2031" s="194">
        <v>0</v>
      </c>
      <c r="J2031" s="194">
        <f t="shared" si="68"/>
        <v>11110000000</v>
      </c>
      <c r="K2031" s="6" t="s">
        <v>7193</v>
      </c>
      <c r="L2031" s="6" t="s">
        <v>7194</v>
      </c>
      <c r="M2031" s="6"/>
    </row>
    <row r="2032" spans="1:13" ht="24.95" customHeight="1">
      <c r="A2032" s="10" t="s">
        <v>6956</v>
      </c>
      <c r="B2032" s="10" t="s">
        <v>7015</v>
      </c>
      <c r="C2032" s="6" t="s">
        <v>130</v>
      </c>
      <c r="D2032" s="13" t="s">
        <v>7279</v>
      </c>
      <c r="E2032" s="7" t="s">
        <v>526</v>
      </c>
      <c r="F2032" s="6" t="s">
        <v>18</v>
      </c>
      <c r="G2032" s="194">
        <v>8500000000</v>
      </c>
      <c r="H2032" s="194">
        <v>2450000000</v>
      </c>
      <c r="I2032" s="194">
        <v>1247000000</v>
      </c>
      <c r="J2032" s="194">
        <f t="shared" si="68"/>
        <v>12197000000</v>
      </c>
      <c r="K2032" s="6" t="s">
        <v>7280</v>
      </c>
      <c r="L2032" s="6" t="s">
        <v>7281</v>
      </c>
      <c r="M2032" s="6"/>
    </row>
    <row r="2033" spans="1:13" ht="24.95" customHeight="1">
      <c r="A2033" s="10" t="s">
        <v>6956</v>
      </c>
      <c r="B2033" s="10" t="s">
        <v>7015</v>
      </c>
      <c r="C2033" s="6" t="s">
        <v>130</v>
      </c>
      <c r="D2033" s="13" t="s">
        <v>7282</v>
      </c>
      <c r="E2033" s="7" t="s">
        <v>526</v>
      </c>
      <c r="F2033" s="6" t="s">
        <v>18</v>
      </c>
      <c r="G2033" s="194">
        <v>9500000000</v>
      </c>
      <c r="H2033" s="194">
        <v>1450000000</v>
      </c>
      <c r="I2033" s="194">
        <v>800000000</v>
      </c>
      <c r="J2033" s="194">
        <f t="shared" si="68"/>
        <v>11750000000</v>
      </c>
      <c r="K2033" s="6" t="s">
        <v>7046</v>
      </c>
      <c r="L2033" s="6" t="s">
        <v>7281</v>
      </c>
      <c r="M2033" s="6"/>
    </row>
    <row r="2034" spans="1:13" ht="24.95" customHeight="1">
      <c r="A2034" s="10" t="s">
        <v>6956</v>
      </c>
      <c r="B2034" s="10" t="s">
        <v>6957</v>
      </c>
      <c r="C2034" s="6" t="s">
        <v>130</v>
      </c>
      <c r="D2034" s="13" t="s">
        <v>7283</v>
      </c>
      <c r="E2034" s="7" t="s">
        <v>526</v>
      </c>
      <c r="F2034" s="6" t="s">
        <v>18</v>
      </c>
      <c r="G2034" s="194">
        <v>4426000000</v>
      </c>
      <c r="H2034" s="194">
        <v>2200000000</v>
      </c>
      <c r="I2034" s="194">
        <v>286000000</v>
      </c>
      <c r="J2034" s="194">
        <f t="shared" si="68"/>
        <v>6912000000</v>
      </c>
      <c r="K2034" s="6" t="s">
        <v>7284</v>
      </c>
      <c r="L2034" s="6" t="s">
        <v>7285</v>
      </c>
      <c r="M2034" s="6"/>
    </row>
    <row r="2035" spans="1:13" ht="24.95" customHeight="1">
      <c r="A2035" s="10" t="s">
        <v>6956</v>
      </c>
      <c r="B2035" s="10" t="s">
        <v>6957</v>
      </c>
      <c r="C2035" s="6" t="s">
        <v>130</v>
      </c>
      <c r="D2035" s="13" t="s">
        <v>7286</v>
      </c>
      <c r="E2035" s="7" t="s">
        <v>526</v>
      </c>
      <c r="F2035" s="6" t="s">
        <v>18</v>
      </c>
      <c r="G2035" s="194">
        <v>4426000000</v>
      </c>
      <c r="H2035" s="194">
        <v>2200000000</v>
      </c>
      <c r="I2035" s="194">
        <v>286000000</v>
      </c>
      <c r="J2035" s="194">
        <f t="shared" si="68"/>
        <v>6912000000</v>
      </c>
      <c r="K2035" s="6" t="s">
        <v>7182</v>
      </c>
      <c r="L2035" s="6" t="s">
        <v>7183</v>
      </c>
      <c r="M2035" s="6"/>
    </row>
    <row r="2036" spans="1:13" ht="24.95" customHeight="1">
      <c r="A2036" s="10" t="s">
        <v>6927</v>
      </c>
      <c r="B2036" s="10" t="s">
        <v>4994</v>
      </c>
      <c r="C2036" s="6" t="s">
        <v>147</v>
      </c>
      <c r="D2036" s="5" t="s">
        <v>7287</v>
      </c>
      <c r="E2036" s="7" t="s">
        <v>115</v>
      </c>
      <c r="F2036" s="6" t="s">
        <v>18</v>
      </c>
      <c r="G2036" s="194">
        <v>2210000000</v>
      </c>
      <c r="H2036" s="194">
        <v>3526000000</v>
      </c>
      <c r="I2036" s="194">
        <v>41000000</v>
      </c>
      <c r="J2036" s="194">
        <f t="shared" si="68"/>
        <v>5777000000</v>
      </c>
      <c r="K2036" s="6" t="s">
        <v>7030</v>
      </c>
      <c r="L2036" s="6" t="s">
        <v>7031</v>
      </c>
      <c r="M2036" s="6"/>
    </row>
    <row r="2037" spans="1:13" ht="24.95" customHeight="1">
      <c r="A2037" s="10" t="s">
        <v>6927</v>
      </c>
      <c r="B2037" s="10" t="s">
        <v>4994</v>
      </c>
      <c r="C2037" s="6" t="s">
        <v>147</v>
      </c>
      <c r="D2037" s="5" t="s">
        <v>7288</v>
      </c>
      <c r="E2037" s="7" t="s">
        <v>115</v>
      </c>
      <c r="F2037" s="6" t="s">
        <v>18</v>
      </c>
      <c r="G2037" s="194">
        <v>753000000</v>
      </c>
      <c r="H2037" s="194">
        <v>997000000</v>
      </c>
      <c r="I2037" s="194">
        <v>10000000</v>
      </c>
      <c r="J2037" s="194">
        <f t="shared" si="68"/>
        <v>1760000000</v>
      </c>
      <c r="K2037" s="6" t="s">
        <v>7289</v>
      </c>
      <c r="L2037" s="6" t="s">
        <v>7290</v>
      </c>
      <c r="M2037" s="6"/>
    </row>
    <row r="2038" spans="1:13" ht="24.95" customHeight="1">
      <c r="A2038" s="10" t="s">
        <v>6927</v>
      </c>
      <c r="B2038" s="10" t="s">
        <v>4994</v>
      </c>
      <c r="C2038" s="6" t="s">
        <v>147</v>
      </c>
      <c r="D2038" s="13" t="s">
        <v>7291</v>
      </c>
      <c r="E2038" s="7" t="s">
        <v>526</v>
      </c>
      <c r="F2038" s="6" t="s">
        <v>18</v>
      </c>
      <c r="G2038" s="194">
        <v>5217269000</v>
      </c>
      <c r="H2038" s="194">
        <v>1916014000</v>
      </c>
      <c r="I2038" s="194">
        <v>952570000</v>
      </c>
      <c r="J2038" s="194">
        <f t="shared" si="68"/>
        <v>8085853000</v>
      </c>
      <c r="K2038" s="6" t="s">
        <v>7292</v>
      </c>
      <c r="L2038" s="6" t="s">
        <v>7293</v>
      </c>
      <c r="M2038" s="6"/>
    </row>
    <row r="2039" spans="1:13" ht="24.75" customHeight="1">
      <c r="A2039" s="10" t="s">
        <v>7294</v>
      </c>
      <c r="B2039" s="10" t="s">
        <v>7295</v>
      </c>
      <c r="C2039" s="6" t="s">
        <v>102</v>
      </c>
      <c r="D2039" s="5" t="s">
        <v>7296</v>
      </c>
      <c r="E2039" s="7" t="s">
        <v>655</v>
      </c>
      <c r="F2039" s="6" t="s">
        <v>86</v>
      </c>
      <c r="G2039" s="120">
        <v>293157000</v>
      </c>
      <c r="H2039" s="120">
        <v>66235000</v>
      </c>
      <c r="I2039" s="120">
        <v>271000000</v>
      </c>
      <c r="J2039" s="120">
        <f t="shared" ref="J2039:J2093" si="69">SUM(G2039:I2039)</f>
        <v>630392000</v>
      </c>
      <c r="K2039" s="6" t="s">
        <v>7297</v>
      </c>
      <c r="L2039" s="5" t="s">
        <v>7298</v>
      </c>
      <c r="M2039" s="7" t="s">
        <v>655</v>
      </c>
    </row>
    <row r="2040" spans="1:13" ht="24.75" customHeight="1">
      <c r="A2040" s="10" t="s">
        <v>7294</v>
      </c>
      <c r="B2040" s="7" t="s">
        <v>7299</v>
      </c>
      <c r="C2040" s="30" t="s">
        <v>102</v>
      </c>
      <c r="D2040" s="26" t="s">
        <v>7300</v>
      </c>
      <c r="E2040" s="30" t="s">
        <v>526</v>
      </c>
      <c r="F2040" s="20" t="s">
        <v>18</v>
      </c>
      <c r="G2040" s="204">
        <v>18000000</v>
      </c>
      <c r="H2040" s="194">
        <v>0</v>
      </c>
      <c r="I2040" s="194">
        <v>0</v>
      </c>
      <c r="J2040" s="205">
        <f t="shared" si="69"/>
        <v>18000000</v>
      </c>
      <c r="K2040" s="30" t="s">
        <v>7301</v>
      </c>
      <c r="L2040" s="176" t="s">
        <v>7302</v>
      </c>
      <c r="M2040" s="30" t="s">
        <v>526</v>
      </c>
    </row>
    <row r="2041" spans="1:13" ht="24.75" customHeight="1">
      <c r="A2041" s="10" t="s">
        <v>7294</v>
      </c>
      <c r="B2041" s="10" t="s">
        <v>7303</v>
      </c>
      <c r="C2041" s="6" t="s">
        <v>108</v>
      </c>
      <c r="D2041" s="5" t="s">
        <v>7304</v>
      </c>
      <c r="E2041" s="7" t="s">
        <v>133</v>
      </c>
      <c r="F2041" s="6" t="s">
        <v>18</v>
      </c>
      <c r="G2041" s="206">
        <v>200000000</v>
      </c>
      <c r="H2041" s="206">
        <v>1600000000</v>
      </c>
      <c r="I2041" s="206">
        <v>20000000</v>
      </c>
      <c r="J2041" s="194">
        <f t="shared" si="69"/>
        <v>1820000000</v>
      </c>
      <c r="K2041" s="6" t="s">
        <v>7305</v>
      </c>
      <c r="L2041" s="5" t="s">
        <v>7306</v>
      </c>
      <c r="M2041" s="7" t="s">
        <v>133</v>
      </c>
    </row>
    <row r="2042" spans="1:13" ht="24.75" customHeight="1">
      <c r="A2042" s="10" t="s">
        <v>7294</v>
      </c>
      <c r="B2042" s="10" t="s">
        <v>7303</v>
      </c>
      <c r="C2042" s="6" t="s">
        <v>108</v>
      </c>
      <c r="D2042" s="5" t="s">
        <v>7307</v>
      </c>
      <c r="E2042" s="7" t="s">
        <v>133</v>
      </c>
      <c r="F2042" s="6" t="s">
        <v>18</v>
      </c>
      <c r="G2042" s="206">
        <v>50000000</v>
      </c>
      <c r="H2042" s="206">
        <v>50000000</v>
      </c>
      <c r="I2042" s="206">
        <v>5000000</v>
      </c>
      <c r="J2042" s="194">
        <f t="shared" si="69"/>
        <v>105000000</v>
      </c>
      <c r="K2042" s="6" t="s">
        <v>7305</v>
      </c>
      <c r="L2042" s="5" t="s">
        <v>7306</v>
      </c>
      <c r="M2042" s="7" t="s">
        <v>133</v>
      </c>
    </row>
    <row r="2043" spans="1:13" ht="24.75" customHeight="1">
      <c r="A2043" s="10" t="s">
        <v>7294</v>
      </c>
      <c r="B2043" s="10" t="s">
        <v>7303</v>
      </c>
      <c r="C2043" s="6" t="s">
        <v>108</v>
      </c>
      <c r="D2043" s="19" t="s">
        <v>7308</v>
      </c>
      <c r="E2043" s="7" t="s">
        <v>133</v>
      </c>
      <c r="F2043" s="6" t="s">
        <v>18</v>
      </c>
      <c r="G2043" s="206">
        <v>550000000</v>
      </c>
      <c r="H2043" s="194">
        <v>0</v>
      </c>
      <c r="I2043" s="206">
        <v>500000</v>
      </c>
      <c r="J2043" s="194">
        <f t="shared" si="69"/>
        <v>550500000</v>
      </c>
      <c r="K2043" s="6" t="s">
        <v>7309</v>
      </c>
      <c r="L2043" s="5" t="s">
        <v>7310</v>
      </c>
      <c r="M2043" s="7" t="s">
        <v>133</v>
      </c>
    </row>
    <row r="2044" spans="1:13" ht="24.75" customHeight="1">
      <c r="A2044" s="10" t="s">
        <v>7294</v>
      </c>
      <c r="B2044" s="10" t="s">
        <v>7303</v>
      </c>
      <c r="C2044" s="6" t="s">
        <v>108</v>
      </c>
      <c r="D2044" s="5" t="s">
        <v>7311</v>
      </c>
      <c r="E2044" s="7" t="s">
        <v>133</v>
      </c>
      <c r="F2044" s="6" t="s">
        <v>18</v>
      </c>
      <c r="G2044" s="206">
        <v>100000000</v>
      </c>
      <c r="H2044" s="194">
        <v>0</v>
      </c>
      <c r="I2044" s="206">
        <v>500000</v>
      </c>
      <c r="J2044" s="194">
        <f t="shared" si="69"/>
        <v>100500000</v>
      </c>
      <c r="K2044" s="6" t="s">
        <v>7312</v>
      </c>
      <c r="L2044" s="5" t="s">
        <v>7313</v>
      </c>
      <c r="M2044" s="7" t="s">
        <v>133</v>
      </c>
    </row>
    <row r="2045" spans="1:13" ht="24.75" customHeight="1">
      <c r="A2045" s="10" t="s">
        <v>7294</v>
      </c>
      <c r="B2045" s="10" t="s">
        <v>7303</v>
      </c>
      <c r="C2045" s="6" t="s">
        <v>108</v>
      </c>
      <c r="D2045" s="5" t="s">
        <v>7314</v>
      </c>
      <c r="E2045" s="7" t="s">
        <v>133</v>
      </c>
      <c r="F2045" s="6" t="s">
        <v>18</v>
      </c>
      <c r="G2045" s="206">
        <v>50000000</v>
      </c>
      <c r="H2045" s="206">
        <v>50000000</v>
      </c>
      <c r="I2045" s="206">
        <v>5000000</v>
      </c>
      <c r="J2045" s="194">
        <f t="shared" si="69"/>
        <v>105000000</v>
      </c>
      <c r="K2045" s="6" t="s">
        <v>7312</v>
      </c>
      <c r="L2045" s="5" t="s">
        <v>7313</v>
      </c>
      <c r="M2045" s="7" t="s">
        <v>133</v>
      </c>
    </row>
    <row r="2046" spans="1:13" ht="24.75" customHeight="1">
      <c r="A2046" s="10" t="s">
        <v>7294</v>
      </c>
      <c r="B2046" s="6" t="s">
        <v>7315</v>
      </c>
      <c r="C2046" s="6" t="s">
        <v>102</v>
      </c>
      <c r="D2046" s="5" t="s">
        <v>7316</v>
      </c>
      <c r="E2046" s="7" t="s">
        <v>837</v>
      </c>
      <c r="F2046" s="6" t="s">
        <v>86</v>
      </c>
      <c r="G2046" s="114">
        <v>22552030000</v>
      </c>
      <c r="H2046" s="114">
        <v>4926520000</v>
      </c>
      <c r="I2046" s="114">
        <v>1403750000</v>
      </c>
      <c r="J2046" s="114">
        <f t="shared" si="69"/>
        <v>28882300000</v>
      </c>
      <c r="K2046" s="6" t="s">
        <v>7317</v>
      </c>
      <c r="L2046" s="5" t="s">
        <v>7318</v>
      </c>
      <c r="M2046" s="7" t="s">
        <v>837</v>
      </c>
    </row>
    <row r="2047" spans="1:13" ht="24.75" customHeight="1">
      <c r="A2047" s="10" t="s">
        <v>7294</v>
      </c>
      <c r="B2047" s="10" t="s">
        <v>7319</v>
      </c>
      <c r="C2047" s="6" t="s">
        <v>188</v>
      </c>
      <c r="D2047" s="23" t="s">
        <v>7320</v>
      </c>
      <c r="E2047" s="7" t="s">
        <v>223</v>
      </c>
      <c r="F2047" s="6" t="s">
        <v>86</v>
      </c>
      <c r="G2047" s="120">
        <v>218000000</v>
      </c>
      <c r="H2047" s="120">
        <v>525000000</v>
      </c>
      <c r="I2047" s="194">
        <v>0</v>
      </c>
      <c r="J2047" s="120">
        <f t="shared" si="69"/>
        <v>743000000</v>
      </c>
      <c r="K2047" s="6" t="s">
        <v>7321</v>
      </c>
      <c r="L2047" s="5" t="s">
        <v>7322</v>
      </c>
      <c r="M2047" s="7" t="s">
        <v>223</v>
      </c>
    </row>
    <row r="2048" spans="1:13" ht="24.75" customHeight="1">
      <c r="A2048" s="10" t="s">
        <v>7294</v>
      </c>
      <c r="B2048" s="10" t="s">
        <v>7295</v>
      </c>
      <c r="C2048" s="6" t="s">
        <v>42</v>
      </c>
      <c r="D2048" s="5" t="s">
        <v>7323</v>
      </c>
      <c r="E2048" s="7" t="s">
        <v>655</v>
      </c>
      <c r="F2048" s="6" t="s">
        <v>86</v>
      </c>
      <c r="G2048" s="120">
        <v>41189000</v>
      </c>
      <c r="H2048" s="120">
        <v>195312000</v>
      </c>
      <c r="I2048" s="120">
        <v>11000000</v>
      </c>
      <c r="J2048" s="120">
        <f t="shared" si="69"/>
        <v>247501000</v>
      </c>
      <c r="K2048" s="6" t="s">
        <v>7324</v>
      </c>
      <c r="L2048" s="5" t="s">
        <v>7325</v>
      </c>
      <c r="M2048" s="7" t="s">
        <v>655</v>
      </c>
    </row>
    <row r="2049" spans="1:13" ht="24.75" customHeight="1">
      <c r="A2049" s="10" t="s">
        <v>7294</v>
      </c>
      <c r="B2049" s="10" t="s">
        <v>7299</v>
      </c>
      <c r="C2049" s="20" t="s">
        <v>188</v>
      </c>
      <c r="D2049" s="5" t="s">
        <v>7326</v>
      </c>
      <c r="E2049" s="30" t="s">
        <v>133</v>
      </c>
      <c r="F2049" s="20" t="s">
        <v>18</v>
      </c>
      <c r="G2049" s="194">
        <v>60000000</v>
      </c>
      <c r="H2049" s="194">
        <v>25000000</v>
      </c>
      <c r="I2049" s="194">
        <v>0</v>
      </c>
      <c r="J2049" s="194">
        <f t="shared" si="69"/>
        <v>85000000</v>
      </c>
      <c r="K2049" s="20" t="s">
        <v>7327</v>
      </c>
      <c r="L2049" s="47" t="s">
        <v>7328</v>
      </c>
      <c r="M2049" s="30" t="s">
        <v>133</v>
      </c>
    </row>
    <row r="2050" spans="1:13" ht="24.75" customHeight="1">
      <c r="A2050" s="10" t="s">
        <v>7294</v>
      </c>
      <c r="B2050" s="10" t="s">
        <v>7299</v>
      </c>
      <c r="C2050" s="20" t="s">
        <v>188</v>
      </c>
      <c r="D2050" s="5" t="s">
        <v>7329</v>
      </c>
      <c r="E2050" s="30" t="s">
        <v>133</v>
      </c>
      <c r="F2050" s="20" t="s">
        <v>18</v>
      </c>
      <c r="G2050" s="194">
        <v>85000000</v>
      </c>
      <c r="H2050" s="194">
        <v>0</v>
      </c>
      <c r="I2050" s="194">
        <v>0</v>
      </c>
      <c r="J2050" s="194">
        <f t="shared" si="69"/>
        <v>85000000</v>
      </c>
      <c r="K2050" s="20" t="s">
        <v>7327</v>
      </c>
      <c r="L2050" s="47" t="s">
        <v>7328</v>
      </c>
      <c r="M2050" s="30" t="s">
        <v>133</v>
      </c>
    </row>
    <row r="2051" spans="1:13" ht="24.75" customHeight="1">
      <c r="A2051" s="10" t="s">
        <v>7294</v>
      </c>
      <c r="B2051" s="10" t="s">
        <v>7299</v>
      </c>
      <c r="C2051" s="20" t="s">
        <v>188</v>
      </c>
      <c r="D2051" s="5" t="s">
        <v>7330</v>
      </c>
      <c r="E2051" s="30" t="s">
        <v>133</v>
      </c>
      <c r="F2051" s="20" t="s">
        <v>18</v>
      </c>
      <c r="G2051" s="194">
        <v>200000000</v>
      </c>
      <c r="H2051" s="194">
        <v>100000000</v>
      </c>
      <c r="I2051" s="194">
        <v>90000000</v>
      </c>
      <c r="J2051" s="194">
        <f t="shared" si="69"/>
        <v>390000000</v>
      </c>
      <c r="K2051" s="20" t="s">
        <v>7331</v>
      </c>
      <c r="L2051" s="47" t="s">
        <v>7332</v>
      </c>
      <c r="M2051" s="30" t="s">
        <v>133</v>
      </c>
    </row>
    <row r="2052" spans="1:13" ht="24.75" customHeight="1">
      <c r="A2052" s="10" t="s">
        <v>7333</v>
      </c>
      <c r="B2052" s="10" t="s">
        <v>7334</v>
      </c>
      <c r="C2052" s="20" t="s">
        <v>42</v>
      </c>
      <c r="D2052" s="5" t="s">
        <v>7335</v>
      </c>
      <c r="E2052" s="30" t="s">
        <v>133</v>
      </c>
      <c r="F2052" s="20" t="s">
        <v>18</v>
      </c>
      <c r="G2052" s="194">
        <v>200000000</v>
      </c>
      <c r="H2052" s="194">
        <v>100000000</v>
      </c>
      <c r="I2052" s="194">
        <v>90000000</v>
      </c>
      <c r="J2052" s="194">
        <f t="shared" si="69"/>
        <v>390000000</v>
      </c>
      <c r="K2052" s="20" t="s">
        <v>7336</v>
      </c>
      <c r="L2052" s="47" t="s">
        <v>7337</v>
      </c>
      <c r="M2052" s="30" t="s">
        <v>133</v>
      </c>
    </row>
    <row r="2053" spans="1:13" ht="24.75" customHeight="1">
      <c r="A2053" s="10" t="s">
        <v>7333</v>
      </c>
      <c r="B2053" s="10" t="s">
        <v>7334</v>
      </c>
      <c r="C2053" s="20" t="s">
        <v>42</v>
      </c>
      <c r="D2053" s="5" t="s">
        <v>7338</v>
      </c>
      <c r="E2053" s="30" t="s">
        <v>133</v>
      </c>
      <c r="F2053" s="20" t="s">
        <v>18</v>
      </c>
      <c r="G2053" s="194">
        <v>200000000</v>
      </c>
      <c r="H2053" s="194">
        <v>100000000</v>
      </c>
      <c r="I2053" s="194">
        <v>90000000</v>
      </c>
      <c r="J2053" s="194">
        <f t="shared" si="69"/>
        <v>390000000</v>
      </c>
      <c r="K2053" s="20" t="s">
        <v>7339</v>
      </c>
      <c r="L2053" s="47" t="s">
        <v>7340</v>
      </c>
      <c r="M2053" s="30" t="s">
        <v>133</v>
      </c>
    </row>
    <row r="2054" spans="1:13" ht="24.75" customHeight="1">
      <c r="A2054" s="10" t="s">
        <v>7333</v>
      </c>
      <c r="B2054" s="10" t="s">
        <v>7334</v>
      </c>
      <c r="C2054" s="20" t="s">
        <v>42</v>
      </c>
      <c r="D2054" s="5" t="s">
        <v>7341</v>
      </c>
      <c r="E2054" s="30" t="s">
        <v>133</v>
      </c>
      <c r="F2054" s="20" t="s">
        <v>18</v>
      </c>
      <c r="G2054" s="194">
        <v>500000000</v>
      </c>
      <c r="H2054" s="194">
        <v>4500000000</v>
      </c>
      <c r="I2054" s="194">
        <v>0</v>
      </c>
      <c r="J2054" s="194">
        <f t="shared" si="69"/>
        <v>5000000000</v>
      </c>
      <c r="K2054" s="20" t="s">
        <v>7339</v>
      </c>
      <c r="L2054" s="47" t="s">
        <v>7340</v>
      </c>
      <c r="M2054" s="30" t="s">
        <v>133</v>
      </c>
    </row>
    <row r="2055" spans="1:13" ht="24.75" customHeight="1">
      <c r="A2055" s="10" t="s">
        <v>7333</v>
      </c>
      <c r="B2055" s="10" t="s">
        <v>7334</v>
      </c>
      <c r="C2055" s="20" t="s">
        <v>42</v>
      </c>
      <c r="D2055" s="5" t="s">
        <v>7342</v>
      </c>
      <c r="E2055" s="30" t="s">
        <v>133</v>
      </c>
      <c r="F2055" s="20" t="s">
        <v>18</v>
      </c>
      <c r="G2055" s="194">
        <v>500000000</v>
      </c>
      <c r="H2055" s="194">
        <v>4500000000</v>
      </c>
      <c r="I2055" s="194">
        <v>0</v>
      </c>
      <c r="J2055" s="194">
        <f t="shared" si="69"/>
        <v>5000000000</v>
      </c>
      <c r="K2055" s="20" t="s">
        <v>7343</v>
      </c>
      <c r="L2055" s="47" t="s">
        <v>7344</v>
      </c>
      <c r="M2055" s="30" t="s">
        <v>133</v>
      </c>
    </row>
    <row r="2056" spans="1:13" ht="24.75" customHeight="1">
      <c r="A2056" s="10" t="s">
        <v>7333</v>
      </c>
      <c r="B2056" s="10" t="s">
        <v>7334</v>
      </c>
      <c r="C2056" s="20" t="s">
        <v>7345</v>
      </c>
      <c r="D2056" s="5" t="s">
        <v>7346</v>
      </c>
      <c r="E2056" s="30" t="s">
        <v>526</v>
      </c>
      <c r="F2056" s="20" t="s">
        <v>18</v>
      </c>
      <c r="G2056" s="204">
        <v>45000000</v>
      </c>
      <c r="H2056" s="194">
        <v>0</v>
      </c>
      <c r="I2056" s="194">
        <v>0</v>
      </c>
      <c r="J2056" s="204">
        <f t="shared" si="69"/>
        <v>45000000</v>
      </c>
      <c r="K2056" s="20" t="s">
        <v>7347</v>
      </c>
      <c r="L2056" s="47" t="s">
        <v>7348</v>
      </c>
      <c r="M2056" s="30" t="s">
        <v>526</v>
      </c>
    </row>
    <row r="2057" spans="1:13" ht="24.75" customHeight="1">
      <c r="A2057" s="10" t="s">
        <v>7333</v>
      </c>
      <c r="B2057" s="10" t="s">
        <v>7334</v>
      </c>
      <c r="C2057" s="20" t="s">
        <v>7345</v>
      </c>
      <c r="D2057" s="5" t="s">
        <v>7349</v>
      </c>
      <c r="E2057" s="30" t="s">
        <v>526</v>
      </c>
      <c r="F2057" s="20" t="s">
        <v>6647</v>
      </c>
      <c r="G2057" s="204">
        <v>5579291000</v>
      </c>
      <c r="H2057" s="205">
        <v>1808946000</v>
      </c>
      <c r="I2057" s="205">
        <v>1822092000</v>
      </c>
      <c r="J2057" s="204">
        <f t="shared" si="69"/>
        <v>9210329000</v>
      </c>
      <c r="K2057" s="20" t="s">
        <v>7350</v>
      </c>
      <c r="L2057" s="47" t="s">
        <v>7351</v>
      </c>
      <c r="M2057" s="30" t="s">
        <v>526</v>
      </c>
    </row>
    <row r="2058" spans="1:13" ht="24.75" customHeight="1">
      <c r="A2058" s="10" t="s">
        <v>7333</v>
      </c>
      <c r="B2058" s="10" t="s">
        <v>7352</v>
      </c>
      <c r="C2058" s="6" t="s">
        <v>42</v>
      </c>
      <c r="D2058" s="5" t="s">
        <v>7353</v>
      </c>
      <c r="E2058" s="7" t="s">
        <v>133</v>
      </c>
      <c r="F2058" s="6" t="s">
        <v>18</v>
      </c>
      <c r="G2058" s="206">
        <v>100000000</v>
      </c>
      <c r="H2058" s="194">
        <v>0</v>
      </c>
      <c r="I2058" s="206">
        <v>500000</v>
      </c>
      <c r="J2058" s="194">
        <f t="shared" si="69"/>
        <v>100500000</v>
      </c>
      <c r="K2058" s="6" t="s">
        <v>7305</v>
      </c>
      <c r="L2058" s="5" t="s">
        <v>7306</v>
      </c>
      <c r="M2058" s="7" t="s">
        <v>133</v>
      </c>
    </row>
    <row r="2059" spans="1:13" ht="24.75" customHeight="1">
      <c r="A2059" s="10" t="s">
        <v>7333</v>
      </c>
      <c r="B2059" s="10" t="s">
        <v>7352</v>
      </c>
      <c r="C2059" s="6" t="s">
        <v>42</v>
      </c>
      <c r="D2059" s="5" t="s">
        <v>7354</v>
      </c>
      <c r="E2059" s="7" t="s">
        <v>133</v>
      </c>
      <c r="F2059" s="6" t="s">
        <v>18</v>
      </c>
      <c r="G2059" s="206">
        <v>4480000000</v>
      </c>
      <c r="H2059" s="194">
        <v>0</v>
      </c>
      <c r="I2059" s="194">
        <v>0</v>
      </c>
      <c r="J2059" s="194">
        <f t="shared" si="69"/>
        <v>4480000000</v>
      </c>
      <c r="K2059" s="6" t="s">
        <v>7355</v>
      </c>
      <c r="L2059" s="5" t="s">
        <v>7356</v>
      </c>
      <c r="M2059" s="7" t="s">
        <v>133</v>
      </c>
    </row>
    <row r="2060" spans="1:13" ht="24.75" customHeight="1">
      <c r="A2060" s="10" t="s">
        <v>7333</v>
      </c>
      <c r="B2060" s="10" t="s">
        <v>7352</v>
      </c>
      <c r="C2060" s="6" t="s">
        <v>42</v>
      </c>
      <c r="D2060" s="5" t="s">
        <v>7357</v>
      </c>
      <c r="E2060" s="7" t="s">
        <v>133</v>
      </c>
      <c r="F2060" s="6" t="s">
        <v>18</v>
      </c>
      <c r="G2060" s="206">
        <v>921020000</v>
      </c>
      <c r="H2060" s="206">
        <v>1737974000</v>
      </c>
      <c r="I2060" s="206">
        <v>500000</v>
      </c>
      <c r="J2060" s="194">
        <f t="shared" si="69"/>
        <v>2659494000</v>
      </c>
      <c r="K2060" s="6" t="s">
        <v>7358</v>
      </c>
      <c r="L2060" s="5" t="s">
        <v>7359</v>
      </c>
      <c r="M2060" s="7" t="s">
        <v>133</v>
      </c>
    </row>
    <row r="2061" spans="1:13" ht="24.75" customHeight="1">
      <c r="A2061" s="10" t="s">
        <v>7333</v>
      </c>
      <c r="B2061" s="10" t="s">
        <v>7352</v>
      </c>
      <c r="C2061" s="6" t="s">
        <v>42</v>
      </c>
      <c r="D2061" s="5" t="s">
        <v>7360</v>
      </c>
      <c r="E2061" s="7" t="s">
        <v>133</v>
      </c>
      <c r="F2061" s="6" t="s">
        <v>18</v>
      </c>
      <c r="G2061" s="206">
        <v>548590000</v>
      </c>
      <c r="H2061" s="206">
        <v>3283000000</v>
      </c>
      <c r="I2061" s="206">
        <v>145000000</v>
      </c>
      <c r="J2061" s="194">
        <f t="shared" si="69"/>
        <v>3976590000</v>
      </c>
      <c r="K2061" s="6" t="s">
        <v>7358</v>
      </c>
      <c r="L2061" s="5" t="s">
        <v>7359</v>
      </c>
      <c r="M2061" s="7" t="s">
        <v>133</v>
      </c>
    </row>
    <row r="2062" spans="1:13" ht="24.75" customHeight="1">
      <c r="A2062" s="10" t="s">
        <v>7333</v>
      </c>
      <c r="B2062" s="10" t="s">
        <v>7352</v>
      </c>
      <c r="C2062" s="6" t="s">
        <v>42</v>
      </c>
      <c r="D2062" s="5" t="s">
        <v>7361</v>
      </c>
      <c r="E2062" s="7" t="s">
        <v>133</v>
      </c>
      <c r="F2062" s="6" t="s">
        <v>18</v>
      </c>
      <c r="G2062" s="206">
        <v>75640000</v>
      </c>
      <c r="H2062" s="206">
        <v>36200000</v>
      </c>
      <c r="I2062" s="206">
        <v>500000</v>
      </c>
      <c r="J2062" s="194">
        <f t="shared" si="69"/>
        <v>112340000</v>
      </c>
      <c r="K2062" s="6" t="s">
        <v>7358</v>
      </c>
      <c r="L2062" s="5" t="s">
        <v>7359</v>
      </c>
      <c r="M2062" s="7" t="s">
        <v>133</v>
      </c>
    </row>
    <row r="2063" spans="1:13" ht="24.75" customHeight="1">
      <c r="A2063" s="10" t="s">
        <v>7333</v>
      </c>
      <c r="B2063" s="10" t="s">
        <v>7352</v>
      </c>
      <c r="C2063" s="6" t="s">
        <v>42</v>
      </c>
      <c r="D2063" s="5" t="s">
        <v>7362</v>
      </c>
      <c r="E2063" s="7" t="s">
        <v>133</v>
      </c>
      <c r="F2063" s="6" t="s">
        <v>18</v>
      </c>
      <c r="G2063" s="206">
        <v>103158000</v>
      </c>
      <c r="H2063" s="194">
        <v>0</v>
      </c>
      <c r="I2063" s="206">
        <v>500000</v>
      </c>
      <c r="J2063" s="194">
        <f t="shared" si="69"/>
        <v>103658000</v>
      </c>
      <c r="K2063" s="6" t="s">
        <v>7358</v>
      </c>
      <c r="L2063" s="5" t="s">
        <v>7359</v>
      </c>
      <c r="M2063" s="7" t="s">
        <v>133</v>
      </c>
    </row>
    <row r="2064" spans="1:13" ht="24.75" customHeight="1">
      <c r="A2064" s="10" t="s">
        <v>7333</v>
      </c>
      <c r="B2064" s="6" t="s">
        <v>7363</v>
      </c>
      <c r="C2064" s="7" t="s">
        <v>42</v>
      </c>
      <c r="D2064" s="26" t="s">
        <v>7364</v>
      </c>
      <c r="E2064" s="7" t="s">
        <v>7365</v>
      </c>
      <c r="F2064" s="7" t="s">
        <v>119</v>
      </c>
      <c r="G2064" s="197">
        <v>2782950000</v>
      </c>
      <c r="H2064" s="197">
        <v>245490000</v>
      </c>
      <c r="I2064" s="197">
        <v>48860000</v>
      </c>
      <c r="J2064" s="197">
        <f t="shared" si="69"/>
        <v>3077300000</v>
      </c>
      <c r="K2064" s="7" t="s">
        <v>7366</v>
      </c>
      <c r="L2064" s="26" t="s">
        <v>7367</v>
      </c>
      <c r="M2064" s="7" t="s">
        <v>7365</v>
      </c>
    </row>
    <row r="2065" spans="1:13" ht="24.75" customHeight="1">
      <c r="A2065" s="10" t="s">
        <v>7333</v>
      </c>
      <c r="B2065" s="6" t="s">
        <v>7363</v>
      </c>
      <c r="C2065" s="6" t="s">
        <v>7345</v>
      </c>
      <c r="D2065" s="5" t="s">
        <v>7368</v>
      </c>
      <c r="E2065" s="7" t="s">
        <v>133</v>
      </c>
      <c r="F2065" s="6" t="s">
        <v>18</v>
      </c>
      <c r="G2065" s="120">
        <v>5323000000</v>
      </c>
      <c r="H2065" s="120">
        <v>2374000000</v>
      </c>
      <c r="I2065" s="120">
        <v>417000000</v>
      </c>
      <c r="J2065" s="120">
        <f t="shared" si="69"/>
        <v>8114000000</v>
      </c>
      <c r="K2065" s="6" t="s">
        <v>7369</v>
      </c>
      <c r="L2065" s="5" t="s">
        <v>7370</v>
      </c>
      <c r="M2065" s="7" t="s">
        <v>133</v>
      </c>
    </row>
    <row r="2066" spans="1:13" ht="24.75" customHeight="1">
      <c r="A2066" s="10" t="s">
        <v>7294</v>
      </c>
      <c r="B2066" s="10" t="s">
        <v>7319</v>
      </c>
      <c r="C2066" s="6" t="s">
        <v>72</v>
      </c>
      <c r="D2066" s="23" t="s">
        <v>7371</v>
      </c>
      <c r="E2066" s="7" t="s">
        <v>223</v>
      </c>
      <c r="F2066" s="6" t="s">
        <v>86</v>
      </c>
      <c r="G2066" s="120">
        <v>245000000</v>
      </c>
      <c r="H2066" s="120">
        <v>512000000</v>
      </c>
      <c r="I2066" s="194">
        <v>0</v>
      </c>
      <c r="J2066" s="120">
        <f t="shared" si="69"/>
        <v>757000000</v>
      </c>
      <c r="K2066" s="6" t="s">
        <v>5775</v>
      </c>
      <c r="L2066" s="5" t="s">
        <v>7372</v>
      </c>
      <c r="M2066" s="7" t="s">
        <v>223</v>
      </c>
    </row>
    <row r="2067" spans="1:13" ht="24.75" customHeight="1">
      <c r="A2067" s="10" t="s">
        <v>7294</v>
      </c>
      <c r="B2067" s="10" t="s">
        <v>7373</v>
      </c>
      <c r="C2067" s="6" t="s">
        <v>180</v>
      </c>
      <c r="D2067" s="23" t="s">
        <v>7374</v>
      </c>
      <c r="E2067" s="7" t="s">
        <v>115</v>
      </c>
      <c r="F2067" s="6" t="s">
        <v>18</v>
      </c>
      <c r="G2067" s="207">
        <v>2875000000</v>
      </c>
      <c r="H2067" s="207">
        <v>3275000000</v>
      </c>
      <c r="I2067" s="207">
        <v>50000000</v>
      </c>
      <c r="J2067" s="207">
        <f t="shared" si="69"/>
        <v>6200000000</v>
      </c>
      <c r="K2067" s="6" t="s">
        <v>7375</v>
      </c>
      <c r="L2067" s="5" t="s">
        <v>7376</v>
      </c>
      <c r="M2067" s="7" t="s">
        <v>115</v>
      </c>
    </row>
    <row r="2068" spans="1:13" ht="24.75" customHeight="1">
      <c r="A2068" s="10" t="s">
        <v>7294</v>
      </c>
      <c r="B2068" s="10" t="s">
        <v>7299</v>
      </c>
      <c r="C2068" s="20" t="s">
        <v>72</v>
      </c>
      <c r="D2068" s="5" t="s">
        <v>7377</v>
      </c>
      <c r="E2068" s="30" t="s">
        <v>133</v>
      </c>
      <c r="F2068" s="20" t="s">
        <v>18</v>
      </c>
      <c r="G2068" s="194">
        <v>90000000</v>
      </c>
      <c r="H2068" s="194">
        <v>680000000</v>
      </c>
      <c r="I2068" s="194">
        <v>0</v>
      </c>
      <c r="J2068" s="194">
        <f t="shared" si="69"/>
        <v>770000000</v>
      </c>
      <c r="K2068" s="20" t="s">
        <v>7378</v>
      </c>
      <c r="L2068" s="47" t="s">
        <v>7379</v>
      </c>
      <c r="M2068" s="30" t="s">
        <v>133</v>
      </c>
    </row>
    <row r="2069" spans="1:13" ht="24.75" customHeight="1">
      <c r="A2069" s="10" t="s">
        <v>7294</v>
      </c>
      <c r="B2069" s="10" t="s">
        <v>7299</v>
      </c>
      <c r="C2069" s="20" t="s">
        <v>72</v>
      </c>
      <c r="D2069" s="5" t="s">
        <v>7380</v>
      </c>
      <c r="E2069" s="30" t="s">
        <v>133</v>
      </c>
      <c r="F2069" s="20" t="s">
        <v>18</v>
      </c>
      <c r="G2069" s="194">
        <v>90000000</v>
      </c>
      <c r="H2069" s="194">
        <v>820000000</v>
      </c>
      <c r="I2069" s="194">
        <v>0</v>
      </c>
      <c r="J2069" s="194">
        <f t="shared" si="69"/>
        <v>910000000</v>
      </c>
      <c r="K2069" s="20" t="s">
        <v>7378</v>
      </c>
      <c r="L2069" s="47" t="s">
        <v>7379</v>
      </c>
      <c r="M2069" s="30" t="s">
        <v>133</v>
      </c>
    </row>
    <row r="2070" spans="1:13" ht="24.75" customHeight="1">
      <c r="A2070" s="10" t="s">
        <v>7294</v>
      </c>
      <c r="B2070" s="10" t="s">
        <v>7299</v>
      </c>
      <c r="C2070" s="20" t="s">
        <v>72</v>
      </c>
      <c r="D2070" s="5" t="s">
        <v>7381</v>
      </c>
      <c r="E2070" s="30" t="s">
        <v>133</v>
      </c>
      <c r="F2070" s="20" t="s">
        <v>18</v>
      </c>
      <c r="G2070" s="194">
        <v>90000000</v>
      </c>
      <c r="H2070" s="194">
        <v>680000000</v>
      </c>
      <c r="I2070" s="194">
        <v>0</v>
      </c>
      <c r="J2070" s="194">
        <f t="shared" si="69"/>
        <v>770000000</v>
      </c>
      <c r="K2070" s="20" t="s">
        <v>7382</v>
      </c>
      <c r="L2070" s="47" t="s">
        <v>7383</v>
      </c>
      <c r="M2070" s="30" t="s">
        <v>133</v>
      </c>
    </row>
    <row r="2071" spans="1:13" ht="24.75" customHeight="1">
      <c r="A2071" s="10" t="s">
        <v>7294</v>
      </c>
      <c r="B2071" s="10" t="s">
        <v>7299</v>
      </c>
      <c r="C2071" s="20" t="s">
        <v>72</v>
      </c>
      <c r="D2071" s="5" t="s">
        <v>7384</v>
      </c>
      <c r="E2071" s="30" t="s">
        <v>133</v>
      </c>
      <c r="F2071" s="20" t="s">
        <v>18</v>
      </c>
      <c r="G2071" s="194">
        <v>90000000</v>
      </c>
      <c r="H2071" s="194">
        <v>820000000</v>
      </c>
      <c r="I2071" s="194">
        <v>0</v>
      </c>
      <c r="J2071" s="194">
        <f t="shared" si="69"/>
        <v>910000000</v>
      </c>
      <c r="K2071" s="20" t="s">
        <v>7382</v>
      </c>
      <c r="L2071" s="47" t="s">
        <v>7383</v>
      </c>
      <c r="M2071" s="30" t="s">
        <v>133</v>
      </c>
    </row>
    <row r="2072" spans="1:13" ht="24.75" customHeight="1">
      <c r="A2072" s="10" t="s">
        <v>7294</v>
      </c>
      <c r="B2072" s="10" t="s">
        <v>7299</v>
      </c>
      <c r="C2072" s="20" t="s">
        <v>72</v>
      </c>
      <c r="D2072" s="5" t="s">
        <v>7385</v>
      </c>
      <c r="E2072" s="30" t="s">
        <v>133</v>
      </c>
      <c r="F2072" s="20" t="s">
        <v>18</v>
      </c>
      <c r="G2072" s="194">
        <v>90000000</v>
      </c>
      <c r="H2072" s="194">
        <v>680000000</v>
      </c>
      <c r="I2072" s="194">
        <v>0</v>
      </c>
      <c r="J2072" s="194">
        <f t="shared" si="69"/>
        <v>770000000</v>
      </c>
      <c r="K2072" s="20" t="s">
        <v>7386</v>
      </c>
      <c r="L2072" s="47" t="s">
        <v>7387</v>
      </c>
      <c r="M2072" s="30" t="s">
        <v>133</v>
      </c>
    </row>
    <row r="2073" spans="1:13" ht="24.75" customHeight="1">
      <c r="A2073" s="10" t="s">
        <v>7294</v>
      </c>
      <c r="B2073" s="10" t="s">
        <v>7299</v>
      </c>
      <c r="C2073" s="20" t="s">
        <v>72</v>
      </c>
      <c r="D2073" s="5" t="s">
        <v>7388</v>
      </c>
      <c r="E2073" s="30" t="s">
        <v>133</v>
      </c>
      <c r="F2073" s="20" t="s">
        <v>18</v>
      </c>
      <c r="G2073" s="194">
        <v>90000000</v>
      </c>
      <c r="H2073" s="194">
        <v>820000000</v>
      </c>
      <c r="I2073" s="194">
        <v>0</v>
      </c>
      <c r="J2073" s="194">
        <f t="shared" si="69"/>
        <v>910000000</v>
      </c>
      <c r="K2073" s="20" t="s">
        <v>7386</v>
      </c>
      <c r="L2073" s="47" t="s">
        <v>7387</v>
      </c>
      <c r="M2073" s="30" t="s">
        <v>133</v>
      </c>
    </row>
    <row r="2074" spans="1:13" ht="24.75" customHeight="1">
      <c r="A2074" s="10" t="s">
        <v>7294</v>
      </c>
      <c r="B2074" s="10" t="s">
        <v>7299</v>
      </c>
      <c r="C2074" s="20" t="s">
        <v>180</v>
      </c>
      <c r="D2074" s="5" t="s">
        <v>7389</v>
      </c>
      <c r="E2074" s="30" t="s">
        <v>133</v>
      </c>
      <c r="F2074" s="20" t="s">
        <v>18</v>
      </c>
      <c r="G2074" s="194">
        <v>80000000</v>
      </c>
      <c r="H2074" s="194">
        <v>120000000</v>
      </c>
      <c r="I2074" s="194">
        <v>20000000</v>
      </c>
      <c r="J2074" s="194">
        <f t="shared" si="69"/>
        <v>220000000</v>
      </c>
      <c r="K2074" s="20" t="s">
        <v>7390</v>
      </c>
      <c r="L2074" s="47" t="s">
        <v>7391</v>
      </c>
      <c r="M2074" s="30" t="s">
        <v>133</v>
      </c>
    </row>
    <row r="2075" spans="1:13" ht="24.75" customHeight="1">
      <c r="A2075" s="10" t="s">
        <v>7392</v>
      </c>
      <c r="B2075" s="10" t="s">
        <v>7393</v>
      </c>
      <c r="C2075" s="20" t="s">
        <v>180</v>
      </c>
      <c r="D2075" s="5" t="s">
        <v>7394</v>
      </c>
      <c r="E2075" s="30" t="s">
        <v>837</v>
      </c>
      <c r="F2075" s="20" t="s">
        <v>6558</v>
      </c>
      <c r="G2075" s="204">
        <v>4472270000</v>
      </c>
      <c r="H2075" s="204">
        <v>327570000</v>
      </c>
      <c r="I2075" s="204">
        <v>89500000</v>
      </c>
      <c r="J2075" s="204">
        <f t="shared" si="69"/>
        <v>4889340000</v>
      </c>
      <c r="K2075" s="20" t="s">
        <v>7395</v>
      </c>
      <c r="L2075" s="47" t="s">
        <v>7396</v>
      </c>
      <c r="M2075" s="30" t="s">
        <v>837</v>
      </c>
    </row>
    <row r="2076" spans="1:13" ht="24.75" customHeight="1">
      <c r="A2076" s="10" t="s">
        <v>7392</v>
      </c>
      <c r="B2076" s="10" t="s">
        <v>7397</v>
      </c>
      <c r="C2076" s="6" t="s">
        <v>180</v>
      </c>
      <c r="D2076" s="5" t="s">
        <v>7398</v>
      </c>
      <c r="E2076" s="7" t="s">
        <v>133</v>
      </c>
      <c r="F2076" s="6" t="s">
        <v>18</v>
      </c>
      <c r="G2076" s="206">
        <v>1330000000</v>
      </c>
      <c r="H2076" s="194">
        <v>0</v>
      </c>
      <c r="I2076" s="194">
        <v>0</v>
      </c>
      <c r="J2076" s="194">
        <f t="shared" si="69"/>
        <v>1330000000</v>
      </c>
      <c r="K2076" s="6" t="s">
        <v>7355</v>
      </c>
      <c r="L2076" s="5" t="s">
        <v>7356</v>
      </c>
      <c r="M2076" s="7" t="s">
        <v>133</v>
      </c>
    </row>
    <row r="2077" spans="1:13" ht="24.75" customHeight="1">
      <c r="A2077" s="10" t="s">
        <v>7392</v>
      </c>
      <c r="B2077" s="10" t="s">
        <v>7397</v>
      </c>
      <c r="C2077" s="6" t="s">
        <v>180</v>
      </c>
      <c r="D2077" s="5" t="s">
        <v>7399</v>
      </c>
      <c r="E2077" s="7" t="s">
        <v>133</v>
      </c>
      <c r="F2077" s="6" t="s">
        <v>18</v>
      </c>
      <c r="G2077" s="206">
        <v>888000000</v>
      </c>
      <c r="H2077" s="194">
        <v>0</v>
      </c>
      <c r="I2077" s="194">
        <v>0</v>
      </c>
      <c r="J2077" s="194">
        <f t="shared" si="69"/>
        <v>888000000</v>
      </c>
      <c r="K2077" s="6" t="s">
        <v>7355</v>
      </c>
      <c r="L2077" s="5" t="s">
        <v>7356</v>
      </c>
      <c r="M2077" s="7" t="s">
        <v>133</v>
      </c>
    </row>
    <row r="2078" spans="1:13" ht="24.75" customHeight="1">
      <c r="A2078" s="10" t="s">
        <v>7392</v>
      </c>
      <c r="B2078" s="10" t="s">
        <v>7397</v>
      </c>
      <c r="C2078" s="6" t="s">
        <v>180</v>
      </c>
      <c r="D2078" s="5" t="s">
        <v>7400</v>
      </c>
      <c r="E2078" s="7" t="s">
        <v>133</v>
      </c>
      <c r="F2078" s="6" t="s">
        <v>18</v>
      </c>
      <c r="G2078" s="206">
        <v>95000000</v>
      </c>
      <c r="H2078" s="206">
        <v>50000000</v>
      </c>
      <c r="I2078" s="206">
        <v>5000000</v>
      </c>
      <c r="J2078" s="194">
        <f t="shared" si="69"/>
        <v>150000000</v>
      </c>
      <c r="K2078" s="6" t="s">
        <v>7305</v>
      </c>
      <c r="L2078" s="5" t="s">
        <v>7306</v>
      </c>
      <c r="M2078" s="7" t="s">
        <v>133</v>
      </c>
    </row>
    <row r="2079" spans="1:13" ht="24.75" customHeight="1">
      <c r="A2079" s="10" t="s">
        <v>7392</v>
      </c>
      <c r="B2079" s="10" t="s">
        <v>7397</v>
      </c>
      <c r="C2079" s="6" t="s">
        <v>180</v>
      </c>
      <c r="D2079" s="5" t="s">
        <v>7401</v>
      </c>
      <c r="E2079" s="7" t="s">
        <v>133</v>
      </c>
      <c r="F2079" s="6" t="s">
        <v>18</v>
      </c>
      <c r="G2079" s="206">
        <v>200000000</v>
      </c>
      <c r="H2079" s="206">
        <v>100000000</v>
      </c>
      <c r="I2079" s="206">
        <v>500000</v>
      </c>
      <c r="J2079" s="194">
        <f t="shared" si="69"/>
        <v>300500000</v>
      </c>
      <c r="K2079" s="6" t="s">
        <v>7402</v>
      </c>
      <c r="L2079" s="5" t="s">
        <v>7403</v>
      </c>
      <c r="M2079" s="7" t="s">
        <v>133</v>
      </c>
    </row>
    <row r="2080" spans="1:13" ht="24.75" customHeight="1">
      <c r="A2080" s="10" t="s">
        <v>7392</v>
      </c>
      <c r="B2080" s="10" t="s">
        <v>7397</v>
      </c>
      <c r="C2080" s="6" t="s">
        <v>180</v>
      </c>
      <c r="D2080" s="5" t="s">
        <v>7404</v>
      </c>
      <c r="E2080" s="7" t="s">
        <v>133</v>
      </c>
      <c r="F2080" s="6" t="s">
        <v>18</v>
      </c>
      <c r="G2080" s="206">
        <v>100000000</v>
      </c>
      <c r="H2080" s="206">
        <v>150000000</v>
      </c>
      <c r="I2080" s="206">
        <v>5000000</v>
      </c>
      <c r="J2080" s="194">
        <f t="shared" si="69"/>
        <v>255000000</v>
      </c>
      <c r="K2080" s="6" t="s">
        <v>7405</v>
      </c>
      <c r="L2080" s="5" t="s">
        <v>7406</v>
      </c>
      <c r="M2080" s="7" t="s">
        <v>133</v>
      </c>
    </row>
    <row r="2081" spans="1:13" ht="24.75" customHeight="1">
      <c r="A2081" s="10" t="s">
        <v>7392</v>
      </c>
      <c r="B2081" s="10" t="s">
        <v>7397</v>
      </c>
      <c r="C2081" s="6" t="s">
        <v>180</v>
      </c>
      <c r="D2081" s="5" t="s">
        <v>7407</v>
      </c>
      <c r="E2081" s="7" t="s">
        <v>133</v>
      </c>
      <c r="F2081" s="6" t="s">
        <v>18</v>
      </c>
      <c r="G2081" s="206">
        <v>165000000</v>
      </c>
      <c r="H2081" s="206">
        <v>1800000000</v>
      </c>
      <c r="I2081" s="206">
        <v>10000000</v>
      </c>
      <c r="J2081" s="194">
        <f t="shared" si="69"/>
        <v>1975000000</v>
      </c>
      <c r="K2081" s="6" t="s">
        <v>7405</v>
      </c>
      <c r="L2081" s="5" t="s">
        <v>7406</v>
      </c>
      <c r="M2081" s="7" t="s">
        <v>133</v>
      </c>
    </row>
    <row r="2082" spans="1:13" ht="24.75" customHeight="1">
      <c r="A2082" s="10" t="s">
        <v>7392</v>
      </c>
      <c r="B2082" s="6" t="s">
        <v>7408</v>
      </c>
      <c r="C2082" s="6" t="s">
        <v>7409</v>
      </c>
      <c r="D2082" s="5" t="s">
        <v>7410</v>
      </c>
      <c r="E2082" s="7" t="s">
        <v>837</v>
      </c>
      <c r="F2082" s="6" t="s">
        <v>6558</v>
      </c>
      <c r="G2082" s="120">
        <v>7690977000</v>
      </c>
      <c r="H2082" s="120">
        <v>1499731000</v>
      </c>
      <c r="I2082" s="120">
        <v>96058000</v>
      </c>
      <c r="J2082" s="120">
        <f t="shared" si="69"/>
        <v>9286766000</v>
      </c>
      <c r="K2082" s="6" t="s">
        <v>7411</v>
      </c>
      <c r="L2082" s="5" t="s">
        <v>7412</v>
      </c>
      <c r="M2082" s="7" t="s">
        <v>837</v>
      </c>
    </row>
    <row r="2083" spans="1:13" ht="24.75" customHeight="1">
      <c r="A2083" s="10" t="s">
        <v>7294</v>
      </c>
      <c r="B2083" s="6" t="s">
        <v>7315</v>
      </c>
      <c r="C2083" s="6" t="s">
        <v>72</v>
      </c>
      <c r="D2083" s="5" t="s">
        <v>7413</v>
      </c>
      <c r="E2083" s="7" t="s">
        <v>133</v>
      </c>
      <c r="F2083" s="6" t="s">
        <v>18</v>
      </c>
      <c r="G2083" s="120">
        <v>653000000</v>
      </c>
      <c r="H2083" s="120">
        <v>188000000</v>
      </c>
      <c r="I2083" s="120">
        <v>53000000</v>
      </c>
      <c r="J2083" s="120">
        <f t="shared" si="69"/>
        <v>894000000</v>
      </c>
      <c r="K2083" s="50" t="s">
        <v>7414</v>
      </c>
      <c r="L2083" s="191" t="s">
        <v>7415</v>
      </c>
      <c r="M2083" s="7" t="s">
        <v>133</v>
      </c>
    </row>
    <row r="2084" spans="1:13" ht="24.75" customHeight="1">
      <c r="A2084" s="10" t="s">
        <v>7294</v>
      </c>
      <c r="B2084" s="6" t="s">
        <v>7315</v>
      </c>
      <c r="C2084" s="6" t="s">
        <v>72</v>
      </c>
      <c r="D2084" s="5" t="s">
        <v>7416</v>
      </c>
      <c r="E2084" s="7" t="s">
        <v>133</v>
      </c>
      <c r="F2084" s="6" t="s">
        <v>18</v>
      </c>
      <c r="G2084" s="120">
        <v>5613000000</v>
      </c>
      <c r="H2084" s="120">
        <v>2570000000</v>
      </c>
      <c r="I2084" s="120">
        <v>438000000</v>
      </c>
      <c r="J2084" s="120">
        <f t="shared" si="69"/>
        <v>8621000000</v>
      </c>
      <c r="K2084" s="50" t="s">
        <v>7417</v>
      </c>
      <c r="L2084" s="191" t="s">
        <v>7418</v>
      </c>
      <c r="M2084" s="7" t="s">
        <v>133</v>
      </c>
    </row>
    <row r="2085" spans="1:13" ht="24.75" customHeight="1">
      <c r="A2085" s="10" t="s">
        <v>7294</v>
      </c>
      <c r="B2085" s="10" t="s">
        <v>7319</v>
      </c>
      <c r="C2085" s="6" t="s">
        <v>83</v>
      </c>
      <c r="D2085" s="23" t="s">
        <v>7419</v>
      </c>
      <c r="E2085" s="7" t="s">
        <v>223</v>
      </c>
      <c r="F2085" s="6" t="s">
        <v>86</v>
      </c>
      <c r="G2085" s="120">
        <v>30000000</v>
      </c>
      <c r="H2085" s="120">
        <v>50000000</v>
      </c>
      <c r="I2085" s="194">
        <v>0</v>
      </c>
      <c r="J2085" s="120">
        <f t="shared" si="69"/>
        <v>80000000</v>
      </c>
      <c r="K2085" s="6" t="s">
        <v>5775</v>
      </c>
      <c r="L2085" s="5" t="s">
        <v>7372</v>
      </c>
      <c r="M2085" s="7" t="s">
        <v>223</v>
      </c>
    </row>
    <row r="2086" spans="1:13" ht="24.75" customHeight="1">
      <c r="A2086" s="10" t="s">
        <v>7294</v>
      </c>
      <c r="B2086" s="10" t="s">
        <v>7319</v>
      </c>
      <c r="C2086" s="6" t="s">
        <v>83</v>
      </c>
      <c r="D2086" s="23" t="s">
        <v>7420</v>
      </c>
      <c r="E2086" s="7" t="s">
        <v>223</v>
      </c>
      <c r="F2086" s="6" t="s">
        <v>86</v>
      </c>
      <c r="G2086" s="120">
        <v>221000000</v>
      </c>
      <c r="H2086" s="120">
        <v>485000000</v>
      </c>
      <c r="I2086" s="194">
        <v>0</v>
      </c>
      <c r="J2086" s="120">
        <f t="shared" si="69"/>
        <v>706000000</v>
      </c>
      <c r="K2086" s="6" t="s">
        <v>7421</v>
      </c>
      <c r="L2086" s="5" t="s">
        <v>7422</v>
      </c>
      <c r="M2086" s="7" t="s">
        <v>223</v>
      </c>
    </row>
    <row r="2087" spans="1:13" ht="24.75" customHeight="1">
      <c r="A2087" s="10" t="s">
        <v>7392</v>
      </c>
      <c r="B2087" s="10" t="s">
        <v>7423</v>
      </c>
      <c r="C2087" s="6" t="s">
        <v>29</v>
      </c>
      <c r="D2087" s="23" t="s">
        <v>7424</v>
      </c>
      <c r="E2087" s="7" t="s">
        <v>115</v>
      </c>
      <c r="F2087" s="6" t="s">
        <v>6558</v>
      </c>
      <c r="G2087" s="207">
        <v>3200000000</v>
      </c>
      <c r="H2087" s="207">
        <v>7560000000</v>
      </c>
      <c r="I2087" s="207">
        <v>50000000</v>
      </c>
      <c r="J2087" s="207">
        <f t="shared" si="69"/>
        <v>10810000000</v>
      </c>
      <c r="K2087" s="6" t="s">
        <v>7425</v>
      </c>
      <c r="L2087" s="5" t="s">
        <v>7426</v>
      </c>
      <c r="M2087" s="7" t="s">
        <v>115</v>
      </c>
    </row>
    <row r="2088" spans="1:13" ht="24.75" customHeight="1">
      <c r="A2088" s="10" t="s">
        <v>7392</v>
      </c>
      <c r="B2088" s="10" t="s">
        <v>7393</v>
      </c>
      <c r="C2088" s="20" t="s">
        <v>29</v>
      </c>
      <c r="D2088" s="5" t="s">
        <v>7427</v>
      </c>
      <c r="E2088" s="30" t="s">
        <v>133</v>
      </c>
      <c r="F2088" s="20" t="s">
        <v>18</v>
      </c>
      <c r="G2088" s="194">
        <v>15000000</v>
      </c>
      <c r="H2088" s="194">
        <v>8000000</v>
      </c>
      <c r="I2088" s="194">
        <v>0</v>
      </c>
      <c r="J2088" s="194">
        <f t="shared" si="69"/>
        <v>23000000</v>
      </c>
      <c r="K2088" s="20" t="s">
        <v>7331</v>
      </c>
      <c r="L2088" s="47" t="s">
        <v>7332</v>
      </c>
      <c r="M2088" s="30" t="s">
        <v>133</v>
      </c>
    </row>
    <row r="2089" spans="1:13" ht="24.75" customHeight="1">
      <c r="A2089" s="10" t="s">
        <v>7333</v>
      </c>
      <c r="B2089" s="10" t="s">
        <v>7334</v>
      </c>
      <c r="C2089" s="20" t="s">
        <v>7113</v>
      </c>
      <c r="D2089" s="5" t="s">
        <v>7428</v>
      </c>
      <c r="E2089" s="30" t="s">
        <v>133</v>
      </c>
      <c r="F2089" s="20" t="s">
        <v>18</v>
      </c>
      <c r="G2089" s="194">
        <v>15000000</v>
      </c>
      <c r="H2089" s="194">
        <v>8000000</v>
      </c>
      <c r="I2089" s="194">
        <v>0</v>
      </c>
      <c r="J2089" s="194">
        <f t="shared" si="69"/>
        <v>23000000</v>
      </c>
      <c r="K2089" s="20" t="s">
        <v>7382</v>
      </c>
      <c r="L2089" s="47" t="s">
        <v>7383</v>
      </c>
      <c r="M2089" s="30" t="s">
        <v>133</v>
      </c>
    </row>
    <row r="2090" spans="1:13" ht="24.75" customHeight="1">
      <c r="A2090" s="10" t="s">
        <v>7294</v>
      </c>
      <c r="B2090" s="10" t="s">
        <v>7299</v>
      </c>
      <c r="C2090" s="20" t="s">
        <v>83</v>
      </c>
      <c r="D2090" s="5" t="s">
        <v>7429</v>
      </c>
      <c r="E2090" s="30" t="s">
        <v>133</v>
      </c>
      <c r="F2090" s="20" t="s">
        <v>18</v>
      </c>
      <c r="G2090" s="194">
        <v>15000000</v>
      </c>
      <c r="H2090" s="194">
        <v>8000000</v>
      </c>
      <c r="I2090" s="194">
        <v>0</v>
      </c>
      <c r="J2090" s="194">
        <f t="shared" si="69"/>
        <v>23000000</v>
      </c>
      <c r="K2090" s="20" t="s">
        <v>7386</v>
      </c>
      <c r="L2090" s="47" t="s">
        <v>7387</v>
      </c>
      <c r="M2090" s="30" t="s">
        <v>133</v>
      </c>
    </row>
    <row r="2091" spans="1:13" ht="24.75" customHeight="1">
      <c r="A2091" s="10" t="s">
        <v>7294</v>
      </c>
      <c r="B2091" s="10" t="s">
        <v>7299</v>
      </c>
      <c r="C2091" s="20" t="s">
        <v>83</v>
      </c>
      <c r="D2091" s="5" t="s">
        <v>7430</v>
      </c>
      <c r="E2091" s="30" t="s">
        <v>133</v>
      </c>
      <c r="F2091" s="20" t="s">
        <v>18</v>
      </c>
      <c r="G2091" s="194">
        <v>90000000</v>
      </c>
      <c r="H2091" s="194">
        <v>700000000</v>
      </c>
      <c r="I2091" s="194">
        <v>0</v>
      </c>
      <c r="J2091" s="194">
        <f t="shared" si="69"/>
        <v>790000000</v>
      </c>
      <c r="K2091" s="20" t="s">
        <v>7431</v>
      </c>
      <c r="L2091" s="47" t="s">
        <v>7432</v>
      </c>
      <c r="M2091" s="30" t="s">
        <v>133</v>
      </c>
    </row>
    <row r="2092" spans="1:13" ht="24.75" customHeight="1">
      <c r="A2092" s="10" t="s">
        <v>7294</v>
      </c>
      <c r="B2092" s="10" t="s">
        <v>7303</v>
      </c>
      <c r="C2092" s="6" t="s">
        <v>29</v>
      </c>
      <c r="D2092" s="5" t="s">
        <v>7433</v>
      </c>
      <c r="E2092" s="7" t="s">
        <v>133</v>
      </c>
      <c r="F2092" s="6" t="s">
        <v>18</v>
      </c>
      <c r="G2092" s="206">
        <v>110000000</v>
      </c>
      <c r="H2092" s="206">
        <v>825000000</v>
      </c>
      <c r="I2092" s="206">
        <v>5000000</v>
      </c>
      <c r="J2092" s="194">
        <f t="shared" si="69"/>
        <v>940000000</v>
      </c>
      <c r="K2092" s="6" t="s">
        <v>7305</v>
      </c>
      <c r="L2092" s="5" t="s">
        <v>7306</v>
      </c>
      <c r="M2092" s="7" t="s">
        <v>133</v>
      </c>
    </row>
    <row r="2093" spans="1:13" ht="24.75" customHeight="1">
      <c r="A2093" s="10" t="s">
        <v>7294</v>
      </c>
      <c r="B2093" s="6" t="s">
        <v>7315</v>
      </c>
      <c r="C2093" s="6" t="s">
        <v>83</v>
      </c>
      <c r="D2093" s="5" t="s">
        <v>7434</v>
      </c>
      <c r="E2093" s="7" t="s">
        <v>837</v>
      </c>
      <c r="F2093" s="6" t="s">
        <v>86</v>
      </c>
      <c r="G2093" s="120">
        <v>6855846000</v>
      </c>
      <c r="H2093" s="120">
        <v>1628090000</v>
      </c>
      <c r="I2093" s="120">
        <v>118166000</v>
      </c>
      <c r="J2093" s="120">
        <f t="shared" si="69"/>
        <v>8602102000</v>
      </c>
      <c r="K2093" s="6" t="s">
        <v>7317</v>
      </c>
      <c r="L2093" s="5" t="s">
        <v>7435</v>
      </c>
      <c r="M2093" s="7" t="s">
        <v>837</v>
      </c>
    </row>
    <row r="2094" spans="1:13" ht="24.75" customHeight="1">
      <c r="A2094" s="10" t="s">
        <v>7294</v>
      </c>
      <c r="B2094" s="6" t="s">
        <v>7315</v>
      </c>
      <c r="C2094" s="7" t="s">
        <v>83</v>
      </c>
      <c r="D2094" s="26" t="s">
        <v>7436</v>
      </c>
      <c r="E2094" s="7" t="s">
        <v>7437</v>
      </c>
      <c r="F2094" s="7" t="s">
        <v>94</v>
      </c>
      <c r="G2094" s="197">
        <f>$J2094*0.9</f>
        <v>8372277000</v>
      </c>
      <c r="H2094" s="197">
        <f>$J2094*0.084</f>
        <v>781412520</v>
      </c>
      <c r="I2094" s="197">
        <f>$J2094*0.016</f>
        <v>148840480</v>
      </c>
      <c r="J2094" s="197">
        <v>9302530000</v>
      </c>
      <c r="K2094" s="56" t="s">
        <v>7438</v>
      </c>
      <c r="L2094" s="192" t="s">
        <v>7439</v>
      </c>
      <c r="M2094" s="7" t="s">
        <v>7437</v>
      </c>
    </row>
    <row r="2095" spans="1:13" ht="24.75" customHeight="1">
      <c r="A2095" s="10" t="s">
        <v>7294</v>
      </c>
      <c r="B2095" s="10" t="s">
        <v>7295</v>
      </c>
      <c r="C2095" s="6" t="s">
        <v>136</v>
      </c>
      <c r="D2095" s="5" t="s">
        <v>7440</v>
      </c>
      <c r="E2095" s="7" t="s">
        <v>655</v>
      </c>
      <c r="F2095" s="6" t="s">
        <v>86</v>
      </c>
      <c r="G2095" s="120">
        <v>870166000</v>
      </c>
      <c r="H2095" s="120">
        <v>269207000</v>
      </c>
      <c r="I2095" s="120">
        <v>275215000</v>
      </c>
      <c r="J2095" s="120">
        <f>SUM(G2095:I2095)</f>
        <v>1414588000</v>
      </c>
      <c r="K2095" s="6" t="s">
        <v>7324</v>
      </c>
      <c r="L2095" s="5" t="s">
        <v>7325</v>
      </c>
      <c r="M2095" s="7" t="s">
        <v>655</v>
      </c>
    </row>
    <row r="2096" spans="1:13" ht="24.75" customHeight="1">
      <c r="A2096" s="10" t="s">
        <v>7294</v>
      </c>
      <c r="B2096" s="10" t="s">
        <v>7303</v>
      </c>
      <c r="C2096" s="6" t="s">
        <v>136</v>
      </c>
      <c r="D2096" s="5" t="s">
        <v>7441</v>
      </c>
      <c r="E2096" s="7" t="s">
        <v>133</v>
      </c>
      <c r="F2096" s="6" t="s">
        <v>18</v>
      </c>
      <c r="G2096" s="206">
        <v>100000000</v>
      </c>
      <c r="H2096" s="206">
        <v>650000000</v>
      </c>
      <c r="I2096" s="206">
        <v>50000000</v>
      </c>
      <c r="J2096" s="194">
        <f>SUM(G2096:I2096)</f>
        <v>800000000</v>
      </c>
      <c r="K2096" s="6" t="s">
        <v>7402</v>
      </c>
      <c r="L2096" s="5" t="s">
        <v>7403</v>
      </c>
      <c r="M2096" s="7" t="s">
        <v>133</v>
      </c>
    </row>
    <row r="2097" spans="1:13" ht="24.75" customHeight="1">
      <c r="A2097" s="10" t="s">
        <v>7294</v>
      </c>
      <c r="B2097" s="6" t="s">
        <v>7315</v>
      </c>
      <c r="C2097" s="6" t="s">
        <v>92</v>
      </c>
      <c r="D2097" s="5" t="s">
        <v>7442</v>
      </c>
      <c r="E2097" s="7" t="s">
        <v>837</v>
      </c>
      <c r="F2097" s="6" t="s">
        <v>86</v>
      </c>
      <c r="G2097" s="120">
        <v>7117305000</v>
      </c>
      <c r="H2097" s="120">
        <v>1775067000</v>
      </c>
      <c r="I2097" s="120">
        <v>247761000</v>
      </c>
      <c r="J2097" s="120">
        <f>SUM(G2097:I2097)</f>
        <v>9140133000</v>
      </c>
      <c r="K2097" s="6" t="s">
        <v>7317</v>
      </c>
      <c r="L2097" s="5" t="s">
        <v>7443</v>
      </c>
      <c r="M2097" s="7" t="s">
        <v>837</v>
      </c>
    </row>
    <row r="2098" spans="1:13" ht="24.75" customHeight="1">
      <c r="A2098" s="10" t="s">
        <v>7294</v>
      </c>
      <c r="B2098" s="6" t="s">
        <v>7315</v>
      </c>
      <c r="C2098" s="7" t="s">
        <v>136</v>
      </c>
      <c r="D2098" s="26" t="s">
        <v>7444</v>
      </c>
      <c r="E2098" s="7" t="s">
        <v>7437</v>
      </c>
      <c r="F2098" s="7" t="s">
        <v>86</v>
      </c>
      <c r="G2098" s="197">
        <f>$J2098*0.9</f>
        <v>8730000000</v>
      </c>
      <c r="H2098" s="197">
        <f>$J2098*0.084</f>
        <v>814800000</v>
      </c>
      <c r="I2098" s="197">
        <f>$J2098*0.016</f>
        <v>155200000</v>
      </c>
      <c r="J2098" s="197">
        <v>9700000000</v>
      </c>
      <c r="K2098" s="7" t="s">
        <v>7445</v>
      </c>
      <c r="L2098" s="26" t="s">
        <v>7446</v>
      </c>
      <c r="M2098" s="7" t="s">
        <v>7437</v>
      </c>
    </row>
    <row r="2099" spans="1:13" ht="24.75" customHeight="1">
      <c r="A2099" s="10" t="s">
        <v>7294</v>
      </c>
      <c r="B2099" s="6" t="s">
        <v>7315</v>
      </c>
      <c r="C2099" s="6" t="s">
        <v>92</v>
      </c>
      <c r="D2099" s="5" t="s">
        <v>7447</v>
      </c>
      <c r="E2099" s="7" t="s">
        <v>133</v>
      </c>
      <c r="F2099" s="6" t="s">
        <v>18</v>
      </c>
      <c r="G2099" s="120">
        <v>5265000000</v>
      </c>
      <c r="H2099" s="120">
        <v>2429000000</v>
      </c>
      <c r="I2099" s="120">
        <v>391000000</v>
      </c>
      <c r="J2099" s="120">
        <f t="shared" ref="J2099:J2122" si="70">SUM(G2099:I2099)</f>
        <v>8085000000</v>
      </c>
      <c r="K2099" s="50" t="s">
        <v>7414</v>
      </c>
      <c r="L2099" s="191" t="s">
        <v>7415</v>
      </c>
      <c r="M2099" s="7" t="s">
        <v>133</v>
      </c>
    </row>
    <row r="2100" spans="1:13" ht="24.75" customHeight="1">
      <c r="A2100" s="10" t="s">
        <v>7294</v>
      </c>
      <c r="B2100" s="10" t="s">
        <v>7319</v>
      </c>
      <c r="C2100" s="6" t="s">
        <v>157</v>
      </c>
      <c r="D2100" s="23" t="s">
        <v>7448</v>
      </c>
      <c r="E2100" s="7" t="s">
        <v>223</v>
      </c>
      <c r="F2100" s="6" t="s">
        <v>86</v>
      </c>
      <c r="G2100" s="120">
        <v>120000000</v>
      </c>
      <c r="H2100" s="120">
        <v>100000000</v>
      </c>
      <c r="I2100" s="194">
        <v>0</v>
      </c>
      <c r="J2100" s="120">
        <f t="shared" si="70"/>
        <v>220000000</v>
      </c>
      <c r="K2100" s="6" t="s">
        <v>7449</v>
      </c>
      <c r="L2100" s="5" t="s">
        <v>7450</v>
      </c>
      <c r="M2100" s="7" t="s">
        <v>223</v>
      </c>
    </row>
    <row r="2101" spans="1:13" ht="24.75" customHeight="1">
      <c r="A2101" s="10" t="s">
        <v>7294</v>
      </c>
      <c r="B2101" s="10" t="s">
        <v>7295</v>
      </c>
      <c r="C2101" s="6" t="s">
        <v>157</v>
      </c>
      <c r="D2101" s="5" t="s">
        <v>7451</v>
      </c>
      <c r="E2101" s="7" t="s">
        <v>655</v>
      </c>
      <c r="F2101" s="6" t="s">
        <v>86</v>
      </c>
      <c r="G2101" s="120">
        <v>3020800000</v>
      </c>
      <c r="H2101" s="120">
        <v>835634000</v>
      </c>
      <c r="I2101" s="120">
        <v>375826000</v>
      </c>
      <c r="J2101" s="120">
        <f t="shared" si="70"/>
        <v>4232260000</v>
      </c>
      <c r="K2101" s="6" t="s">
        <v>7452</v>
      </c>
      <c r="L2101" s="5" t="s">
        <v>7453</v>
      </c>
      <c r="M2101" s="7" t="s">
        <v>655</v>
      </c>
    </row>
    <row r="2102" spans="1:13" ht="24.75" customHeight="1">
      <c r="A2102" s="10" t="s">
        <v>7294</v>
      </c>
      <c r="B2102" s="10" t="s">
        <v>7295</v>
      </c>
      <c r="C2102" s="6" t="s">
        <v>157</v>
      </c>
      <c r="D2102" s="5" t="s">
        <v>7454</v>
      </c>
      <c r="E2102" s="7" t="s">
        <v>655</v>
      </c>
      <c r="F2102" s="6" t="s">
        <v>86</v>
      </c>
      <c r="G2102" s="120">
        <v>1750877000</v>
      </c>
      <c r="H2102" s="120">
        <v>459104000</v>
      </c>
      <c r="I2102" s="120">
        <v>230768000</v>
      </c>
      <c r="J2102" s="120">
        <f t="shared" si="70"/>
        <v>2440749000</v>
      </c>
      <c r="K2102" s="6" t="s">
        <v>7455</v>
      </c>
      <c r="L2102" s="5" t="s">
        <v>7456</v>
      </c>
      <c r="M2102" s="7" t="s">
        <v>655</v>
      </c>
    </row>
    <row r="2103" spans="1:13" ht="24.75" customHeight="1">
      <c r="A2103" s="10" t="s">
        <v>7294</v>
      </c>
      <c r="B2103" s="10" t="s">
        <v>7299</v>
      </c>
      <c r="C2103" s="20" t="s">
        <v>124</v>
      </c>
      <c r="D2103" s="5" t="s">
        <v>7457</v>
      </c>
      <c r="E2103" s="30" t="s">
        <v>133</v>
      </c>
      <c r="F2103" s="20" t="s">
        <v>18</v>
      </c>
      <c r="G2103" s="194">
        <v>60000000</v>
      </c>
      <c r="H2103" s="194">
        <v>25000000</v>
      </c>
      <c r="I2103" s="194">
        <v>0</v>
      </c>
      <c r="J2103" s="194">
        <f t="shared" si="70"/>
        <v>85000000</v>
      </c>
      <c r="K2103" s="20" t="s">
        <v>7386</v>
      </c>
      <c r="L2103" s="47" t="s">
        <v>7387</v>
      </c>
      <c r="M2103" s="30" t="s">
        <v>133</v>
      </c>
    </row>
    <row r="2104" spans="1:13" ht="24.75" customHeight="1">
      <c r="A2104" s="10" t="s">
        <v>7294</v>
      </c>
      <c r="B2104" s="10" t="s">
        <v>7299</v>
      </c>
      <c r="C2104" s="20" t="s">
        <v>124</v>
      </c>
      <c r="D2104" s="5" t="s">
        <v>7458</v>
      </c>
      <c r="E2104" s="30" t="s">
        <v>133</v>
      </c>
      <c r="F2104" s="20" t="s">
        <v>18</v>
      </c>
      <c r="G2104" s="194">
        <v>60000000</v>
      </c>
      <c r="H2104" s="194">
        <v>25000000</v>
      </c>
      <c r="I2104" s="194">
        <v>0</v>
      </c>
      <c r="J2104" s="194">
        <f t="shared" si="70"/>
        <v>85000000</v>
      </c>
      <c r="K2104" s="20" t="s">
        <v>7431</v>
      </c>
      <c r="L2104" s="47" t="s">
        <v>7432</v>
      </c>
      <c r="M2104" s="30" t="s">
        <v>133</v>
      </c>
    </row>
    <row r="2105" spans="1:13" ht="24.75" customHeight="1">
      <c r="A2105" s="10" t="s">
        <v>7294</v>
      </c>
      <c r="B2105" s="10" t="s">
        <v>7299</v>
      </c>
      <c r="C2105" s="20" t="s">
        <v>157</v>
      </c>
      <c r="D2105" s="5" t="s">
        <v>7459</v>
      </c>
      <c r="E2105" s="30" t="s">
        <v>7437</v>
      </c>
      <c r="F2105" s="20" t="s">
        <v>86</v>
      </c>
      <c r="G2105" s="204">
        <v>6596000000</v>
      </c>
      <c r="H2105" s="204">
        <v>1158000000</v>
      </c>
      <c r="I2105" s="204">
        <v>160000000</v>
      </c>
      <c r="J2105" s="204">
        <f t="shared" si="70"/>
        <v>7914000000</v>
      </c>
      <c r="K2105" s="20" t="s">
        <v>7460</v>
      </c>
      <c r="L2105" s="47" t="s">
        <v>7461</v>
      </c>
      <c r="M2105" s="30" t="s">
        <v>7437</v>
      </c>
    </row>
    <row r="2106" spans="1:13" ht="24.75" customHeight="1">
      <c r="A2106" s="10" t="s">
        <v>7294</v>
      </c>
      <c r="B2106" s="6" t="s">
        <v>7315</v>
      </c>
      <c r="C2106" s="6" t="s">
        <v>157</v>
      </c>
      <c r="D2106" s="5" t="s">
        <v>7462</v>
      </c>
      <c r="E2106" s="7" t="s">
        <v>837</v>
      </c>
      <c r="F2106" s="6" t="s">
        <v>86</v>
      </c>
      <c r="G2106" s="120">
        <v>7824796000</v>
      </c>
      <c r="H2106" s="120">
        <v>1435607000</v>
      </c>
      <c r="I2106" s="120">
        <v>237327000</v>
      </c>
      <c r="J2106" s="120">
        <f t="shared" si="70"/>
        <v>9497730000</v>
      </c>
      <c r="K2106" s="6" t="s">
        <v>980</v>
      </c>
      <c r="L2106" s="5" t="s">
        <v>7463</v>
      </c>
      <c r="M2106" s="7" t="s">
        <v>837</v>
      </c>
    </row>
    <row r="2107" spans="1:13" ht="24.75" customHeight="1">
      <c r="A2107" s="10" t="s">
        <v>7294</v>
      </c>
      <c r="B2107" s="6" t="s">
        <v>7315</v>
      </c>
      <c r="C2107" s="6" t="s">
        <v>157</v>
      </c>
      <c r="D2107" s="5" t="s">
        <v>7464</v>
      </c>
      <c r="E2107" s="7" t="s">
        <v>133</v>
      </c>
      <c r="F2107" s="6" t="s">
        <v>18</v>
      </c>
      <c r="G2107" s="120">
        <v>1219000000</v>
      </c>
      <c r="H2107" s="120">
        <v>283000000</v>
      </c>
      <c r="I2107" s="120">
        <v>102000000</v>
      </c>
      <c r="J2107" s="120">
        <f t="shared" si="70"/>
        <v>1604000000</v>
      </c>
      <c r="K2107" s="50" t="s">
        <v>7414</v>
      </c>
      <c r="L2107" s="191" t="s">
        <v>7415</v>
      </c>
      <c r="M2107" s="7" t="s">
        <v>133</v>
      </c>
    </row>
    <row r="2108" spans="1:13" ht="24.75" customHeight="1">
      <c r="A2108" s="10" t="s">
        <v>7294</v>
      </c>
      <c r="B2108" s="6" t="s">
        <v>7315</v>
      </c>
      <c r="C2108" s="6" t="s">
        <v>157</v>
      </c>
      <c r="D2108" s="5" t="s">
        <v>7465</v>
      </c>
      <c r="E2108" s="7" t="s">
        <v>133</v>
      </c>
      <c r="F2108" s="6" t="s">
        <v>18</v>
      </c>
      <c r="G2108" s="120">
        <v>2350000000</v>
      </c>
      <c r="H2108" s="120">
        <v>489000000</v>
      </c>
      <c r="I2108" s="120">
        <v>195000000</v>
      </c>
      <c r="J2108" s="120">
        <f t="shared" si="70"/>
        <v>3034000000</v>
      </c>
      <c r="K2108" s="50" t="s">
        <v>7466</v>
      </c>
      <c r="L2108" s="5" t="s">
        <v>7467</v>
      </c>
      <c r="M2108" s="7" t="s">
        <v>133</v>
      </c>
    </row>
    <row r="2109" spans="1:13" ht="24.75" customHeight="1">
      <c r="A2109" s="10" t="s">
        <v>7294</v>
      </c>
      <c r="B2109" s="10" t="s">
        <v>7299</v>
      </c>
      <c r="C2109" s="20" t="s">
        <v>445</v>
      </c>
      <c r="D2109" s="5" t="s">
        <v>7468</v>
      </c>
      <c r="E2109" s="30" t="s">
        <v>655</v>
      </c>
      <c r="F2109" s="20" t="s">
        <v>86</v>
      </c>
      <c r="G2109" s="194">
        <v>325000000</v>
      </c>
      <c r="H2109" s="194">
        <v>250000000</v>
      </c>
      <c r="I2109" s="194">
        <v>35000000</v>
      </c>
      <c r="J2109" s="194">
        <f t="shared" si="70"/>
        <v>610000000</v>
      </c>
      <c r="K2109" s="20" t="s">
        <v>7469</v>
      </c>
      <c r="L2109" s="47" t="s">
        <v>7470</v>
      </c>
      <c r="M2109" s="30" t="s">
        <v>655</v>
      </c>
    </row>
    <row r="2110" spans="1:13" ht="24.75" customHeight="1">
      <c r="A2110" s="10" t="s">
        <v>7294</v>
      </c>
      <c r="B2110" s="10" t="s">
        <v>7299</v>
      </c>
      <c r="C2110" s="20" t="s">
        <v>213</v>
      </c>
      <c r="D2110" s="5" t="s">
        <v>7471</v>
      </c>
      <c r="E2110" s="30" t="s">
        <v>133</v>
      </c>
      <c r="F2110" s="20" t="s">
        <v>18</v>
      </c>
      <c r="G2110" s="194">
        <v>85000000</v>
      </c>
      <c r="H2110" s="194">
        <v>0</v>
      </c>
      <c r="I2110" s="194">
        <v>0</v>
      </c>
      <c r="J2110" s="194">
        <f t="shared" si="70"/>
        <v>85000000</v>
      </c>
      <c r="K2110" s="20" t="s">
        <v>7472</v>
      </c>
      <c r="L2110" s="47" t="s">
        <v>7473</v>
      </c>
      <c r="M2110" s="30" t="s">
        <v>133</v>
      </c>
    </row>
    <row r="2111" spans="1:13" ht="24.75" customHeight="1">
      <c r="A2111" s="10" t="s">
        <v>7474</v>
      </c>
      <c r="B2111" s="10" t="s">
        <v>7475</v>
      </c>
      <c r="C2111" s="20" t="s">
        <v>213</v>
      </c>
      <c r="D2111" s="5" t="s">
        <v>7476</v>
      </c>
      <c r="E2111" s="30" t="s">
        <v>133</v>
      </c>
      <c r="F2111" s="20" t="s">
        <v>18</v>
      </c>
      <c r="G2111" s="194">
        <v>85000000</v>
      </c>
      <c r="H2111" s="194">
        <v>0</v>
      </c>
      <c r="I2111" s="194">
        <v>0</v>
      </c>
      <c r="J2111" s="194">
        <f t="shared" si="70"/>
        <v>85000000</v>
      </c>
      <c r="K2111" s="20" t="s">
        <v>7477</v>
      </c>
      <c r="L2111" s="47" t="s">
        <v>7478</v>
      </c>
      <c r="M2111" s="30" t="s">
        <v>133</v>
      </c>
    </row>
    <row r="2112" spans="1:13" ht="24.75" customHeight="1">
      <c r="A2112" s="10" t="s">
        <v>7474</v>
      </c>
      <c r="B2112" s="10" t="s">
        <v>7479</v>
      </c>
      <c r="C2112" s="6" t="s">
        <v>213</v>
      </c>
      <c r="D2112" s="5" t="s">
        <v>7480</v>
      </c>
      <c r="E2112" s="7" t="s">
        <v>133</v>
      </c>
      <c r="F2112" s="6" t="s">
        <v>18</v>
      </c>
      <c r="G2112" s="206">
        <v>300000000</v>
      </c>
      <c r="H2112" s="206">
        <v>300000000</v>
      </c>
      <c r="I2112" s="206">
        <v>5000000</v>
      </c>
      <c r="J2112" s="194">
        <f t="shared" si="70"/>
        <v>605000000</v>
      </c>
      <c r="K2112" s="6" t="s">
        <v>7481</v>
      </c>
      <c r="L2112" s="5" t="s">
        <v>7482</v>
      </c>
      <c r="M2112" s="7" t="s">
        <v>133</v>
      </c>
    </row>
    <row r="2113" spans="1:13" ht="24.75" customHeight="1">
      <c r="A2113" s="10" t="s">
        <v>7474</v>
      </c>
      <c r="B2113" s="10" t="s">
        <v>7479</v>
      </c>
      <c r="C2113" s="6" t="s">
        <v>213</v>
      </c>
      <c r="D2113" s="5" t="s">
        <v>7483</v>
      </c>
      <c r="E2113" s="7" t="s">
        <v>133</v>
      </c>
      <c r="F2113" s="6" t="s">
        <v>18</v>
      </c>
      <c r="G2113" s="206">
        <v>250000000</v>
      </c>
      <c r="H2113" s="206">
        <v>1500000000</v>
      </c>
      <c r="I2113" s="206">
        <v>10000000</v>
      </c>
      <c r="J2113" s="194">
        <f t="shared" si="70"/>
        <v>1760000000</v>
      </c>
      <c r="K2113" s="6" t="s">
        <v>7481</v>
      </c>
      <c r="L2113" s="5" t="s">
        <v>7482</v>
      </c>
      <c r="M2113" s="7" t="s">
        <v>133</v>
      </c>
    </row>
    <row r="2114" spans="1:13" ht="24.75" customHeight="1">
      <c r="A2114" s="10" t="s">
        <v>7474</v>
      </c>
      <c r="B2114" s="10" t="s">
        <v>7479</v>
      </c>
      <c r="C2114" s="6" t="s">
        <v>213</v>
      </c>
      <c r="D2114" s="5" t="s">
        <v>7484</v>
      </c>
      <c r="E2114" s="7" t="s">
        <v>133</v>
      </c>
      <c r="F2114" s="6" t="s">
        <v>18</v>
      </c>
      <c r="G2114" s="206">
        <v>80000000</v>
      </c>
      <c r="H2114" s="206">
        <v>100000000</v>
      </c>
      <c r="I2114" s="206">
        <v>500000</v>
      </c>
      <c r="J2114" s="194">
        <f t="shared" si="70"/>
        <v>180500000</v>
      </c>
      <c r="K2114" s="6" t="s">
        <v>7312</v>
      </c>
      <c r="L2114" s="5" t="s">
        <v>7313</v>
      </c>
      <c r="M2114" s="7" t="s">
        <v>133</v>
      </c>
    </row>
    <row r="2115" spans="1:13" ht="24.75" customHeight="1">
      <c r="A2115" s="10" t="s">
        <v>7474</v>
      </c>
      <c r="B2115" s="10" t="s">
        <v>7479</v>
      </c>
      <c r="C2115" s="6" t="s">
        <v>213</v>
      </c>
      <c r="D2115" s="5" t="s">
        <v>7485</v>
      </c>
      <c r="E2115" s="7" t="s">
        <v>133</v>
      </c>
      <c r="F2115" s="6" t="s">
        <v>18</v>
      </c>
      <c r="G2115" s="206">
        <v>100000000</v>
      </c>
      <c r="H2115" s="206">
        <v>650000000</v>
      </c>
      <c r="I2115" s="206">
        <v>50000000</v>
      </c>
      <c r="J2115" s="194">
        <f t="shared" si="70"/>
        <v>800000000</v>
      </c>
      <c r="K2115" s="6" t="s">
        <v>7312</v>
      </c>
      <c r="L2115" s="5" t="s">
        <v>7313</v>
      </c>
      <c r="M2115" s="7" t="s">
        <v>133</v>
      </c>
    </row>
    <row r="2116" spans="1:13" ht="24.75" customHeight="1">
      <c r="A2116" s="10" t="s">
        <v>7474</v>
      </c>
      <c r="B2116" s="10" t="s">
        <v>7479</v>
      </c>
      <c r="C2116" s="6" t="s">
        <v>213</v>
      </c>
      <c r="D2116" s="5" t="s">
        <v>7486</v>
      </c>
      <c r="E2116" s="7" t="s">
        <v>133</v>
      </c>
      <c r="F2116" s="6" t="s">
        <v>18</v>
      </c>
      <c r="G2116" s="206">
        <v>95000000</v>
      </c>
      <c r="H2116" s="206">
        <v>50000000</v>
      </c>
      <c r="I2116" s="206">
        <v>5000000</v>
      </c>
      <c r="J2116" s="194">
        <f t="shared" si="70"/>
        <v>150000000</v>
      </c>
      <c r="K2116" s="6" t="s">
        <v>7312</v>
      </c>
      <c r="L2116" s="5" t="s">
        <v>7313</v>
      </c>
      <c r="M2116" s="7" t="s">
        <v>133</v>
      </c>
    </row>
    <row r="2117" spans="1:13" ht="24.75" customHeight="1">
      <c r="A2117" s="10" t="s">
        <v>7474</v>
      </c>
      <c r="B2117" s="10" t="s">
        <v>7479</v>
      </c>
      <c r="C2117" s="6" t="s">
        <v>213</v>
      </c>
      <c r="D2117" s="5" t="s">
        <v>7487</v>
      </c>
      <c r="E2117" s="7" t="s">
        <v>133</v>
      </c>
      <c r="F2117" s="6" t="s">
        <v>18</v>
      </c>
      <c r="G2117" s="206">
        <v>25000000</v>
      </c>
      <c r="H2117" s="206">
        <v>25000000</v>
      </c>
      <c r="I2117" s="206">
        <v>25000000</v>
      </c>
      <c r="J2117" s="194">
        <f t="shared" si="70"/>
        <v>75000000</v>
      </c>
      <c r="K2117" s="6" t="s">
        <v>7312</v>
      </c>
      <c r="L2117" s="5" t="s">
        <v>7313</v>
      </c>
      <c r="M2117" s="7" t="s">
        <v>133</v>
      </c>
    </row>
    <row r="2118" spans="1:13" ht="24.75" customHeight="1">
      <c r="A2118" s="10" t="s">
        <v>7474</v>
      </c>
      <c r="B2118" s="6" t="s">
        <v>7488</v>
      </c>
      <c r="C2118" s="6" t="s">
        <v>7489</v>
      </c>
      <c r="D2118" s="5" t="s">
        <v>7490</v>
      </c>
      <c r="E2118" s="7" t="s">
        <v>837</v>
      </c>
      <c r="F2118" s="6" t="s">
        <v>6876</v>
      </c>
      <c r="G2118" s="114">
        <v>25240441000</v>
      </c>
      <c r="H2118" s="120">
        <v>914957000</v>
      </c>
      <c r="I2118" s="120">
        <v>427550000</v>
      </c>
      <c r="J2118" s="114">
        <f t="shared" si="70"/>
        <v>26582948000</v>
      </c>
      <c r="K2118" s="6" t="s">
        <v>7491</v>
      </c>
      <c r="L2118" s="5" t="s">
        <v>7492</v>
      </c>
      <c r="M2118" s="7" t="s">
        <v>837</v>
      </c>
    </row>
    <row r="2119" spans="1:13" ht="24.75" customHeight="1">
      <c r="A2119" s="10" t="s">
        <v>7474</v>
      </c>
      <c r="B2119" s="10" t="s">
        <v>7493</v>
      </c>
      <c r="C2119" s="6" t="s">
        <v>7494</v>
      </c>
      <c r="D2119" s="23" t="s">
        <v>7495</v>
      </c>
      <c r="E2119" s="7" t="s">
        <v>223</v>
      </c>
      <c r="F2119" s="6" t="s">
        <v>6876</v>
      </c>
      <c r="G2119" s="120">
        <v>220000000</v>
      </c>
      <c r="H2119" s="194">
        <v>0</v>
      </c>
      <c r="I2119" s="194">
        <v>0</v>
      </c>
      <c r="J2119" s="120">
        <f t="shared" si="70"/>
        <v>220000000</v>
      </c>
      <c r="K2119" s="6" t="s">
        <v>7496</v>
      </c>
      <c r="L2119" s="5" t="s">
        <v>7497</v>
      </c>
      <c r="M2119" s="7" t="s">
        <v>223</v>
      </c>
    </row>
    <row r="2120" spans="1:13" ht="24.75" customHeight="1">
      <c r="A2120" s="10" t="s">
        <v>7474</v>
      </c>
      <c r="B2120" s="10" t="s">
        <v>7479</v>
      </c>
      <c r="C2120" s="6" t="s">
        <v>575</v>
      </c>
      <c r="D2120" s="5" t="s">
        <v>7498</v>
      </c>
      <c r="E2120" s="7" t="s">
        <v>133</v>
      </c>
      <c r="F2120" s="6" t="s">
        <v>18</v>
      </c>
      <c r="G2120" s="206">
        <v>5100000000</v>
      </c>
      <c r="H2120" s="194">
        <v>0</v>
      </c>
      <c r="I2120" s="194">
        <v>0</v>
      </c>
      <c r="J2120" s="194">
        <f t="shared" si="70"/>
        <v>5100000000</v>
      </c>
      <c r="K2120" s="6" t="s">
        <v>7355</v>
      </c>
      <c r="L2120" s="5" t="s">
        <v>7356</v>
      </c>
      <c r="M2120" s="7" t="s">
        <v>133</v>
      </c>
    </row>
    <row r="2121" spans="1:13" ht="24.75" customHeight="1">
      <c r="A2121" s="10" t="s">
        <v>7474</v>
      </c>
      <c r="B2121" s="10" t="s">
        <v>7479</v>
      </c>
      <c r="C2121" s="6" t="s">
        <v>575</v>
      </c>
      <c r="D2121" s="5" t="s">
        <v>7499</v>
      </c>
      <c r="E2121" s="7" t="s">
        <v>133</v>
      </c>
      <c r="F2121" s="6" t="s">
        <v>18</v>
      </c>
      <c r="G2121" s="206">
        <v>100000000</v>
      </c>
      <c r="H2121" s="206">
        <v>150000000</v>
      </c>
      <c r="I2121" s="206">
        <v>5000000</v>
      </c>
      <c r="J2121" s="194">
        <f t="shared" si="70"/>
        <v>255000000</v>
      </c>
      <c r="K2121" s="6" t="s">
        <v>7500</v>
      </c>
      <c r="L2121" s="5" t="s">
        <v>7501</v>
      </c>
      <c r="M2121" s="7" t="s">
        <v>133</v>
      </c>
    </row>
    <row r="2122" spans="1:13" ht="24.75" customHeight="1">
      <c r="A2122" s="10" t="s">
        <v>7474</v>
      </c>
      <c r="B2122" s="10" t="s">
        <v>7479</v>
      </c>
      <c r="C2122" s="6" t="s">
        <v>575</v>
      </c>
      <c r="D2122" s="5" t="s">
        <v>7502</v>
      </c>
      <c r="E2122" s="7" t="s">
        <v>133</v>
      </c>
      <c r="F2122" s="6" t="s">
        <v>18</v>
      </c>
      <c r="G2122" s="206">
        <v>165000000</v>
      </c>
      <c r="H2122" s="206">
        <v>1800000000</v>
      </c>
      <c r="I2122" s="206">
        <v>10000000</v>
      </c>
      <c r="J2122" s="194">
        <f t="shared" si="70"/>
        <v>1975000000</v>
      </c>
      <c r="K2122" s="6" t="s">
        <v>7500</v>
      </c>
      <c r="L2122" s="5" t="s">
        <v>7501</v>
      </c>
      <c r="M2122" s="7" t="s">
        <v>133</v>
      </c>
    </row>
    <row r="2123" spans="1:13" ht="24.75" customHeight="1">
      <c r="A2123" s="10" t="s">
        <v>7474</v>
      </c>
      <c r="B2123" s="6" t="s">
        <v>7488</v>
      </c>
      <c r="C2123" s="7" t="s">
        <v>7494</v>
      </c>
      <c r="D2123" s="26" t="s">
        <v>7503</v>
      </c>
      <c r="E2123" s="7" t="s">
        <v>7504</v>
      </c>
      <c r="F2123" s="7" t="s">
        <v>6876</v>
      </c>
      <c r="G2123" s="197">
        <f>$J2123*0.9</f>
        <v>6300000000</v>
      </c>
      <c r="H2123" s="197">
        <f>$J2123*0.084</f>
        <v>588000000</v>
      </c>
      <c r="I2123" s="197">
        <f>$J2123*0.016</f>
        <v>112000000</v>
      </c>
      <c r="J2123" s="197">
        <v>7000000000</v>
      </c>
      <c r="K2123" s="7" t="s">
        <v>7491</v>
      </c>
      <c r="L2123" s="5" t="s">
        <v>7492</v>
      </c>
      <c r="M2123" s="7" t="s">
        <v>7504</v>
      </c>
    </row>
    <row r="2124" spans="1:13" ht="24.75" customHeight="1">
      <c r="A2124" s="10" t="s">
        <v>7474</v>
      </c>
      <c r="B2124" s="6" t="s">
        <v>7488</v>
      </c>
      <c r="C2124" s="7" t="s">
        <v>7494</v>
      </c>
      <c r="D2124" s="26" t="s">
        <v>7505</v>
      </c>
      <c r="E2124" s="7" t="s">
        <v>7504</v>
      </c>
      <c r="F2124" s="7" t="s">
        <v>6876</v>
      </c>
      <c r="G2124" s="208">
        <f>$J2124*0.9</f>
        <v>21150000000</v>
      </c>
      <c r="H2124" s="208">
        <f>$J2124*0.084</f>
        <v>1974000000.0000002</v>
      </c>
      <c r="I2124" s="208">
        <f>$J2124*0.016</f>
        <v>376000000</v>
      </c>
      <c r="J2124" s="208">
        <v>23500000000</v>
      </c>
      <c r="K2124" s="7" t="s">
        <v>7506</v>
      </c>
      <c r="L2124" s="26" t="s">
        <v>7507</v>
      </c>
      <c r="M2124" s="7" t="s">
        <v>7504</v>
      </c>
    </row>
    <row r="2125" spans="1:13" ht="24.75" customHeight="1">
      <c r="A2125" s="10" t="s">
        <v>7474</v>
      </c>
      <c r="B2125" s="6" t="s">
        <v>7488</v>
      </c>
      <c r="C2125" s="6" t="s">
        <v>7494</v>
      </c>
      <c r="D2125" s="5" t="s">
        <v>7508</v>
      </c>
      <c r="E2125" s="7" t="s">
        <v>133</v>
      </c>
      <c r="F2125" s="6" t="s">
        <v>18</v>
      </c>
      <c r="G2125" s="120">
        <v>4796000000</v>
      </c>
      <c r="H2125" s="120">
        <v>2220000000</v>
      </c>
      <c r="I2125" s="120">
        <v>400000000</v>
      </c>
      <c r="J2125" s="120">
        <f t="shared" ref="J2125:J2142" si="71">SUM(G2125:I2125)</f>
        <v>7416000000</v>
      </c>
      <c r="K2125" s="50" t="s">
        <v>7509</v>
      </c>
      <c r="L2125" s="191" t="s">
        <v>7510</v>
      </c>
      <c r="M2125" s="7" t="s">
        <v>133</v>
      </c>
    </row>
    <row r="2126" spans="1:13" ht="24.75" customHeight="1">
      <c r="A2126" s="10" t="s">
        <v>7474</v>
      </c>
      <c r="B2126" s="6" t="s">
        <v>7488</v>
      </c>
      <c r="C2126" s="6" t="s">
        <v>7494</v>
      </c>
      <c r="D2126" s="5" t="s">
        <v>7511</v>
      </c>
      <c r="E2126" s="7" t="s">
        <v>133</v>
      </c>
      <c r="F2126" s="6" t="s">
        <v>18</v>
      </c>
      <c r="G2126" s="120">
        <v>5530000000</v>
      </c>
      <c r="H2126" s="120">
        <v>2603000000</v>
      </c>
      <c r="I2126" s="120">
        <v>436000000</v>
      </c>
      <c r="J2126" s="120">
        <f t="shared" si="71"/>
        <v>8569000000</v>
      </c>
      <c r="K2126" s="50" t="s">
        <v>7512</v>
      </c>
      <c r="L2126" s="5" t="s">
        <v>7513</v>
      </c>
      <c r="M2126" s="7" t="s">
        <v>133</v>
      </c>
    </row>
    <row r="2127" spans="1:13" ht="24.75" customHeight="1">
      <c r="A2127" s="10" t="s">
        <v>7474</v>
      </c>
      <c r="B2127" s="6" t="s">
        <v>7488</v>
      </c>
      <c r="C2127" s="6" t="s">
        <v>7494</v>
      </c>
      <c r="D2127" s="5" t="s">
        <v>7514</v>
      </c>
      <c r="E2127" s="7" t="s">
        <v>133</v>
      </c>
      <c r="F2127" s="6" t="s">
        <v>18</v>
      </c>
      <c r="G2127" s="120">
        <v>5500000000</v>
      </c>
      <c r="H2127" s="120">
        <v>2600000000</v>
      </c>
      <c r="I2127" s="120">
        <v>400000000</v>
      </c>
      <c r="J2127" s="120">
        <f t="shared" si="71"/>
        <v>8500000000</v>
      </c>
      <c r="K2127" s="50" t="s">
        <v>7509</v>
      </c>
      <c r="L2127" s="191" t="s">
        <v>7510</v>
      </c>
      <c r="M2127" s="7" t="s">
        <v>133</v>
      </c>
    </row>
    <row r="2128" spans="1:13" ht="24.75" customHeight="1">
      <c r="A2128" s="10" t="s">
        <v>7474</v>
      </c>
      <c r="B2128" s="10" t="s">
        <v>7493</v>
      </c>
      <c r="C2128" s="6" t="s">
        <v>6881</v>
      </c>
      <c r="D2128" s="23" t="s">
        <v>7515</v>
      </c>
      <c r="E2128" s="7" t="s">
        <v>223</v>
      </c>
      <c r="F2128" s="6" t="s">
        <v>6876</v>
      </c>
      <c r="G2128" s="120">
        <v>205000000</v>
      </c>
      <c r="H2128" s="120">
        <v>511000000</v>
      </c>
      <c r="I2128" s="194">
        <v>0</v>
      </c>
      <c r="J2128" s="120">
        <f t="shared" si="71"/>
        <v>716000000</v>
      </c>
      <c r="K2128" s="6" t="s">
        <v>7516</v>
      </c>
      <c r="L2128" s="5" t="s">
        <v>7517</v>
      </c>
      <c r="M2128" s="7" t="s">
        <v>223</v>
      </c>
    </row>
    <row r="2129" spans="1:13" ht="24.75" customHeight="1">
      <c r="A2129" s="10" t="s">
        <v>7474</v>
      </c>
      <c r="B2129" s="10" t="s">
        <v>7518</v>
      </c>
      <c r="C2129" s="6" t="s">
        <v>139</v>
      </c>
      <c r="D2129" s="5" t="s">
        <v>7519</v>
      </c>
      <c r="E2129" s="7" t="s">
        <v>7520</v>
      </c>
      <c r="F2129" s="6" t="s">
        <v>7521</v>
      </c>
      <c r="G2129" s="120">
        <v>1799014000</v>
      </c>
      <c r="H2129" s="120">
        <v>768304985</v>
      </c>
      <c r="I2129" s="120">
        <v>904191015</v>
      </c>
      <c r="J2129" s="120">
        <f t="shared" si="71"/>
        <v>3471510000</v>
      </c>
      <c r="K2129" s="6" t="s">
        <v>7522</v>
      </c>
      <c r="L2129" s="5" t="s">
        <v>7523</v>
      </c>
      <c r="M2129" s="7" t="s">
        <v>7520</v>
      </c>
    </row>
    <row r="2130" spans="1:13" ht="24.75" customHeight="1">
      <c r="A2130" s="10" t="s">
        <v>7524</v>
      </c>
      <c r="B2130" s="10" t="s">
        <v>7525</v>
      </c>
      <c r="C2130" s="20" t="s">
        <v>7526</v>
      </c>
      <c r="D2130" s="5" t="s">
        <v>7527</v>
      </c>
      <c r="E2130" s="30" t="s">
        <v>115</v>
      </c>
      <c r="F2130" s="20" t="s">
        <v>18</v>
      </c>
      <c r="G2130" s="194">
        <v>1535000000</v>
      </c>
      <c r="H2130" s="194">
        <v>1757000000</v>
      </c>
      <c r="I2130" s="194">
        <v>56000000</v>
      </c>
      <c r="J2130" s="194">
        <f t="shared" si="71"/>
        <v>3348000000</v>
      </c>
      <c r="K2130" s="20" t="s">
        <v>7528</v>
      </c>
      <c r="L2130" s="47" t="s">
        <v>7529</v>
      </c>
      <c r="M2130" s="30" t="s">
        <v>115</v>
      </c>
    </row>
    <row r="2131" spans="1:13" ht="24.75" customHeight="1">
      <c r="A2131" s="10" t="s">
        <v>7524</v>
      </c>
      <c r="B2131" s="10" t="s">
        <v>7530</v>
      </c>
      <c r="C2131" s="6" t="s">
        <v>139</v>
      </c>
      <c r="D2131" s="5" t="s">
        <v>7531</v>
      </c>
      <c r="E2131" s="7" t="s">
        <v>133</v>
      </c>
      <c r="F2131" s="6" t="s">
        <v>18</v>
      </c>
      <c r="G2131" s="206">
        <v>450000000</v>
      </c>
      <c r="H2131" s="206">
        <v>4400000000</v>
      </c>
      <c r="I2131" s="206">
        <v>30000000</v>
      </c>
      <c r="J2131" s="194">
        <f t="shared" si="71"/>
        <v>4880000000</v>
      </c>
      <c r="K2131" s="6" t="s">
        <v>7532</v>
      </c>
      <c r="L2131" s="5" t="s">
        <v>7533</v>
      </c>
      <c r="M2131" s="7" t="s">
        <v>133</v>
      </c>
    </row>
    <row r="2132" spans="1:13" ht="24.75" customHeight="1">
      <c r="A2132" s="10" t="s">
        <v>7294</v>
      </c>
      <c r="B2132" s="10" t="s">
        <v>7303</v>
      </c>
      <c r="C2132" s="6" t="s">
        <v>139</v>
      </c>
      <c r="D2132" s="5" t="s">
        <v>7534</v>
      </c>
      <c r="E2132" s="7" t="s">
        <v>133</v>
      </c>
      <c r="F2132" s="6" t="s">
        <v>18</v>
      </c>
      <c r="G2132" s="206">
        <v>200000000</v>
      </c>
      <c r="H2132" s="206">
        <v>1600000000</v>
      </c>
      <c r="I2132" s="206">
        <v>20000000</v>
      </c>
      <c r="J2132" s="194">
        <f t="shared" si="71"/>
        <v>1820000000</v>
      </c>
      <c r="K2132" s="6" t="s">
        <v>7532</v>
      </c>
      <c r="L2132" s="5" t="s">
        <v>7533</v>
      </c>
      <c r="M2132" s="7" t="s">
        <v>133</v>
      </c>
    </row>
    <row r="2133" spans="1:13" ht="24.75" customHeight="1">
      <c r="A2133" s="10" t="s">
        <v>7294</v>
      </c>
      <c r="B2133" s="10" t="s">
        <v>7303</v>
      </c>
      <c r="C2133" s="6" t="s">
        <v>139</v>
      </c>
      <c r="D2133" s="5" t="s">
        <v>7535</v>
      </c>
      <c r="E2133" s="7" t="s">
        <v>133</v>
      </c>
      <c r="F2133" s="6" t="s">
        <v>18</v>
      </c>
      <c r="G2133" s="206">
        <v>50000000</v>
      </c>
      <c r="H2133" s="206">
        <v>50000000</v>
      </c>
      <c r="I2133" s="206">
        <v>5000000</v>
      </c>
      <c r="J2133" s="194">
        <f t="shared" si="71"/>
        <v>105000000</v>
      </c>
      <c r="K2133" s="6" t="s">
        <v>7532</v>
      </c>
      <c r="L2133" s="5" t="s">
        <v>7533</v>
      </c>
      <c r="M2133" s="7" t="s">
        <v>133</v>
      </c>
    </row>
    <row r="2134" spans="1:13" ht="24.75" customHeight="1">
      <c r="A2134" s="10" t="s">
        <v>7294</v>
      </c>
      <c r="B2134" s="10" t="s">
        <v>7303</v>
      </c>
      <c r="C2134" s="6" t="s">
        <v>139</v>
      </c>
      <c r="D2134" s="5" t="s">
        <v>7536</v>
      </c>
      <c r="E2134" s="7" t="s">
        <v>133</v>
      </c>
      <c r="F2134" s="6" t="s">
        <v>18</v>
      </c>
      <c r="G2134" s="206">
        <v>4000000000</v>
      </c>
      <c r="H2134" s="206">
        <v>5283000000</v>
      </c>
      <c r="I2134" s="206">
        <v>1489000000</v>
      </c>
      <c r="J2134" s="194">
        <f t="shared" si="71"/>
        <v>10772000000</v>
      </c>
      <c r="K2134" s="6" t="s">
        <v>7481</v>
      </c>
      <c r="L2134" s="5" t="s">
        <v>7482</v>
      </c>
      <c r="M2134" s="7" t="s">
        <v>133</v>
      </c>
    </row>
    <row r="2135" spans="1:13" ht="24.75" customHeight="1">
      <c r="A2135" s="10" t="s">
        <v>7294</v>
      </c>
      <c r="B2135" s="10" t="s">
        <v>7373</v>
      </c>
      <c r="C2135" s="6" t="s">
        <v>126</v>
      </c>
      <c r="D2135" s="23" t="s">
        <v>7537</v>
      </c>
      <c r="E2135" s="7" t="s">
        <v>115</v>
      </c>
      <c r="F2135" s="6" t="s">
        <v>18</v>
      </c>
      <c r="G2135" s="207">
        <v>3450000000</v>
      </c>
      <c r="H2135" s="207">
        <v>5500000000</v>
      </c>
      <c r="I2135" s="207">
        <v>50000000</v>
      </c>
      <c r="J2135" s="207">
        <f t="shared" si="71"/>
        <v>9000000000</v>
      </c>
      <c r="K2135" s="6" t="s">
        <v>7538</v>
      </c>
      <c r="L2135" s="5" t="s">
        <v>7539</v>
      </c>
      <c r="M2135" s="7" t="s">
        <v>115</v>
      </c>
    </row>
    <row r="2136" spans="1:13" ht="24.75" customHeight="1">
      <c r="A2136" s="10" t="s">
        <v>7294</v>
      </c>
      <c r="B2136" s="10" t="s">
        <v>7373</v>
      </c>
      <c r="C2136" s="6" t="s">
        <v>126</v>
      </c>
      <c r="D2136" s="23" t="s">
        <v>7540</v>
      </c>
      <c r="E2136" s="7" t="s">
        <v>115</v>
      </c>
      <c r="F2136" s="6" t="s">
        <v>18</v>
      </c>
      <c r="G2136" s="207">
        <v>1400000000</v>
      </c>
      <c r="H2136" s="207">
        <v>3100000000</v>
      </c>
      <c r="I2136" s="207">
        <v>50000000</v>
      </c>
      <c r="J2136" s="207">
        <f t="shared" si="71"/>
        <v>4550000000</v>
      </c>
      <c r="K2136" s="6" t="s">
        <v>7538</v>
      </c>
      <c r="L2136" s="5" t="s">
        <v>7541</v>
      </c>
      <c r="M2136" s="7" t="s">
        <v>115</v>
      </c>
    </row>
    <row r="2137" spans="1:13" ht="24.75" customHeight="1">
      <c r="A2137" s="10" t="s">
        <v>7294</v>
      </c>
      <c r="B2137" s="10" t="s">
        <v>7373</v>
      </c>
      <c r="C2137" s="6" t="s">
        <v>126</v>
      </c>
      <c r="D2137" s="23" t="s">
        <v>7542</v>
      </c>
      <c r="E2137" s="7" t="s">
        <v>115</v>
      </c>
      <c r="F2137" s="6" t="s">
        <v>86</v>
      </c>
      <c r="G2137" s="207">
        <v>9420000000</v>
      </c>
      <c r="H2137" s="207">
        <v>3860000000</v>
      </c>
      <c r="I2137" s="207">
        <v>80000000</v>
      </c>
      <c r="J2137" s="207">
        <f t="shared" si="71"/>
        <v>13360000000</v>
      </c>
      <c r="K2137" s="6" t="s">
        <v>7543</v>
      </c>
      <c r="L2137" s="5" t="s">
        <v>7544</v>
      </c>
      <c r="M2137" s="7" t="s">
        <v>115</v>
      </c>
    </row>
    <row r="2138" spans="1:13" ht="24.75" customHeight="1">
      <c r="A2138" s="10" t="s">
        <v>7294</v>
      </c>
      <c r="B2138" s="10" t="s">
        <v>7373</v>
      </c>
      <c r="C2138" s="6" t="s">
        <v>126</v>
      </c>
      <c r="D2138" s="23" t="s">
        <v>7545</v>
      </c>
      <c r="E2138" s="7" t="s">
        <v>115</v>
      </c>
      <c r="F2138" s="6" t="s">
        <v>18</v>
      </c>
      <c r="G2138" s="207">
        <v>994000000</v>
      </c>
      <c r="H2138" s="207">
        <v>785000000</v>
      </c>
      <c r="I2138" s="207">
        <v>50000000</v>
      </c>
      <c r="J2138" s="207">
        <f t="shared" si="71"/>
        <v>1829000000</v>
      </c>
      <c r="K2138" s="6" t="s">
        <v>7538</v>
      </c>
      <c r="L2138" s="5" t="s">
        <v>7541</v>
      </c>
      <c r="M2138" s="7" t="s">
        <v>115</v>
      </c>
    </row>
    <row r="2139" spans="1:13" ht="24.75" customHeight="1">
      <c r="A2139" s="10" t="s">
        <v>7294</v>
      </c>
      <c r="B2139" s="10" t="s">
        <v>7303</v>
      </c>
      <c r="C2139" s="6" t="s">
        <v>126</v>
      </c>
      <c r="D2139" s="5" t="s">
        <v>7546</v>
      </c>
      <c r="E2139" s="7" t="s">
        <v>133</v>
      </c>
      <c r="F2139" s="6" t="s">
        <v>18</v>
      </c>
      <c r="G2139" s="206">
        <v>840000000</v>
      </c>
      <c r="H2139" s="194">
        <v>0</v>
      </c>
      <c r="I2139" s="194">
        <v>0</v>
      </c>
      <c r="J2139" s="194">
        <f t="shared" si="71"/>
        <v>840000000</v>
      </c>
      <c r="K2139" s="6" t="s">
        <v>7355</v>
      </c>
      <c r="L2139" s="5" t="s">
        <v>7356</v>
      </c>
      <c r="M2139" s="7" t="s">
        <v>133</v>
      </c>
    </row>
    <row r="2140" spans="1:13" ht="24.75" customHeight="1">
      <c r="A2140" s="10" t="s">
        <v>7294</v>
      </c>
      <c r="B2140" s="10" t="s">
        <v>7303</v>
      </c>
      <c r="C2140" s="6" t="s">
        <v>126</v>
      </c>
      <c r="D2140" s="5" t="s">
        <v>7547</v>
      </c>
      <c r="E2140" s="7" t="s">
        <v>133</v>
      </c>
      <c r="F2140" s="6" t="s">
        <v>119</v>
      </c>
      <c r="G2140" s="206">
        <v>5600000000</v>
      </c>
      <c r="H2140" s="194">
        <v>0</v>
      </c>
      <c r="I2140" s="194">
        <v>0</v>
      </c>
      <c r="J2140" s="194">
        <f t="shared" si="71"/>
        <v>5600000000</v>
      </c>
      <c r="K2140" s="6" t="s">
        <v>7355</v>
      </c>
      <c r="L2140" s="5" t="s">
        <v>7356</v>
      </c>
      <c r="M2140" s="7" t="s">
        <v>133</v>
      </c>
    </row>
    <row r="2141" spans="1:13" ht="24.75" customHeight="1">
      <c r="A2141" s="10" t="s">
        <v>7294</v>
      </c>
      <c r="B2141" s="10" t="s">
        <v>7303</v>
      </c>
      <c r="C2141" s="6" t="s">
        <v>126</v>
      </c>
      <c r="D2141" s="5" t="s">
        <v>7548</v>
      </c>
      <c r="E2141" s="7" t="s">
        <v>133</v>
      </c>
      <c r="F2141" s="6" t="s">
        <v>18</v>
      </c>
      <c r="G2141" s="206">
        <v>800000000</v>
      </c>
      <c r="H2141" s="206">
        <v>1200000000</v>
      </c>
      <c r="I2141" s="206">
        <v>5000000</v>
      </c>
      <c r="J2141" s="194">
        <f t="shared" si="71"/>
        <v>2005000000</v>
      </c>
      <c r="K2141" s="6" t="s">
        <v>7549</v>
      </c>
      <c r="L2141" s="5" t="s">
        <v>7550</v>
      </c>
      <c r="M2141" s="7" t="s">
        <v>133</v>
      </c>
    </row>
    <row r="2142" spans="1:13" ht="24.75" customHeight="1">
      <c r="A2142" s="10" t="s">
        <v>7294</v>
      </c>
      <c r="B2142" s="10" t="s">
        <v>7303</v>
      </c>
      <c r="C2142" s="6" t="s">
        <v>126</v>
      </c>
      <c r="D2142" s="5" t="s">
        <v>7551</v>
      </c>
      <c r="E2142" s="7" t="s">
        <v>133</v>
      </c>
      <c r="F2142" s="6" t="s">
        <v>18</v>
      </c>
      <c r="G2142" s="206">
        <v>800000000</v>
      </c>
      <c r="H2142" s="206">
        <v>1200000000</v>
      </c>
      <c r="I2142" s="206">
        <v>5000000</v>
      </c>
      <c r="J2142" s="194">
        <f t="shared" si="71"/>
        <v>2005000000</v>
      </c>
      <c r="K2142" s="6" t="s">
        <v>7305</v>
      </c>
      <c r="L2142" s="5" t="s">
        <v>7306</v>
      </c>
      <c r="M2142" s="7" t="s">
        <v>133</v>
      </c>
    </row>
    <row r="2143" spans="1:13" ht="24.75" customHeight="1">
      <c r="A2143" s="10" t="s">
        <v>7294</v>
      </c>
      <c r="B2143" s="6" t="s">
        <v>7315</v>
      </c>
      <c r="C2143" s="7" t="s">
        <v>126</v>
      </c>
      <c r="D2143" s="26" t="s">
        <v>7552</v>
      </c>
      <c r="E2143" s="7" t="s">
        <v>7437</v>
      </c>
      <c r="F2143" s="7" t="s">
        <v>86</v>
      </c>
      <c r="G2143" s="197">
        <f>$J2143*0.9</f>
        <v>7110000000</v>
      </c>
      <c r="H2143" s="197">
        <f>$J2143*0.084</f>
        <v>663600000</v>
      </c>
      <c r="I2143" s="197">
        <f>$J2143*0.016</f>
        <v>126400000</v>
      </c>
      <c r="J2143" s="197">
        <v>7900000000</v>
      </c>
      <c r="K2143" s="7" t="s">
        <v>7553</v>
      </c>
      <c r="L2143" s="26" t="s">
        <v>7554</v>
      </c>
      <c r="M2143" s="7" t="s">
        <v>7437</v>
      </c>
    </row>
    <row r="2144" spans="1:13" ht="24.75" customHeight="1">
      <c r="A2144" s="10" t="s">
        <v>7294</v>
      </c>
      <c r="B2144" s="10" t="s">
        <v>7319</v>
      </c>
      <c r="C2144" s="6" t="s">
        <v>951</v>
      </c>
      <c r="D2144" s="23" t="s">
        <v>7555</v>
      </c>
      <c r="E2144" s="7" t="s">
        <v>223</v>
      </c>
      <c r="F2144" s="6" t="s">
        <v>86</v>
      </c>
      <c r="G2144" s="120">
        <v>50000000</v>
      </c>
      <c r="H2144" s="194">
        <v>0</v>
      </c>
      <c r="I2144" s="194">
        <v>0</v>
      </c>
      <c r="J2144" s="120">
        <f t="shared" ref="J2144:J2157" si="72">SUM(G2144:I2144)</f>
        <v>50000000</v>
      </c>
      <c r="K2144" s="6" t="s">
        <v>5775</v>
      </c>
      <c r="L2144" s="5" t="s">
        <v>7372</v>
      </c>
      <c r="M2144" s="7" t="s">
        <v>223</v>
      </c>
    </row>
    <row r="2145" spans="1:13" ht="24.75" customHeight="1">
      <c r="A2145" s="10" t="s">
        <v>7294</v>
      </c>
      <c r="B2145" s="10" t="s">
        <v>7319</v>
      </c>
      <c r="C2145" s="6" t="s">
        <v>951</v>
      </c>
      <c r="D2145" s="23" t="s">
        <v>7556</v>
      </c>
      <c r="E2145" s="7" t="s">
        <v>223</v>
      </c>
      <c r="F2145" s="6" t="s">
        <v>86</v>
      </c>
      <c r="G2145" s="120">
        <v>30000000</v>
      </c>
      <c r="H2145" s="120">
        <v>100000000</v>
      </c>
      <c r="I2145" s="194">
        <v>0</v>
      </c>
      <c r="J2145" s="120">
        <f t="shared" si="72"/>
        <v>130000000</v>
      </c>
      <c r="K2145" s="6" t="s">
        <v>5775</v>
      </c>
      <c r="L2145" s="5" t="s">
        <v>7372</v>
      </c>
      <c r="M2145" s="7" t="s">
        <v>223</v>
      </c>
    </row>
    <row r="2146" spans="1:13" ht="24.75" customHeight="1">
      <c r="A2146" s="10" t="s">
        <v>7294</v>
      </c>
      <c r="B2146" s="10" t="s">
        <v>7319</v>
      </c>
      <c r="C2146" s="6" t="s">
        <v>951</v>
      </c>
      <c r="D2146" s="23" t="s">
        <v>7557</v>
      </c>
      <c r="E2146" s="7" t="s">
        <v>223</v>
      </c>
      <c r="F2146" s="6" t="s">
        <v>86</v>
      </c>
      <c r="G2146" s="120">
        <v>120000000</v>
      </c>
      <c r="H2146" s="194">
        <v>0</v>
      </c>
      <c r="I2146" s="194">
        <v>0</v>
      </c>
      <c r="J2146" s="120">
        <f t="shared" si="72"/>
        <v>120000000</v>
      </c>
      <c r="K2146" s="6" t="s">
        <v>5775</v>
      </c>
      <c r="L2146" s="5" t="s">
        <v>7372</v>
      </c>
      <c r="M2146" s="7" t="s">
        <v>223</v>
      </c>
    </row>
    <row r="2147" spans="1:13" ht="24.75" customHeight="1">
      <c r="A2147" s="10" t="s">
        <v>7294</v>
      </c>
      <c r="B2147" s="10" t="s">
        <v>7319</v>
      </c>
      <c r="C2147" s="6" t="s">
        <v>951</v>
      </c>
      <c r="D2147" s="23" t="s">
        <v>7558</v>
      </c>
      <c r="E2147" s="7" t="s">
        <v>223</v>
      </c>
      <c r="F2147" s="6" t="s">
        <v>86</v>
      </c>
      <c r="G2147" s="120">
        <v>120000000</v>
      </c>
      <c r="H2147" s="194">
        <v>0</v>
      </c>
      <c r="I2147" s="194">
        <v>0</v>
      </c>
      <c r="J2147" s="120">
        <f t="shared" si="72"/>
        <v>120000000</v>
      </c>
      <c r="K2147" s="6" t="s">
        <v>7449</v>
      </c>
      <c r="L2147" s="5" t="s">
        <v>7450</v>
      </c>
      <c r="M2147" s="7" t="s">
        <v>223</v>
      </c>
    </row>
    <row r="2148" spans="1:13" ht="24.75" customHeight="1">
      <c r="A2148" s="10" t="s">
        <v>7294</v>
      </c>
      <c r="B2148" s="10" t="s">
        <v>7319</v>
      </c>
      <c r="C2148" s="6" t="s">
        <v>951</v>
      </c>
      <c r="D2148" s="23" t="s">
        <v>7559</v>
      </c>
      <c r="E2148" s="7" t="s">
        <v>223</v>
      </c>
      <c r="F2148" s="6" t="s">
        <v>86</v>
      </c>
      <c r="G2148" s="120">
        <v>120000000</v>
      </c>
      <c r="H2148" s="194">
        <v>0</v>
      </c>
      <c r="I2148" s="194">
        <v>0</v>
      </c>
      <c r="J2148" s="120">
        <f t="shared" si="72"/>
        <v>120000000</v>
      </c>
      <c r="K2148" s="6" t="s">
        <v>7321</v>
      </c>
      <c r="L2148" s="5" t="s">
        <v>7322</v>
      </c>
      <c r="M2148" s="7" t="s">
        <v>223</v>
      </c>
    </row>
    <row r="2149" spans="1:13" ht="24.75" customHeight="1">
      <c r="A2149" s="10" t="s">
        <v>7294</v>
      </c>
      <c r="B2149" s="10" t="s">
        <v>7319</v>
      </c>
      <c r="C2149" s="6" t="s">
        <v>951</v>
      </c>
      <c r="D2149" s="23" t="s">
        <v>7560</v>
      </c>
      <c r="E2149" s="7" t="s">
        <v>223</v>
      </c>
      <c r="F2149" s="6" t="s">
        <v>86</v>
      </c>
      <c r="G2149" s="120">
        <v>120000000</v>
      </c>
      <c r="H2149" s="194">
        <v>0</v>
      </c>
      <c r="I2149" s="194">
        <v>0</v>
      </c>
      <c r="J2149" s="120">
        <f t="shared" si="72"/>
        <v>120000000</v>
      </c>
      <c r="K2149" s="6" t="s">
        <v>5775</v>
      </c>
      <c r="L2149" s="5" t="s">
        <v>7372</v>
      </c>
      <c r="M2149" s="7" t="s">
        <v>223</v>
      </c>
    </row>
    <row r="2150" spans="1:13" ht="24.75" customHeight="1">
      <c r="A2150" s="10" t="s">
        <v>7294</v>
      </c>
      <c r="B2150" s="10" t="s">
        <v>7299</v>
      </c>
      <c r="C2150" s="20" t="s">
        <v>951</v>
      </c>
      <c r="D2150" s="5" t="s">
        <v>7561</v>
      </c>
      <c r="E2150" s="30" t="s">
        <v>115</v>
      </c>
      <c r="F2150" s="20" t="s">
        <v>18</v>
      </c>
      <c r="G2150" s="194">
        <v>1535000000</v>
      </c>
      <c r="H2150" s="194">
        <v>1757000000</v>
      </c>
      <c r="I2150" s="194">
        <v>56000000</v>
      </c>
      <c r="J2150" s="194">
        <f t="shared" si="72"/>
        <v>3348000000</v>
      </c>
      <c r="K2150" s="20" t="s">
        <v>7562</v>
      </c>
      <c r="L2150" s="47" t="s">
        <v>7563</v>
      </c>
      <c r="M2150" s="30" t="s">
        <v>115</v>
      </c>
    </row>
    <row r="2151" spans="1:13" ht="24.75" customHeight="1">
      <c r="A2151" s="10" t="s">
        <v>7294</v>
      </c>
      <c r="B2151" s="10" t="s">
        <v>7299</v>
      </c>
      <c r="C2151" s="20" t="s">
        <v>951</v>
      </c>
      <c r="D2151" s="5" t="s">
        <v>7564</v>
      </c>
      <c r="E2151" s="30" t="s">
        <v>115</v>
      </c>
      <c r="F2151" s="20" t="s">
        <v>18</v>
      </c>
      <c r="G2151" s="194">
        <v>2657000000</v>
      </c>
      <c r="H2151" s="194">
        <v>6349000000</v>
      </c>
      <c r="I2151" s="194">
        <v>226000000</v>
      </c>
      <c r="J2151" s="194">
        <f t="shared" si="72"/>
        <v>9232000000</v>
      </c>
      <c r="K2151" s="20" t="s">
        <v>7469</v>
      </c>
      <c r="L2151" s="47" t="s">
        <v>7565</v>
      </c>
      <c r="M2151" s="30" t="s">
        <v>115</v>
      </c>
    </row>
    <row r="2152" spans="1:13" ht="24.75" customHeight="1">
      <c r="A2152" s="10" t="s">
        <v>7294</v>
      </c>
      <c r="B2152" s="10" t="s">
        <v>7303</v>
      </c>
      <c r="C2152" s="6" t="s">
        <v>130</v>
      </c>
      <c r="D2152" s="5" t="s">
        <v>7566</v>
      </c>
      <c r="E2152" s="7" t="s">
        <v>133</v>
      </c>
      <c r="F2152" s="6" t="s">
        <v>18</v>
      </c>
      <c r="G2152" s="206">
        <v>22000000</v>
      </c>
      <c r="H2152" s="194">
        <v>0</v>
      </c>
      <c r="I2152" s="194">
        <v>0</v>
      </c>
      <c r="J2152" s="194">
        <f t="shared" si="72"/>
        <v>22000000</v>
      </c>
      <c r="K2152" s="6" t="s">
        <v>7355</v>
      </c>
      <c r="L2152" s="5" t="s">
        <v>7356</v>
      </c>
      <c r="M2152" s="7" t="s">
        <v>133</v>
      </c>
    </row>
    <row r="2153" spans="1:13" ht="24.75" customHeight="1">
      <c r="A2153" s="10" t="s">
        <v>7294</v>
      </c>
      <c r="B2153" s="10" t="s">
        <v>7373</v>
      </c>
      <c r="C2153" s="6" t="s">
        <v>147</v>
      </c>
      <c r="D2153" s="23" t="s">
        <v>7567</v>
      </c>
      <c r="E2153" s="7" t="s">
        <v>115</v>
      </c>
      <c r="F2153" s="6" t="s">
        <v>18</v>
      </c>
      <c r="G2153" s="207">
        <v>1193000000</v>
      </c>
      <c r="H2153" s="207">
        <v>942000000</v>
      </c>
      <c r="I2153" s="207">
        <v>50000000</v>
      </c>
      <c r="J2153" s="207">
        <f t="shared" si="72"/>
        <v>2185000000</v>
      </c>
      <c r="K2153" s="6" t="s">
        <v>7543</v>
      </c>
      <c r="L2153" s="5" t="s">
        <v>7544</v>
      </c>
      <c r="M2153" s="7" t="s">
        <v>115</v>
      </c>
    </row>
    <row r="2154" spans="1:13" ht="24.75" customHeight="1">
      <c r="A2154" s="10" t="s">
        <v>7294</v>
      </c>
      <c r="B2154" s="10" t="s">
        <v>7373</v>
      </c>
      <c r="C2154" s="6" t="s">
        <v>147</v>
      </c>
      <c r="D2154" s="23" t="s">
        <v>7568</v>
      </c>
      <c r="E2154" s="7" t="s">
        <v>115</v>
      </c>
      <c r="F2154" s="6" t="s">
        <v>18</v>
      </c>
      <c r="G2154" s="207">
        <v>2360000000</v>
      </c>
      <c r="H2154" s="207">
        <v>5280000000</v>
      </c>
      <c r="I2154" s="207">
        <v>50000000</v>
      </c>
      <c r="J2154" s="207">
        <f t="shared" si="72"/>
        <v>7690000000</v>
      </c>
      <c r="K2154" s="6" t="s">
        <v>7538</v>
      </c>
      <c r="L2154" s="5" t="s">
        <v>7541</v>
      </c>
      <c r="M2154" s="7" t="s">
        <v>115</v>
      </c>
    </row>
    <row r="2155" spans="1:13" ht="24.75" customHeight="1">
      <c r="A2155" s="10" t="s">
        <v>7294</v>
      </c>
      <c r="B2155" s="10" t="s">
        <v>7299</v>
      </c>
      <c r="C2155" s="20" t="s">
        <v>704</v>
      </c>
      <c r="D2155" s="5" t="s">
        <v>7569</v>
      </c>
      <c r="E2155" s="30" t="s">
        <v>115</v>
      </c>
      <c r="F2155" s="20" t="s">
        <v>18</v>
      </c>
      <c r="G2155" s="194">
        <v>2637000000</v>
      </c>
      <c r="H2155" s="194">
        <v>5903000000</v>
      </c>
      <c r="I2155" s="194">
        <v>55000000</v>
      </c>
      <c r="J2155" s="194">
        <f t="shared" si="72"/>
        <v>8595000000</v>
      </c>
      <c r="K2155" s="20" t="s">
        <v>7562</v>
      </c>
      <c r="L2155" s="47" t="s">
        <v>7563</v>
      </c>
      <c r="M2155" s="30" t="s">
        <v>115</v>
      </c>
    </row>
    <row r="2156" spans="1:13" ht="24.75" customHeight="1">
      <c r="A2156" s="10" t="s">
        <v>7294</v>
      </c>
      <c r="B2156" s="10" t="s">
        <v>7299</v>
      </c>
      <c r="C2156" s="20" t="s">
        <v>704</v>
      </c>
      <c r="D2156" s="5" t="s">
        <v>7570</v>
      </c>
      <c r="E2156" s="30" t="s">
        <v>526</v>
      </c>
      <c r="F2156" s="20" t="s">
        <v>86</v>
      </c>
      <c r="G2156" s="204">
        <v>350000000</v>
      </c>
      <c r="H2156" s="194">
        <v>0</v>
      </c>
      <c r="I2156" s="194">
        <v>0</v>
      </c>
      <c r="J2156" s="194">
        <f t="shared" si="72"/>
        <v>350000000</v>
      </c>
      <c r="K2156" s="20" t="s">
        <v>953</v>
      </c>
      <c r="L2156" s="47" t="s">
        <v>7571</v>
      </c>
      <c r="M2156" s="30" t="s">
        <v>526</v>
      </c>
    </row>
    <row r="2157" spans="1:13" ht="24.75" customHeight="1">
      <c r="A2157" s="10" t="s">
        <v>7294</v>
      </c>
      <c r="B2157" s="6" t="s">
        <v>7315</v>
      </c>
      <c r="C2157" s="6" t="s">
        <v>704</v>
      </c>
      <c r="D2157" s="5" t="s">
        <v>7572</v>
      </c>
      <c r="E2157" s="7" t="s">
        <v>133</v>
      </c>
      <c r="F2157" s="6" t="s">
        <v>18</v>
      </c>
      <c r="G2157" s="120">
        <v>5530000000</v>
      </c>
      <c r="H2157" s="120">
        <v>2603000000</v>
      </c>
      <c r="I2157" s="120">
        <v>436000000</v>
      </c>
      <c r="J2157" s="120">
        <f t="shared" si="72"/>
        <v>8569000000</v>
      </c>
      <c r="K2157" s="50" t="s">
        <v>7417</v>
      </c>
      <c r="L2157" s="191" t="s">
        <v>7418</v>
      </c>
      <c r="M2157" s="7" t="s">
        <v>133</v>
      </c>
    </row>
    <row r="2158" spans="1:13" ht="24.95" customHeight="1">
      <c r="A2158" s="10" t="s">
        <v>8319</v>
      </c>
      <c r="B2158" s="10" t="s">
        <v>8320</v>
      </c>
      <c r="C2158" s="6" t="s">
        <v>42</v>
      </c>
      <c r="D2158" s="47" t="s">
        <v>8321</v>
      </c>
      <c r="E2158" s="30" t="s">
        <v>149</v>
      </c>
      <c r="F2158" s="6" t="s">
        <v>8322</v>
      </c>
      <c r="G2158" s="194">
        <v>480000000</v>
      </c>
      <c r="H2158" s="194">
        <v>0</v>
      </c>
      <c r="I2158" s="194">
        <v>0</v>
      </c>
      <c r="J2158" s="194">
        <f>SUM(G2158:I2158)</f>
        <v>480000000</v>
      </c>
      <c r="K2158" s="6" t="s">
        <v>8323</v>
      </c>
      <c r="L2158" s="5" t="s">
        <v>8324</v>
      </c>
      <c r="M2158" s="6" t="s">
        <v>844</v>
      </c>
    </row>
    <row r="2159" spans="1:13" ht="24.95" customHeight="1">
      <c r="A2159" s="10" t="s">
        <v>8168</v>
      </c>
      <c r="B2159" s="10" t="s">
        <v>8169</v>
      </c>
      <c r="C2159" s="6" t="s">
        <v>180</v>
      </c>
      <c r="D2159" s="47" t="s">
        <v>8325</v>
      </c>
      <c r="E2159" s="30" t="s">
        <v>526</v>
      </c>
      <c r="F2159" s="6" t="s">
        <v>86</v>
      </c>
      <c r="G2159" s="194">
        <v>2858000000</v>
      </c>
      <c r="H2159" s="194">
        <v>0</v>
      </c>
      <c r="I2159" s="194">
        <v>0</v>
      </c>
      <c r="J2159" s="194">
        <f t="shared" ref="J2159:J2164" si="73">SUM(G2159:I2159)</f>
        <v>2858000000</v>
      </c>
      <c r="K2159" s="6" t="s">
        <v>5191</v>
      </c>
      <c r="L2159" s="5"/>
      <c r="M2159" s="6" t="s">
        <v>844</v>
      </c>
    </row>
    <row r="2160" spans="1:13" ht="24.95" customHeight="1">
      <c r="A2160" s="10" t="s">
        <v>8168</v>
      </c>
      <c r="B2160" s="10" t="s">
        <v>8173</v>
      </c>
      <c r="C2160" s="6" t="s">
        <v>180</v>
      </c>
      <c r="D2160" s="47" t="s">
        <v>8326</v>
      </c>
      <c r="E2160" s="30" t="s">
        <v>149</v>
      </c>
      <c r="F2160" s="6" t="s">
        <v>18</v>
      </c>
      <c r="G2160" s="194">
        <v>160000000</v>
      </c>
      <c r="H2160" s="194">
        <v>0</v>
      </c>
      <c r="I2160" s="194">
        <v>0</v>
      </c>
      <c r="J2160" s="194">
        <f t="shared" si="73"/>
        <v>160000000</v>
      </c>
      <c r="K2160" s="6" t="s">
        <v>8327</v>
      </c>
      <c r="L2160" s="5" t="s">
        <v>8328</v>
      </c>
      <c r="M2160" s="6" t="s">
        <v>715</v>
      </c>
    </row>
    <row r="2161" spans="1:13" ht="24.95" customHeight="1">
      <c r="A2161" s="10" t="s">
        <v>8168</v>
      </c>
      <c r="B2161" s="10" t="s">
        <v>8173</v>
      </c>
      <c r="C2161" s="6" t="s">
        <v>29</v>
      </c>
      <c r="D2161" s="47" t="s">
        <v>8329</v>
      </c>
      <c r="E2161" s="30" t="s">
        <v>149</v>
      </c>
      <c r="F2161" s="6" t="s">
        <v>119</v>
      </c>
      <c r="G2161" s="194">
        <v>181000000</v>
      </c>
      <c r="H2161" s="194">
        <v>0</v>
      </c>
      <c r="I2161" s="194">
        <v>0</v>
      </c>
      <c r="J2161" s="194">
        <f t="shared" si="73"/>
        <v>181000000</v>
      </c>
      <c r="K2161" s="6" t="s">
        <v>8327</v>
      </c>
      <c r="L2161" s="5" t="s">
        <v>8328</v>
      </c>
      <c r="M2161" s="6" t="s">
        <v>715</v>
      </c>
    </row>
    <row r="2162" spans="1:13" ht="24.95" customHeight="1">
      <c r="A2162" s="10" t="s">
        <v>8168</v>
      </c>
      <c r="B2162" s="10" t="s">
        <v>8173</v>
      </c>
      <c r="C2162" s="6" t="s">
        <v>29</v>
      </c>
      <c r="D2162" s="47" t="s">
        <v>8330</v>
      </c>
      <c r="E2162" s="30" t="s">
        <v>149</v>
      </c>
      <c r="F2162" s="6" t="s">
        <v>86</v>
      </c>
      <c r="G2162" s="194">
        <v>30000000</v>
      </c>
      <c r="H2162" s="194">
        <v>100000000</v>
      </c>
      <c r="I2162" s="194">
        <v>20000000</v>
      </c>
      <c r="J2162" s="194">
        <f t="shared" si="73"/>
        <v>150000000</v>
      </c>
      <c r="K2162" s="6" t="s">
        <v>8175</v>
      </c>
      <c r="L2162" s="5" t="s">
        <v>8176</v>
      </c>
      <c r="M2162" s="6" t="s">
        <v>715</v>
      </c>
    </row>
    <row r="2163" spans="1:13" ht="24.95" customHeight="1">
      <c r="A2163" s="10" t="s">
        <v>8168</v>
      </c>
      <c r="B2163" s="10" t="s">
        <v>8173</v>
      </c>
      <c r="C2163" s="6" t="s">
        <v>136</v>
      </c>
      <c r="D2163" s="47" t="s">
        <v>8331</v>
      </c>
      <c r="E2163" s="30" t="s">
        <v>149</v>
      </c>
      <c r="F2163" s="6" t="s">
        <v>18</v>
      </c>
      <c r="G2163" s="194">
        <v>200000000</v>
      </c>
      <c r="H2163" s="194">
        <v>200000000</v>
      </c>
      <c r="I2163" s="194">
        <v>0</v>
      </c>
      <c r="J2163" s="194">
        <f t="shared" si="73"/>
        <v>400000000</v>
      </c>
      <c r="K2163" s="6" t="s">
        <v>8327</v>
      </c>
      <c r="L2163" s="5" t="s">
        <v>8328</v>
      </c>
      <c r="M2163" s="6" t="s">
        <v>715</v>
      </c>
    </row>
    <row r="2164" spans="1:13" ht="24.95" customHeight="1">
      <c r="A2164" s="10" t="s">
        <v>8168</v>
      </c>
      <c r="B2164" s="10" t="s">
        <v>8173</v>
      </c>
      <c r="C2164" s="6" t="s">
        <v>213</v>
      </c>
      <c r="D2164" s="47" t="s">
        <v>8332</v>
      </c>
      <c r="E2164" s="30" t="s">
        <v>149</v>
      </c>
      <c r="F2164" s="6" t="s">
        <v>18</v>
      </c>
      <c r="G2164" s="194">
        <v>16000000</v>
      </c>
      <c r="H2164" s="194">
        <v>80000000</v>
      </c>
      <c r="I2164" s="194">
        <v>10000000</v>
      </c>
      <c r="J2164" s="194">
        <f t="shared" si="73"/>
        <v>106000000</v>
      </c>
      <c r="K2164" s="6" t="s">
        <v>8175</v>
      </c>
      <c r="L2164" s="5" t="s">
        <v>8333</v>
      </c>
      <c r="M2164" s="6" t="s">
        <v>715</v>
      </c>
    </row>
    <row r="2165" spans="1:13" ht="24.95" customHeight="1">
      <c r="A2165" s="10" t="s">
        <v>8133</v>
      </c>
      <c r="B2165" s="10" t="s">
        <v>8334</v>
      </c>
      <c r="C2165" s="6" t="s">
        <v>124</v>
      </c>
      <c r="D2165" s="47" t="s">
        <v>8335</v>
      </c>
      <c r="E2165" s="30" t="s">
        <v>526</v>
      </c>
      <c r="F2165" s="6" t="s">
        <v>18</v>
      </c>
      <c r="G2165" s="209">
        <v>117000000</v>
      </c>
      <c r="H2165" s="194">
        <v>0</v>
      </c>
      <c r="I2165" s="194">
        <v>0</v>
      </c>
      <c r="J2165" s="209">
        <v>117000000</v>
      </c>
      <c r="K2165" s="6" t="s">
        <v>8336</v>
      </c>
      <c r="L2165" s="5" t="s">
        <v>8337</v>
      </c>
      <c r="M2165" s="6" t="s">
        <v>844</v>
      </c>
    </row>
    <row r="2166" spans="1:13" ht="24.95" customHeight="1">
      <c r="A2166" s="10" t="s">
        <v>8133</v>
      </c>
      <c r="B2166" s="10" t="s">
        <v>8334</v>
      </c>
      <c r="C2166" s="6" t="s">
        <v>126</v>
      </c>
      <c r="D2166" s="47" t="s">
        <v>8338</v>
      </c>
      <c r="E2166" s="30" t="s">
        <v>526</v>
      </c>
      <c r="F2166" s="6" t="s">
        <v>18</v>
      </c>
      <c r="G2166" s="209">
        <v>40000000</v>
      </c>
      <c r="H2166" s="194">
        <v>0</v>
      </c>
      <c r="I2166" s="194">
        <v>0</v>
      </c>
      <c r="J2166" s="209">
        <v>40000000</v>
      </c>
      <c r="K2166" s="6" t="s">
        <v>8336</v>
      </c>
      <c r="L2166" s="5" t="s">
        <v>8339</v>
      </c>
      <c r="M2166" s="6" t="s">
        <v>844</v>
      </c>
    </row>
    <row r="2167" spans="1:13" ht="24.95" customHeight="1">
      <c r="A2167" s="10" t="s">
        <v>8340</v>
      </c>
      <c r="B2167" s="10" t="s">
        <v>8341</v>
      </c>
      <c r="C2167" s="6" t="s">
        <v>108</v>
      </c>
      <c r="D2167" s="130" t="s">
        <v>8342</v>
      </c>
      <c r="E2167" s="30" t="s">
        <v>223</v>
      </c>
      <c r="F2167" s="6" t="s">
        <v>119</v>
      </c>
      <c r="G2167" s="194">
        <v>5864723236</v>
      </c>
      <c r="H2167" s="194"/>
      <c r="I2167" s="194">
        <v>0</v>
      </c>
      <c r="J2167" s="194">
        <f>SUM(G2167:I2167)</f>
        <v>5864723236</v>
      </c>
      <c r="K2167" s="6" t="s">
        <v>8343</v>
      </c>
      <c r="L2167" s="5"/>
      <c r="M2167" s="6"/>
    </row>
    <row r="2168" spans="1:13" ht="24.95" customHeight="1">
      <c r="A2168" s="10" t="s">
        <v>8344</v>
      </c>
      <c r="B2168" s="10" t="s">
        <v>8345</v>
      </c>
      <c r="C2168" s="6" t="s">
        <v>102</v>
      </c>
      <c r="D2168" s="130" t="s">
        <v>8346</v>
      </c>
      <c r="E2168" s="30" t="s">
        <v>223</v>
      </c>
      <c r="F2168" s="6" t="s">
        <v>86</v>
      </c>
      <c r="G2168" s="182">
        <v>2500000000</v>
      </c>
      <c r="H2168" s="194">
        <v>0</v>
      </c>
      <c r="I2168" s="194">
        <v>0</v>
      </c>
      <c r="J2168" s="182">
        <f>SUM(G2168:I2168)</f>
        <v>2500000000</v>
      </c>
      <c r="K2168" s="6" t="s">
        <v>8347</v>
      </c>
      <c r="L2168" s="6" t="s">
        <v>8348</v>
      </c>
      <c r="M2168" s="6"/>
    </row>
    <row r="2169" spans="1:13" ht="24.95" customHeight="1">
      <c r="A2169" s="10" t="s">
        <v>8344</v>
      </c>
      <c r="B2169" s="10" t="s">
        <v>8345</v>
      </c>
      <c r="C2169" s="6" t="s">
        <v>188</v>
      </c>
      <c r="D2169" s="130" t="s">
        <v>8349</v>
      </c>
      <c r="E2169" s="30" t="s">
        <v>882</v>
      </c>
      <c r="F2169" s="6" t="s">
        <v>86</v>
      </c>
      <c r="G2169" s="182">
        <v>0</v>
      </c>
      <c r="H2169" s="182">
        <v>2000000000</v>
      </c>
      <c r="I2169" s="194">
        <v>0</v>
      </c>
      <c r="J2169" s="182">
        <f t="shared" ref="J2169" si="74">SUM(G2169:I2169)</f>
        <v>2000000000</v>
      </c>
      <c r="K2169" s="6" t="s">
        <v>7317</v>
      </c>
      <c r="L2169" s="6" t="s">
        <v>8350</v>
      </c>
      <c r="M2169" s="6"/>
    </row>
    <row r="2170" spans="1:13" ht="24.95" customHeight="1">
      <c r="A2170" s="10" t="s">
        <v>8344</v>
      </c>
      <c r="B2170" s="10" t="s">
        <v>8351</v>
      </c>
      <c r="C2170" s="6" t="s">
        <v>180</v>
      </c>
      <c r="D2170" s="130" t="s">
        <v>8352</v>
      </c>
      <c r="E2170" s="30" t="s">
        <v>223</v>
      </c>
      <c r="F2170" s="6" t="s">
        <v>86</v>
      </c>
      <c r="G2170" s="194">
        <v>180000000</v>
      </c>
      <c r="H2170" s="194">
        <v>20000000</v>
      </c>
      <c r="I2170" s="194">
        <v>5000000</v>
      </c>
      <c r="J2170" s="194">
        <f>SUM(G2170:I2170)</f>
        <v>205000000</v>
      </c>
      <c r="K2170" s="6" t="s">
        <v>8353</v>
      </c>
      <c r="L2170" s="5" t="s">
        <v>8354</v>
      </c>
      <c r="M2170" s="6"/>
    </row>
    <row r="2171" spans="1:13" ht="24.95" customHeight="1">
      <c r="A2171" s="10" t="s">
        <v>8355</v>
      </c>
      <c r="B2171" s="10" t="s">
        <v>8356</v>
      </c>
      <c r="C2171" s="6" t="s">
        <v>42</v>
      </c>
      <c r="D2171" s="130" t="s">
        <v>8357</v>
      </c>
      <c r="E2171" s="30" t="s">
        <v>8358</v>
      </c>
      <c r="F2171" s="6" t="s">
        <v>7673</v>
      </c>
      <c r="G2171" s="194">
        <v>1461753590.84355</v>
      </c>
      <c r="H2171" s="194">
        <v>800940469.76262903</v>
      </c>
      <c r="I2171" s="194">
        <v>118224786.34268671</v>
      </c>
      <c r="J2171" s="194">
        <f>SUM(G2171:I2171)</f>
        <v>2380918846.9488659</v>
      </c>
      <c r="K2171" s="6" t="s">
        <v>8359</v>
      </c>
      <c r="L2171" s="5" t="s">
        <v>8360</v>
      </c>
      <c r="M2171" s="6" t="s">
        <v>844</v>
      </c>
    </row>
    <row r="2172" spans="1:13" ht="24.95" customHeight="1">
      <c r="A2172" s="10" t="s">
        <v>8361</v>
      </c>
      <c r="B2172" s="10" t="s">
        <v>8362</v>
      </c>
      <c r="C2172" s="6" t="s">
        <v>42</v>
      </c>
      <c r="D2172" s="130" t="s">
        <v>8363</v>
      </c>
      <c r="E2172" s="30" t="s">
        <v>8358</v>
      </c>
      <c r="F2172" s="6" t="s">
        <v>18</v>
      </c>
      <c r="G2172" s="194">
        <v>1498088156.6359684</v>
      </c>
      <c r="H2172" s="194">
        <v>916358949.10931897</v>
      </c>
      <c r="I2172" s="194">
        <v>99618983.622344434</v>
      </c>
      <c r="J2172" s="194">
        <f>SUM(G2172:I2172)</f>
        <v>2514066089.3676319</v>
      </c>
      <c r="K2172" s="6" t="s">
        <v>8359</v>
      </c>
      <c r="L2172" s="5" t="s">
        <v>8360</v>
      </c>
      <c r="M2172" s="6" t="s">
        <v>844</v>
      </c>
    </row>
    <row r="2173" spans="1:13" ht="24.95" customHeight="1">
      <c r="A2173" s="10" t="s">
        <v>8364</v>
      </c>
      <c r="B2173" s="10" t="s">
        <v>8365</v>
      </c>
      <c r="C2173" s="6" t="s">
        <v>42</v>
      </c>
      <c r="D2173" s="130" t="s">
        <v>8366</v>
      </c>
      <c r="E2173" s="30" t="s">
        <v>526</v>
      </c>
      <c r="F2173" s="6" t="s">
        <v>18</v>
      </c>
      <c r="G2173" s="194">
        <v>9726909821</v>
      </c>
      <c r="H2173" s="194">
        <v>1808420000</v>
      </c>
      <c r="I2173" s="194">
        <v>653020000</v>
      </c>
      <c r="J2173" s="194">
        <v>12188349821</v>
      </c>
      <c r="K2173" s="6" t="s">
        <v>8367</v>
      </c>
      <c r="L2173" s="5" t="s">
        <v>8368</v>
      </c>
      <c r="M2173" s="6" t="s">
        <v>844</v>
      </c>
    </row>
    <row r="2174" spans="1:13" ht="24.95" customHeight="1">
      <c r="A2174" s="10" t="s">
        <v>8364</v>
      </c>
      <c r="B2174" s="10" t="s">
        <v>8365</v>
      </c>
      <c r="C2174" s="6" t="s">
        <v>42</v>
      </c>
      <c r="D2174" s="130" t="s">
        <v>8369</v>
      </c>
      <c r="E2174" s="30" t="s">
        <v>526</v>
      </c>
      <c r="F2174" s="6" t="s">
        <v>18</v>
      </c>
      <c r="G2174" s="194">
        <v>9968690000</v>
      </c>
      <c r="H2174" s="194">
        <v>2069020000</v>
      </c>
      <c r="I2174" s="194">
        <v>550250000</v>
      </c>
      <c r="J2174" s="194">
        <v>12587960000</v>
      </c>
      <c r="K2174" s="6" t="s">
        <v>8370</v>
      </c>
      <c r="L2174" s="5" t="s">
        <v>8371</v>
      </c>
      <c r="M2174" s="6" t="s">
        <v>844</v>
      </c>
    </row>
    <row r="2175" spans="1:13" ht="24.95" customHeight="1">
      <c r="A2175" s="10" t="s">
        <v>8364</v>
      </c>
      <c r="B2175" s="10" t="s">
        <v>8365</v>
      </c>
      <c r="C2175" s="6" t="s">
        <v>42</v>
      </c>
      <c r="D2175" s="130" t="s">
        <v>8372</v>
      </c>
      <c r="E2175" s="30" t="s">
        <v>526</v>
      </c>
      <c r="F2175" s="6" t="s">
        <v>18</v>
      </c>
      <c r="G2175" s="194">
        <v>156960000</v>
      </c>
      <c r="H2175" s="194">
        <v>0</v>
      </c>
      <c r="I2175" s="194">
        <v>0</v>
      </c>
      <c r="J2175" s="194">
        <v>156960000</v>
      </c>
      <c r="K2175" s="6" t="s">
        <v>8373</v>
      </c>
      <c r="L2175" s="5" t="s">
        <v>8374</v>
      </c>
      <c r="M2175" s="6" t="s">
        <v>844</v>
      </c>
    </row>
    <row r="2176" spans="1:13" ht="24.95" customHeight="1">
      <c r="A2176" s="10" t="s">
        <v>8364</v>
      </c>
      <c r="B2176" s="10" t="s">
        <v>8365</v>
      </c>
      <c r="C2176" s="6" t="s">
        <v>42</v>
      </c>
      <c r="D2176" s="130" t="s">
        <v>8375</v>
      </c>
      <c r="E2176" s="30" t="s">
        <v>526</v>
      </c>
      <c r="F2176" s="6" t="s">
        <v>18</v>
      </c>
      <c r="G2176" s="194">
        <v>163870000</v>
      </c>
      <c r="H2176" s="194"/>
      <c r="I2176" s="194">
        <v>0</v>
      </c>
      <c r="J2176" s="194">
        <v>163870000</v>
      </c>
      <c r="K2176" s="6" t="s">
        <v>8376</v>
      </c>
      <c r="L2176" s="5" t="s">
        <v>8377</v>
      </c>
      <c r="M2176" s="6" t="s">
        <v>844</v>
      </c>
    </row>
    <row r="2177" spans="1:13" ht="24.95" customHeight="1">
      <c r="A2177" s="10" t="s">
        <v>8378</v>
      </c>
      <c r="B2177" s="10" t="s">
        <v>8379</v>
      </c>
      <c r="C2177" s="6" t="s">
        <v>42</v>
      </c>
      <c r="D2177" s="130" t="s">
        <v>8380</v>
      </c>
      <c r="E2177" s="30" t="s">
        <v>420</v>
      </c>
      <c r="F2177" s="6" t="s">
        <v>18</v>
      </c>
      <c r="G2177" s="194">
        <v>635690000</v>
      </c>
      <c r="H2177" s="194">
        <v>116540000</v>
      </c>
      <c r="I2177" s="194">
        <v>0</v>
      </c>
      <c r="J2177" s="194">
        <f>SUM(G2177:I2177)</f>
        <v>752230000</v>
      </c>
      <c r="K2177" s="6" t="s">
        <v>8381</v>
      </c>
      <c r="L2177" s="5" t="s">
        <v>8382</v>
      </c>
      <c r="M2177" s="6" t="s">
        <v>844</v>
      </c>
    </row>
    <row r="2178" spans="1:13" ht="24.95" customHeight="1">
      <c r="A2178" s="10" t="s">
        <v>8378</v>
      </c>
      <c r="B2178" s="10" t="s">
        <v>8379</v>
      </c>
      <c r="C2178" s="6" t="s">
        <v>42</v>
      </c>
      <c r="D2178" s="130" t="s">
        <v>8383</v>
      </c>
      <c r="E2178" s="30" t="s">
        <v>420</v>
      </c>
      <c r="F2178" s="6" t="s">
        <v>18</v>
      </c>
      <c r="G2178" s="194">
        <v>476170000</v>
      </c>
      <c r="H2178" s="194">
        <v>107340000</v>
      </c>
      <c r="I2178" s="194">
        <v>0</v>
      </c>
      <c r="J2178" s="194">
        <f>SUM(G2178:I2178)</f>
        <v>583510000</v>
      </c>
      <c r="K2178" s="6" t="s">
        <v>8384</v>
      </c>
      <c r="L2178" s="5" t="s">
        <v>8385</v>
      </c>
      <c r="M2178" s="6" t="s">
        <v>844</v>
      </c>
    </row>
    <row r="2179" spans="1:13" ht="24.95" customHeight="1">
      <c r="A2179" s="10" t="s">
        <v>8364</v>
      </c>
      <c r="B2179" s="10" t="s">
        <v>8365</v>
      </c>
      <c r="C2179" s="6" t="s">
        <v>180</v>
      </c>
      <c r="D2179" s="130" t="s">
        <v>8386</v>
      </c>
      <c r="E2179" s="30" t="s">
        <v>526</v>
      </c>
      <c r="F2179" s="6" t="s">
        <v>18</v>
      </c>
      <c r="G2179" s="194">
        <v>70600000</v>
      </c>
      <c r="H2179" s="194">
        <v>0</v>
      </c>
      <c r="I2179" s="194">
        <v>0</v>
      </c>
      <c r="J2179" s="194">
        <v>70600000</v>
      </c>
      <c r="K2179" s="6" t="s">
        <v>8373</v>
      </c>
      <c r="L2179" s="5" t="s">
        <v>8374</v>
      </c>
      <c r="M2179" s="6" t="s">
        <v>844</v>
      </c>
    </row>
    <row r="2180" spans="1:13" ht="24.95" customHeight="1">
      <c r="A2180" s="10" t="s">
        <v>8378</v>
      </c>
      <c r="B2180" s="10" t="s">
        <v>8379</v>
      </c>
      <c r="C2180" s="6" t="s">
        <v>180</v>
      </c>
      <c r="D2180" s="130" t="s">
        <v>8387</v>
      </c>
      <c r="E2180" s="30" t="s">
        <v>420</v>
      </c>
      <c r="F2180" s="6" t="s">
        <v>18</v>
      </c>
      <c r="G2180" s="194">
        <v>256240000</v>
      </c>
      <c r="H2180" s="194">
        <v>0</v>
      </c>
      <c r="I2180" s="194">
        <v>0</v>
      </c>
      <c r="J2180" s="194">
        <f>SUM(G2180:I2180)</f>
        <v>256240000</v>
      </c>
      <c r="K2180" s="6" t="s">
        <v>8388</v>
      </c>
      <c r="L2180" s="5" t="s">
        <v>8389</v>
      </c>
      <c r="M2180" s="6" t="s">
        <v>844</v>
      </c>
    </row>
    <row r="2181" spans="1:13" ht="24.95" customHeight="1">
      <c r="A2181" s="10" t="s">
        <v>8378</v>
      </c>
      <c r="B2181" s="10" t="s">
        <v>8379</v>
      </c>
      <c r="C2181" s="6" t="s">
        <v>180</v>
      </c>
      <c r="D2181" s="130" t="s">
        <v>8390</v>
      </c>
      <c r="E2181" s="30" t="s">
        <v>420</v>
      </c>
      <c r="F2181" s="6" t="s">
        <v>18</v>
      </c>
      <c r="G2181" s="194">
        <v>1240500000</v>
      </c>
      <c r="H2181" s="194">
        <v>135370000</v>
      </c>
      <c r="I2181" s="194">
        <v>0</v>
      </c>
      <c r="J2181" s="194">
        <f>SUM(G2181:I2181)</f>
        <v>1375870000</v>
      </c>
      <c r="K2181" s="6" t="s">
        <v>8381</v>
      </c>
      <c r="L2181" s="5" t="s">
        <v>8382</v>
      </c>
      <c r="M2181" s="6" t="s">
        <v>844</v>
      </c>
    </row>
    <row r="2182" spans="1:13" ht="24.95" customHeight="1">
      <c r="A2182" s="10" t="s">
        <v>8378</v>
      </c>
      <c r="B2182" s="10" t="s">
        <v>8391</v>
      </c>
      <c r="C2182" s="6" t="s">
        <v>29</v>
      </c>
      <c r="D2182" s="130" t="s">
        <v>8392</v>
      </c>
      <c r="E2182" s="30" t="s">
        <v>8393</v>
      </c>
      <c r="F2182" s="6" t="s">
        <v>18</v>
      </c>
      <c r="G2182" s="194">
        <v>819262851.45958447</v>
      </c>
      <c r="H2182" s="194">
        <v>482897453.57361102</v>
      </c>
      <c r="I2182" s="194">
        <v>131596632.10433389</v>
      </c>
      <c r="J2182" s="194">
        <f>SUM(G2182:I2182)</f>
        <v>1433756937.1375294</v>
      </c>
      <c r="K2182" s="6" t="s">
        <v>8394</v>
      </c>
      <c r="L2182" s="5" t="s">
        <v>8395</v>
      </c>
      <c r="M2182" s="6" t="s">
        <v>844</v>
      </c>
    </row>
    <row r="2183" spans="1:13" ht="24.95" customHeight="1">
      <c r="A2183" s="10" t="s">
        <v>8378</v>
      </c>
      <c r="B2183" s="10" t="s">
        <v>8391</v>
      </c>
      <c r="C2183" s="6" t="s">
        <v>29</v>
      </c>
      <c r="D2183" s="130" t="s">
        <v>8396</v>
      </c>
      <c r="E2183" s="30" t="s">
        <v>8397</v>
      </c>
      <c r="F2183" s="6" t="s">
        <v>18</v>
      </c>
      <c r="G2183" s="194">
        <v>3911019830.7351394</v>
      </c>
      <c r="H2183" s="194">
        <v>2305269320.7963219</v>
      </c>
      <c r="I2183" s="194">
        <v>628219669.54935968</v>
      </c>
      <c r="J2183" s="194">
        <f>SUM(G2183:I2183)</f>
        <v>6844508821.080821</v>
      </c>
      <c r="K2183" s="6" t="s">
        <v>8398</v>
      </c>
      <c r="L2183" s="5" t="s">
        <v>8399</v>
      </c>
      <c r="M2183" s="6" t="s">
        <v>844</v>
      </c>
    </row>
    <row r="2184" spans="1:13" ht="24.95" customHeight="1">
      <c r="A2184" s="10" t="s">
        <v>8400</v>
      </c>
      <c r="B2184" s="10" t="s">
        <v>8401</v>
      </c>
      <c r="C2184" s="6" t="s">
        <v>29</v>
      </c>
      <c r="D2184" s="130" t="s">
        <v>8402</v>
      </c>
      <c r="E2184" s="30" t="s">
        <v>8397</v>
      </c>
      <c r="F2184" s="6" t="s">
        <v>18</v>
      </c>
      <c r="G2184" s="194">
        <v>2941718085.9419899</v>
      </c>
      <c r="H2184" s="194">
        <v>1733934561.1753314</v>
      </c>
      <c r="I2184" s="194">
        <v>472522575.65528208</v>
      </c>
      <c r="J2184" s="194">
        <f>SUM(G2184:I2184)</f>
        <v>5148175222.772603</v>
      </c>
      <c r="K2184" s="6" t="s">
        <v>8403</v>
      </c>
      <c r="L2184" s="5" t="s">
        <v>8404</v>
      </c>
      <c r="M2184" s="6" t="s">
        <v>844</v>
      </c>
    </row>
    <row r="2185" spans="1:13" ht="24.95" customHeight="1">
      <c r="A2185" s="10" t="s">
        <v>8364</v>
      </c>
      <c r="B2185" s="10" t="s">
        <v>8365</v>
      </c>
      <c r="C2185" s="6" t="s">
        <v>29</v>
      </c>
      <c r="D2185" s="130" t="s">
        <v>8405</v>
      </c>
      <c r="E2185" s="30" t="s">
        <v>526</v>
      </c>
      <c r="F2185" s="6" t="s">
        <v>18</v>
      </c>
      <c r="G2185" s="194">
        <v>5451600000</v>
      </c>
      <c r="H2185" s="194">
        <v>1090320000</v>
      </c>
      <c r="I2185" s="194">
        <v>726880000</v>
      </c>
      <c r="J2185" s="194">
        <v>7268800000</v>
      </c>
      <c r="K2185" s="6" t="s">
        <v>8406</v>
      </c>
      <c r="L2185" s="5" t="s">
        <v>8407</v>
      </c>
      <c r="M2185" s="6" t="s">
        <v>844</v>
      </c>
    </row>
    <row r="2186" spans="1:13" ht="24.95" customHeight="1">
      <c r="A2186" s="10" t="s">
        <v>8364</v>
      </c>
      <c r="B2186" s="10" t="s">
        <v>8365</v>
      </c>
      <c r="C2186" s="6" t="s">
        <v>29</v>
      </c>
      <c r="D2186" s="130" t="s">
        <v>8408</v>
      </c>
      <c r="E2186" s="30" t="s">
        <v>526</v>
      </c>
      <c r="F2186" s="6" t="s">
        <v>18</v>
      </c>
      <c r="G2186" s="194">
        <v>26025000000</v>
      </c>
      <c r="H2186" s="194">
        <v>5205000000</v>
      </c>
      <c r="I2186" s="194">
        <v>3470000000</v>
      </c>
      <c r="J2186" s="194">
        <v>34700000000</v>
      </c>
      <c r="K2186" s="6" t="s">
        <v>8409</v>
      </c>
      <c r="L2186" s="5" t="s">
        <v>8410</v>
      </c>
      <c r="M2186" s="6" t="s">
        <v>844</v>
      </c>
    </row>
    <row r="2187" spans="1:13" ht="24.95" customHeight="1">
      <c r="A2187" s="10" t="s">
        <v>8364</v>
      </c>
      <c r="B2187" s="10" t="s">
        <v>8365</v>
      </c>
      <c r="C2187" s="6" t="s">
        <v>29</v>
      </c>
      <c r="D2187" s="130" t="s">
        <v>8411</v>
      </c>
      <c r="E2187" s="30" t="s">
        <v>526</v>
      </c>
      <c r="F2187" s="6" t="s">
        <v>18</v>
      </c>
      <c r="G2187" s="194">
        <v>19575000000</v>
      </c>
      <c r="H2187" s="194">
        <v>3915000000</v>
      </c>
      <c r="I2187" s="194">
        <v>2610000000</v>
      </c>
      <c r="J2187" s="194">
        <v>26100000000</v>
      </c>
      <c r="K2187" s="6" t="s">
        <v>8370</v>
      </c>
      <c r="L2187" s="5" t="s">
        <v>8371</v>
      </c>
      <c r="M2187" s="6" t="s">
        <v>844</v>
      </c>
    </row>
    <row r="2188" spans="1:13" ht="24.95" customHeight="1">
      <c r="A2188" s="10" t="s">
        <v>8400</v>
      </c>
      <c r="B2188" s="10" t="s">
        <v>8412</v>
      </c>
      <c r="C2188" s="6" t="s">
        <v>29</v>
      </c>
      <c r="D2188" s="130" t="s">
        <v>8413</v>
      </c>
      <c r="E2188" s="30" t="s">
        <v>420</v>
      </c>
      <c r="F2188" s="6" t="s">
        <v>18</v>
      </c>
      <c r="G2188" s="194">
        <f>332726956.941349+36985711</f>
        <v>369712667.94134903</v>
      </c>
      <c r="H2188" s="194">
        <v>62866174.832626164</v>
      </c>
      <c r="I2188" s="194">
        <v>0</v>
      </c>
      <c r="J2188" s="194">
        <f>SUM(G2188:I2188)</f>
        <v>432578842.77397519</v>
      </c>
      <c r="K2188" s="6" t="s">
        <v>8414</v>
      </c>
      <c r="L2188" s="5" t="s">
        <v>8415</v>
      </c>
      <c r="M2188" s="6" t="s">
        <v>844</v>
      </c>
    </row>
    <row r="2189" spans="1:13" ht="24.95" customHeight="1">
      <c r="A2189" s="10" t="s">
        <v>8400</v>
      </c>
      <c r="B2189" s="10" t="s">
        <v>8412</v>
      </c>
      <c r="C2189" s="6" t="s">
        <v>29</v>
      </c>
      <c r="D2189" s="130" t="s">
        <v>8416</v>
      </c>
      <c r="E2189" s="30" t="s">
        <v>420</v>
      </c>
      <c r="F2189" s="6" t="s">
        <v>18</v>
      </c>
      <c r="G2189" s="194">
        <f>1428143102.85328+158751455</f>
        <v>1586894557.8532801</v>
      </c>
      <c r="H2189" s="194">
        <v>269836549.5099023</v>
      </c>
      <c r="I2189" s="194">
        <v>0</v>
      </c>
      <c r="J2189" s="194">
        <f>SUM(G2189:I2189)</f>
        <v>1856731107.3631823</v>
      </c>
      <c r="K2189" s="6" t="s">
        <v>8417</v>
      </c>
      <c r="L2189" s="5" t="s">
        <v>8418</v>
      </c>
      <c r="M2189" s="6" t="s">
        <v>844</v>
      </c>
    </row>
    <row r="2190" spans="1:13" ht="24.95" customHeight="1">
      <c r="A2190" s="10" t="s">
        <v>8400</v>
      </c>
      <c r="B2190" s="10" t="s">
        <v>8412</v>
      </c>
      <c r="C2190" s="6" t="s">
        <v>29</v>
      </c>
      <c r="D2190" s="130" t="s">
        <v>8419</v>
      </c>
      <c r="E2190" s="30" t="s">
        <v>420</v>
      </c>
      <c r="F2190" s="6" t="s">
        <v>18</v>
      </c>
      <c r="G2190" s="194">
        <f>1550700064.16197+172374807-4871</f>
        <v>1723070000.1619699</v>
      </c>
      <c r="H2190" s="194">
        <v>292990000</v>
      </c>
      <c r="I2190" s="194">
        <v>0</v>
      </c>
      <c r="J2190" s="194">
        <f>SUM(G2190:I2190)</f>
        <v>2016060000.1619699</v>
      </c>
      <c r="K2190" s="6" t="s">
        <v>8417</v>
      </c>
      <c r="L2190" s="5" t="s">
        <v>8418</v>
      </c>
      <c r="M2190" s="6" t="s">
        <v>844</v>
      </c>
    </row>
    <row r="2191" spans="1:13" ht="24.95" customHeight="1">
      <c r="A2191" s="10" t="s">
        <v>8400</v>
      </c>
      <c r="B2191" s="10" t="s">
        <v>8412</v>
      </c>
      <c r="C2191" s="6" t="s">
        <v>29</v>
      </c>
      <c r="D2191" s="130" t="s">
        <v>8420</v>
      </c>
      <c r="E2191" s="30" t="s">
        <v>420</v>
      </c>
      <c r="F2191" s="6" t="s">
        <v>18</v>
      </c>
      <c r="G2191" s="194">
        <v>590880000</v>
      </c>
      <c r="H2191" s="194">
        <v>110480000</v>
      </c>
      <c r="I2191" s="194">
        <v>0</v>
      </c>
      <c r="J2191" s="194">
        <f>SUM(G2191:I2191)</f>
        <v>701360000</v>
      </c>
      <c r="K2191" s="6" t="s">
        <v>8414</v>
      </c>
      <c r="L2191" s="5" t="s">
        <v>8415</v>
      </c>
      <c r="M2191" s="6" t="s">
        <v>844</v>
      </c>
    </row>
    <row r="2192" spans="1:13" ht="24.95" customHeight="1">
      <c r="A2192" s="10" t="s">
        <v>8364</v>
      </c>
      <c r="B2192" s="10" t="s">
        <v>8365</v>
      </c>
      <c r="C2192" s="6" t="s">
        <v>136</v>
      </c>
      <c r="D2192" s="130" t="s">
        <v>8421</v>
      </c>
      <c r="E2192" s="30" t="s">
        <v>526</v>
      </c>
      <c r="F2192" s="6" t="s">
        <v>18</v>
      </c>
      <c r="G2192" s="194">
        <v>322310000</v>
      </c>
      <c r="H2192" s="194">
        <v>0</v>
      </c>
      <c r="I2192" s="194">
        <v>0</v>
      </c>
      <c r="J2192" s="194">
        <v>322310000</v>
      </c>
      <c r="K2192" s="6" t="s">
        <v>8376</v>
      </c>
      <c r="L2192" s="5" t="s">
        <v>8377</v>
      </c>
      <c r="M2192" s="6" t="s">
        <v>844</v>
      </c>
    </row>
    <row r="2193" spans="1:13" ht="24.95" customHeight="1">
      <c r="A2193" s="10" t="s">
        <v>8400</v>
      </c>
      <c r="B2193" s="10" t="s">
        <v>8401</v>
      </c>
      <c r="C2193" s="6" t="s">
        <v>213</v>
      </c>
      <c r="D2193" s="130" t="s">
        <v>8422</v>
      </c>
      <c r="E2193" s="30" t="s">
        <v>8397</v>
      </c>
      <c r="F2193" s="6" t="s">
        <v>18</v>
      </c>
      <c r="G2193" s="194">
        <v>1014385546.8765491</v>
      </c>
      <c r="H2193" s="194">
        <v>597908469.37080383</v>
      </c>
      <c r="I2193" s="194">
        <v>162938819.19147658</v>
      </c>
      <c r="J2193" s="194">
        <f>SUM(G2193:I2193)</f>
        <v>1775232835.4388297</v>
      </c>
      <c r="K2193" s="6" t="s">
        <v>8403</v>
      </c>
      <c r="L2193" s="5" t="s">
        <v>8404</v>
      </c>
      <c r="M2193" s="6" t="s">
        <v>844</v>
      </c>
    </row>
    <row r="2194" spans="1:13" ht="24.95" customHeight="1">
      <c r="A2194" s="10" t="s">
        <v>8400</v>
      </c>
      <c r="B2194" s="10" t="s">
        <v>8401</v>
      </c>
      <c r="C2194" s="6" t="s">
        <v>213</v>
      </c>
      <c r="D2194" s="130" t="s">
        <v>8423</v>
      </c>
      <c r="E2194" s="30" t="s">
        <v>8397</v>
      </c>
      <c r="F2194" s="6" t="s">
        <v>18</v>
      </c>
      <c r="G2194" s="194">
        <v>1769539231.7735357</v>
      </c>
      <c r="H2194" s="194">
        <v>1043018107.6801801</v>
      </c>
      <c r="I2194" s="194">
        <v>284237717.92290914</v>
      </c>
      <c r="J2194" s="194">
        <f>SUM(G2194:I2194)</f>
        <v>3096795057.3766251</v>
      </c>
      <c r="K2194" s="6" t="s">
        <v>8398</v>
      </c>
      <c r="L2194" s="5" t="s">
        <v>8399</v>
      </c>
      <c r="M2194" s="6" t="s">
        <v>844</v>
      </c>
    </row>
    <row r="2195" spans="1:13" ht="24.95" customHeight="1">
      <c r="A2195" s="10" t="s">
        <v>8364</v>
      </c>
      <c r="B2195" s="10" t="s">
        <v>8365</v>
      </c>
      <c r="C2195" s="6" t="s">
        <v>213</v>
      </c>
      <c r="D2195" s="130" t="s">
        <v>8424</v>
      </c>
      <c r="E2195" s="30" t="s">
        <v>526</v>
      </c>
      <c r="F2195" s="6" t="s">
        <v>18</v>
      </c>
      <c r="G2195" s="194">
        <v>6750000000</v>
      </c>
      <c r="H2195" s="194">
        <v>1350000000</v>
      </c>
      <c r="I2195" s="194">
        <v>900000000</v>
      </c>
      <c r="J2195" s="194">
        <v>9000000000</v>
      </c>
      <c r="K2195" s="6" t="s">
        <v>8425</v>
      </c>
      <c r="L2195" s="5" t="s">
        <v>8426</v>
      </c>
      <c r="M2195" s="6" t="s">
        <v>844</v>
      </c>
    </row>
    <row r="2196" spans="1:13" ht="24.95" customHeight="1">
      <c r="A2196" s="10" t="s">
        <v>8364</v>
      </c>
      <c r="B2196" s="10" t="s">
        <v>8365</v>
      </c>
      <c r="C2196" s="6" t="s">
        <v>213</v>
      </c>
      <c r="D2196" s="130" t="s">
        <v>8427</v>
      </c>
      <c r="E2196" s="30" t="s">
        <v>526</v>
      </c>
      <c r="F2196" s="6" t="s">
        <v>18</v>
      </c>
      <c r="G2196" s="194">
        <v>11775000000</v>
      </c>
      <c r="H2196" s="194">
        <v>2355000000</v>
      </c>
      <c r="I2196" s="194">
        <v>1570000000</v>
      </c>
      <c r="J2196" s="194">
        <v>15700000000</v>
      </c>
      <c r="K2196" s="6" t="s">
        <v>8428</v>
      </c>
      <c r="L2196" s="5" t="s">
        <v>8429</v>
      </c>
      <c r="M2196" s="6" t="s">
        <v>844</v>
      </c>
    </row>
    <row r="2197" spans="1:13" ht="24.95" customHeight="1">
      <c r="A2197" s="10" t="s">
        <v>8400</v>
      </c>
      <c r="B2197" s="10" t="s">
        <v>8401</v>
      </c>
      <c r="C2197" s="6" t="s">
        <v>575</v>
      </c>
      <c r="D2197" s="130" t="s">
        <v>8430</v>
      </c>
      <c r="E2197" s="30" t="s">
        <v>8397</v>
      </c>
      <c r="F2197" s="6" t="s">
        <v>18</v>
      </c>
      <c r="G2197" s="194">
        <v>4373128802.0900116</v>
      </c>
      <c r="H2197" s="194">
        <v>2577649845.7319102</v>
      </c>
      <c r="I2197" s="194">
        <v>702447353.84769905</v>
      </c>
      <c r="J2197" s="194">
        <f>SUM(G2197:I2197)</f>
        <v>7653226001.6696215</v>
      </c>
      <c r="K2197" s="6" t="s">
        <v>8398</v>
      </c>
      <c r="L2197" s="5" t="s">
        <v>8399</v>
      </c>
      <c r="M2197" s="6" t="s">
        <v>844</v>
      </c>
    </row>
    <row r="2198" spans="1:13" ht="24.95" customHeight="1">
      <c r="A2198" s="10" t="s">
        <v>8400</v>
      </c>
      <c r="B2198" s="10" t="s">
        <v>8401</v>
      </c>
      <c r="C2198" s="6" t="s">
        <v>8431</v>
      </c>
      <c r="D2198" s="130" t="s">
        <v>8432</v>
      </c>
      <c r="E2198" s="30" t="s">
        <v>8397</v>
      </c>
      <c r="F2198" s="6" t="s">
        <v>18</v>
      </c>
      <c r="G2198" s="194">
        <v>318221480.44070977</v>
      </c>
      <c r="H2198" s="194">
        <v>185789988.52124828</v>
      </c>
      <c r="I2198" s="194">
        <v>47610200.115182981</v>
      </c>
      <c r="J2198" s="194">
        <f>SUM(G2198:I2198)</f>
        <v>551621669.07714105</v>
      </c>
      <c r="K2198" s="6" t="s">
        <v>8403</v>
      </c>
      <c r="L2198" s="5" t="s">
        <v>8404</v>
      </c>
      <c r="M2198" s="6" t="s">
        <v>844</v>
      </c>
    </row>
    <row r="2199" spans="1:13" ht="24.95" customHeight="1">
      <c r="A2199" s="10" t="s">
        <v>8364</v>
      </c>
      <c r="B2199" s="10" t="s">
        <v>8365</v>
      </c>
      <c r="C2199" s="6" t="s">
        <v>575</v>
      </c>
      <c r="D2199" s="130" t="s">
        <v>8433</v>
      </c>
      <c r="E2199" s="30" t="s">
        <v>526</v>
      </c>
      <c r="F2199" s="6" t="s">
        <v>18</v>
      </c>
      <c r="G2199" s="194">
        <v>29100000000</v>
      </c>
      <c r="H2199" s="194">
        <v>5820000000</v>
      </c>
      <c r="I2199" s="194">
        <v>3880000000</v>
      </c>
      <c r="J2199" s="194">
        <v>38800000000</v>
      </c>
      <c r="K2199" s="6" t="s">
        <v>8434</v>
      </c>
      <c r="L2199" s="5" t="s">
        <v>8435</v>
      </c>
      <c r="M2199" s="6" t="s">
        <v>844</v>
      </c>
    </row>
    <row r="2200" spans="1:13" ht="24.95" customHeight="1">
      <c r="A2200" s="10" t="s">
        <v>8364</v>
      </c>
      <c r="B2200" s="10" t="s">
        <v>8365</v>
      </c>
      <c r="C2200" s="6" t="s">
        <v>575</v>
      </c>
      <c r="D2200" s="130" t="s">
        <v>8436</v>
      </c>
      <c r="E2200" s="30" t="s">
        <v>526</v>
      </c>
      <c r="F2200" s="6" t="s">
        <v>18</v>
      </c>
      <c r="G2200" s="194">
        <v>2117533121</v>
      </c>
      <c r="H2200" s="194">
        <v>419489767</v>
      </c>
      <c r="I2200" s="194">
        <v>262977112</v>
      </c>
      <c r="J2200" s="194">
        <v>2800000000</v>
      </c>
      <c r="K2200" s="6" t="s">
        <v>8409</v>
      </c>
      <c r="L2200" s="5" t="s">
        <v>8410</v>
      </c>
      <c r="M2200" s="6" t="s">
        <v>844</v>
      </c>
    </row>
    <row r="2201" spans="1:13" ht="24.95" customHeight="1">
      <c r="A2201" s="10" t="s">
        <v>8364</v>
      </c>
      <c r="B2201" s="10" t="s">
        <v>8365</v>
      </c>
      <c r="C2201" s="6" t="s">
        <v>575</v>
      </c>
      <c r="D2201" s="130" t="s">
        <v>8437</v>
      </c>
      <c r="E2201" s="30" t="s">
        <v>526</v>
      </c>
      <c r="F2201" s="6" t="s">
        <v>18</v>
      </c>
      <c r="G2201" s="194">
        <v>228250000</v>
      </c>
      <c r="H2201" s="194">
        <v>0</v>
      </c>
      <c r="I2201" s="194">
        <v>0</v>
      </c>
      <c r="J2201" s="194">
        <v>228250000</v>
      </c>
      <c r="K2201" s="6" t="s">
        <v>8373</v>
      </c>
      <c r="L2201" s="5" t="s">
        <v>8374</v>
      </c>
      <c r="M2201" s="6" t="s">
        <v>844</v>
      </c>
    </row>
    <row r="2202" spans="1:13" ht="24.95" customHeight="1">
      <c r="A2202" s="10" t="s">
        <v>8400</v>
      </c>
      <c r="B2202" s="10" t="s">
        <v>8401</v>
      </c>
      <c r="C2202" s="6" t="s">
        <v>139</v>
      </c>
      <c r="D2202" s="130" t="s">
        <v>8438</v>
      </c>
      <c r="E2202" s="30" t="s">
        <v>8397</v>
      </c>
      <c r="F2202" s="6" t="s">
        <v>18</v>
      </c>
      <c r="G2202" s="194">
        <v>4170251692.7147021</v>
      </c>
      <c r="H2202" s="194">
        <v>2458068151.8577495</v>
      </c>
      <c r="I2202" s="194">
        <v>669859590.00940371</v>
      </c>
      <c r="J2202" s="194">
        <f>SUM(G2202:I2202)</f>
        <v>7298179434.5818558</v>
      </c>
      <c r="K2202" s="6" t="s">
        <v>8398</v>
      </c>
      <c r="L2202" s="5" t="s">
        <v>8399</v>
      </c>
      <c r="M2202" s="6" t="s">
        <v>844</v>
      </c>
    </row>
    <row r="2203" spans="1:13" ht="24.95" customHeight="1">
      <c r="A2203" s="10" t="s">
        <v>8364</v>
      </c>
      <c r="B2203" s="10" t="s">
        <v>8365</v>
      </c>
      <c r="C2203" s="6" t="s">
        <v>139</v>
      </c>
      <c r="D2203" s="130" t="s">
        <v>8439</v>
      </c>
      <c r="E2203" s="30" t="s">
        <v>526</v>
      </c>
      <c r="F2203" s="6" t="s">
        <v>18</v>
      </c>
      <c r="G2203" s="194">
        <v>27750000000</v>
      </c>
      <c r="H2203" s="194">
        <v>5550000000</v>
      </c>
      <c r="I2203" s="194">
        <v>3700000000</v>
      </c>
      <c r="J2203" s="194">
        <v>37000000000</v>
      </c>
      <c r="K2203" s="6" t="s">
        <v>8440</v>
      </c>
      <c r="L2203" s="5" t="s">
        <v>8441</v>
      </c>
      <c r="M2203" s="6" t="s">
        <v>844</v>
      </c>
    </row>
    <row r="2204" spans="1:13" ht="24.95" customHeight="1">
      <c r="A2204" s="10" t="s">
        <v>8364</v>
      </c>
      <c r="B2204" s="10" t="s">
        <v>8365</v>
      </c>
      <c r="C2204" s="6" t="s">
        <v>139</v>
      </c>
      <c r="D2204" s="130" t="s">
        <v>8442</v>
      </c>
      <c r="E2204" s="30" t="s">
        <v>526</v>
      </c>
      <c r="F2204" s="6" t="s">
        <v>18</v>
      </c>
      <c r="G2204" s="194">
        <v>264480000</v>
      </c>
      <c r="H2204" s="194">
        <v>0</v>
      </c>
      <c r="I2204" s="194">
        <v>0</v>
      </c>
      <c r="J2204" s="194">
        <v>264480000</v>
      </c>
      <c r="K2204" s="6" t="s">
        <v>8376</v>
      </c>
      <c r="L2204" s="5" t="s">
        <v>8377</v>
      </c>
      <c r="M2204" s="6" t="s">
        <v>844</v>
      </c>
    </row>
    <row r="2205" spans="1:13" ht="24.95" customHeight="1">
      <c r="A2205" s="10" t="s">
        <v>8400</v>
      </c>
      <c r="B2205" s="10" t="s">
        <v>8401</v>
      </c>
      <c r="C2205" s="6" t="s">
        <v>126</v>
      </c>
      <c r="D2205" s="130" t="s">
        <v>8443</v>
      </c>
      <c r="E2205" s="30" t="s">
        <v>8397</v>
      </c>
      <c r="F2205" s="6" t="s">
        <v>18</v>
      </c>
      <c r="G2205" s="194">
        <v>595827528.3342433</v>
      </c>
      <c r="H2205" s="194">
        <v>351198148.05353528</v>
      </c>
      <c r="I2205" s="194">
        <v>95706641.53042464</v>
      </c>
      <c r="J2205" s="194">
        <f>SUM(G2205:I2205)</f>
        <v>1042732317.9182031</v>
      </c>
      <c r="K2205" s="6" t="s">
        <v>8444</v>
      </c>
      <c r="L2205" s="5" t="s">
        <v>8445</v>
      </c>
      <c r="M2205" s="6" t="s">
        <v>844</v>
      </c>
    </row>
    <row r="2206" spans="1:13" ht="24.95" customHeight="1">
      <c r="A2206" s="10" t="s">
        <v>8364</v>
      </c>
      <c r="B2206" s="10" t="s">
        <v>8365</v>
      </c>
      <c r="C2206" s="6" t="s">
        <v>126</v>
      </c>
      <c r="D2206" s="130" t="s">
        <v>8446</v>
      </c>
      <c r="E2206" s="30" t="s">
        <v>526</v>
      </c>
      <c r="F2206" s="6" t="s">
        <v>18</v>
      </c>
      <c r="G2206" s="194">
        <v>3964800000</v>
      </c>
      <c r="H2206" s="194">
        <v>792960000</v>
      </c>
      <c r="I2206" s="194">
        <v>528640000</v>
      </c>
      <c r="J2206" s="194">
        <v>5286400000</v>
      </c>
      <c r="K2206" s="6" t="s">
        <v>8434</v>
      </c>
      <c r="L2206" s="5" t="s">
        <v>8435</v>
      </c>
      <c r="M2206" s="6" t="s">
        <v>844</v>
      </c>
    </row>
    <row r="2207" spans="1:13" ht="24.95" customHeight="1">
      <c r="A2207" s="10" t="s">
        <v>8400</v>
      </c>
      <c r="B2207" s="10" t="s">
        <v>8401</v>
      </c>
      <c r="C2207" s="6" t="s">
        <v>147</v>
      </c>
      <c r="D2207" s="130" t="s">
        <v>8447</v>
      </c>
      <c r="E2207" s="30" t="s">
        <v>8397</v>
      </c>
      <c r="F2207" s="6" t="s">
        <v>18</v>
      </c>
      <c r="G2207" s="194">
        <v>2073854895.8365006</v>
      </c>
      <c r="H2207" s="194">
        <v>1222390648.4914212</v>
      </c>
      <c r="I2207" s="194">
        <v>333119363.68035209</v>
      </c>
      <c r="J2207" s="194">
        <f>SUM(G2207:I2207)</f>
        <v>3629364908.0082741</v>
      </c>
      <c r="K2207" s="6" t="s">
        <v>8398</v>
      </c>
      <c r="L2207" s="5" t="s">
        <v>8399</v>
      </c>
      <c r="M2207" s="6" t="s">
        <v>844</v>
      </c>
    </row>
    <row r="2208" spans="1:13" ht="24.95" customHeight="1">
      <c r="A2208" s="10" t="s">
        <v>8400</v>
      </c>
      <c r="B2208" s="10" t="s">
        <v>8401</v>
      </c>
      <c r="C2208" s="6" t="s">
        <v>147</v>
      </c>
      <c r="D2208" s="130" t="s">
        <v>8448</v>
      </c>
      <c r="E2208" s="30" t="s">
        <v>8397</v>
      </c>
      <c r="F2208" s="6" t="s">
        <v>18</v>
      </c>
      <c r="G2208" s="194">
        <v>3099511393.2339001</v>
      </c>
      <c r="H2208" s="194">
        <v>1826942545.2996786</v>
      </c>
      <c r="I2208" s="194">
        <v>497868614.19617844</v>
      </c>
      <c r="J2208" s="194">
        <f>SUM(G2208:I2208)</f>
        <v>5424322552.7297573</v>
      </c>
      <c r="K2208" s="6" t="s">
        <v>8444</v>
      </c>
      <c r="L2208" s="5" t="s">
        <v>8445</v>
      </c>
      <c r="M2208" s="6" t="s">
        <v>844</v>
      </c>
    </row>
    <row r="2209" spans="1:13" ht="24.95" customHeight="1">
      <c r="A2209" s="10" t="s">
        <v>8364</v>
      </c>
      <c r="B2209" s="10" t="s">
        <v>8365</v>
      </c>
      <c r="C2209" s="6" t="s">
        <v>147</v>
      </c>
      <c r="D2209" s="130" t="s">
        <v>8449</v>
      </c>
      <c r="E2209" s="30" t="s">
        <v>526</v>
      </c>
      <c r="F2209" s="6" t="s">
        <v>18</v>
      </c>
      <c r="G2209" s="194">
        <v>13800000000</v>
      </c>
      <c r="H2209" s="194">
        <v>2760000000</v>
      </c>
      <c r="I2209" s="194">
        <v>1840000000</v>
      </c>
      <c r="J2209" s="194">
        <v>18400000000</v>
      </c>
      <c r="K2209" s="6" t="s">
        <v>8428</v>
      </c>
      <c r="L2209" s="5" t="s">
        <v>8429</v>
      </c>
      <c r="M2209" s="6" t="s">
        <v>844</v>
      </c>
    </row>
    <row r="2210" spans="1:13" ht="24.95" customHeight="1">
      <c r="A2210" s="10" t="s">
        <v>8364</v>
      </c>
      <c r="B2210" s="10" t="s">
        <v>8365</v>
      </c>
      <c r="C2210" s="6" t="s">
        <v>147</v>
      </c>
      <c r="D2210" s="130" t="s">
        <v>8450</v>
      </c>
      <c r="E2210" s="30" t="s">
        <v>526</v>
      </c>
      <c r="F2210" s="6" t="s">
        <v>18</v>
      </c>
      <c r="G2210" s="194">
        <v>20625000000</v>
      </c>
      <c r="H2210" s="194">
        <v>4125000000</v>
      </c>
      <c r="I2210" s="194">
        <v>2750000000</v>
      </c>
      <c r="J2210" s="194">
        <v>27500000000</v>
      </c>
      <c r="K2210" s="6" t="s">
        <v>8425</v>
      </c>
      <c r="L2210" s="5" t="s">
        <v>8426</v>
      </c>
      <c r="M2210" s="6" t="s">
        <v>844</v>
      </c>
    </row>
    <row r="2211" spans="1:13" ht="24.95" customHeight="1">
      <c r="A2211" s="10" t="s">
        <v>8451</v>
      </c>
      <c r="B2211" s="10" t="s">
        <v>8452</v>
      </c>
      <c r="C2211" s="6" t="s">
        <v>180</v>
      </c>
      <c r="D2211" s="47" t="s">
        <v>8453</v>
      </c>
      <c r="E2211" s="30" t="s">
        <v>8454</v>
      </c>
      <c r="F2211" s="6" t="s">
        <v>8455</v>
      </c>
      <c r="G2211" s="194">
        <v>35000000</v>
      </c>
      <c r="H2211" s="194">
        <v>15000000</v>
      </c>
      <c r="I2211" s="194">
        <v>20000000</v>
      </c>
      <c r="J2211" s="194">
        <f>SUM(G2211:I2211)</f>
        <v>70000000</v>
      </c>
      <c r="K2211" s="6" t="s">
        <v>8456</v>
      </c>
      <c r="L2211" s="6" t="s">
        <v>8457</v>
      </c>
      <c r="M2211" s="6"/>
    </row>
    <row r="2212" spans="1:13" ht="24.95" customHeight="1">
      <c r="A2212" s="10" t="s">
        <v>8451</v>
      </c>
      <c r="B2212" s="10" t="s">
        <v>8452</v>
      </c>
      <c r="C2212" s="6" t="s">
        <v>180</v>
      </c>
      <c r="D2212" s="47" t="s">
        <v>8458</v>
      </c>
      <c r="E2212" s="30" t="s">
        <v>37</v>
      </c>
      <c r="F2212" s="6" t="s">
        <v>18</v>
      </c>
      <c r="G2212" s="194">
        <v>47000000</v>
      </c>
      <c r="H2212" s="194">
        <v>0</v>
      </c>
      <c r="I2212" s="194">
        <v>0</v>
      </c>
      <c r="J2212" s="194">
        <f t="shared" ref="J2212" si="75">SUM(G2212:I2212)</f>
        <v>47000000</v>
      </c>
      <c r="K2212" s="6" t="s">
        <v>8459</v>
      </c>
      <c r="L2212" s="6" t="s">
        <v>8460</v>
      </c>
      <c r="M2212" s="6"/>
    </row>
    <row r="2213" spans="1:13" ht="24.95" customHeight="1">
      <c r="A2213" s="10" t="s">
        <v>8461</v>
      </c>
      <c r="B2213" s="10" t="s">
        <v>8461</v>
      </c>
      <c r="C2213" s="6" t="s">
        <v>180</v>
      </c>
      <c r="D2213" s="47" t="s">
        <v>8462</v>
      </c>
      <c r="E2213" s="30" t="s">
        <v>526</v>
      </c>
      <c r="F2213" s="6" t="s">
        <v>18</v>
      </c>
      <c r="G2213" s="131">
        <v>100000000</v>
      </c>
      <c r="H2213" s="194">
        <v>0</v>
      </c>
      <c r="I2213" s="194">
        <v>0</v>
      </c>
      <c r="J2213" s="131">
        <v>100000000</v>
      </c>
      <c r="K2213" s="6" t="s">
        <v>8463</v>
      </c>
      <c r="L2213" s="6" t="s">
        <v>8464</v>
      </c>
      <c r="M2213" s="6"/>
    </row>
    <row r="2214" spans="1:13" ht="24.95" customHeight="1">
      <c r="A2214" s="10" t="s">
        <v>8461</v>
      </c>
      <c r="B2214" s="10" t="s">
        <v>8461</v>
      </c>
      <c r="C2214" s="6" t="s">
        <v>180</v>
      </c>
      <c r="D2214" s="47" t="s">
        <v>8465</v>
      </c>
      <c r="E2214" s="30" t="s">
        <v>526</v>
      </c>
      <c r="F2214" s="6" t="s">
        <v>18</v>
      </c>
      <c r="G2214" s="131">
        <v>150000000</v>
      </c>
      <c r="H2214" s="194">
        <v>0</v>
      </c>
      <c r="I2214" s="194">
        <v>0</v>
      </c>
      <c r="J2214" s="131">
        <v>150000000</v>
      </c>
      <c r="K2214" s="6" t="s">
        <v>8466</v>
      </c>
      <c r="L2214" s="6" t="s">
        <v>8467</v>
      </c>
      <c r="M2214" s="6"/>
    </row>
    <row r="2215" spans="1:13" ht="24.95" customHeight="1">
      <c r="A2215" s="10" t="s">
        <v>8461</v>
      </c>
      <c r="B2215" s="10" t="s">
        <v>8461</v>
      </c>
      <c r="C2215" s="6" t="s">
        <v>139</v>
      </c>
      <c r="D2215" s="47" t="s">
        <v>8468</v>
      </c>
      <c r="E2215" s="30" t="s">
        <v>526</v>
      </c>
      <c r="F2215" s="6" t="s">
        <v>18</v>
      </c>
      <c r="G2215" s="131">
        <v>350000000</v>
      </c>
      <c r="H2215" s="194">
        <v>0</v>
      </c>
      <c r="I2215" s="194">
        <v>0</v>
      </c>
      <c r="J2215" s="131">
        <v>350000000</v>
      </c>
      <c r="K2215" s="6" t="s">
        <v>8466</v>
      </c>
      <c r="L2215" s="6" t="s">
        <v>8467</v>
      </c>
      <c r="M2215" s="6"/>
    </row>
    <row r="2216" spans="1:13" ht="24.95" customHeight="1">
      <c r="A2216" s="10" t="s">
        <v>8469</v>
      </c>
      <c r="B2216" s="10" t="s">
        <v>8469</v>
      </c>
      <c r="C2216" s="6" t="s">
        <v>108</v>
      </c>
      <c r="D2216" s="47" t="s">
        <v>8470</v>
      </c>
      <c r="E2216" s="30" t="s">
        <v>149</v>
      </c>
      <c r="F2216" s="6" t="s">
        <v>8455</v>
      </c>
      <c r="G2216" s="194">
        <v>150000000</v>
      </c>
      <c r="H2216" s="194">
        <v>1900000000</v>
      </c>
      <c r="I2216" s="194">
        <v>0</v>
      </c>
      <c r="J2216" s="194">
        <f t="shared" ref="J2216:J2221" si="76">SUM(G2216:I2216)</f>
        <v>2050000000</v>
      </c>
      <c r="K2216" s="6" t="s">
        <v>8471</v>
      </c>
      <c r="L2216" s="6" t="s">
        <v>8472</v>
      </c>
      <c r="M2216" s="6" t="s">
        <v>715</v>
      </c>
    </row>
    <row r="2217" spans="1:13" ht="24.95" customHeight="1">
      <c r="A2217" s="10" t="s">
        <v>8469</v>
      </c>
      <c r="B2217" s="10" t="s">
        <v>8469</v>
      </c>
      <c r="C2217" s="6" t="s">
        <v>108</v>
      </c>
      <c r="D2217" s="174" t="s">
        <v>8473</v>
      </c>
      <c r="E2217" s="30" t="s">
        <v>149</v>
      </c>
      <c r="F2217" s="6" t="s">
        <v>18</v>
      </c>
      <c r="G2217" s="194">
        <v>1121781000</v>
      </c>
      <c r="H2217" s="194">
        <v>0</v>
      </c>
      <c r="I2217" s="194">
        <v>0</v>
      </c>
      <c r="J2217" s="194">
        <v>1121781000</v>
      </c>
      <c r="K2217" s="6" t="s">
        <v>8474</v>
      </c>
      <c r="L2217" s="6" t="s">
        <v>8475</v>
      </c>
      <c r="M2217" s="6" t="s">
        <v>8199</v>
      </c>
    </row>
    <row r="2218" spans="1:13" ht="24.95" customHeight="1">
      <c r="A2218" s="10" t="s">
        <v>8469</v>
      </c>
      <c r="B2218" s="10" t="s">
        <v>8469</v>
      </c>
      <c r="C2218" s="6" t="s">
        <v>8476</v>
      </c>
      <c r="D2218" s="47" t="s">
        <v>8477</v>
      </c>
      <c r="E2218" s="30" t="s">
        <v>526</v>
      </c>
      <c r="F2218" s="6" t="s">
        <v>8455</v>
      </c>
      <c r="G2218" s="194">
        <v>459000000</v>
      </c>
      <c r="H2218" s="194">
        <v>0</v>
      </c>
      <c r="I2218" s="194">
        <v>1000000</v>
      </c>
      <c r="J2218" s="194">
        <f t="shared" si="76"/>
        <v>460000000</v>
      </c>
      <c r="K2218" s="6" t="s">
        <v>8478</v>
      </c>
      <c r="L2218" s="6" t="s">
        <v>8479</v>
      </c>
      <c r="M2218" s="6" t="s">
        <v>715</v>
      </c>
    </row>
    <row r="2219" spans="1:13" ht="24.95" customHeight="1">
      <c r="A2219" s="10" t="s">
        <v>8469</v>
      </c>
      <c r="B2219" s="10" t="s">
        <v>8469</v>
      </c>
      <c r="C2219" s="6" t="s">
        <v>180</v>
      </c>
      <c r="D2219" s="47" t="s">
        <v>8480</v>
      </c>
      <c r="E2219" s="30" t="s">
        <v>149</v>
      </c>
      <c r="F2219" s="6" t="s">
        <v>8455</v>
      </c>
      <c r="G2219" s="194">
        <v>0</v>
      </c>
      <c r="H2219" s="194">
        <v>150000000</v>
      </c>
      <c r="I2219" s="194">
        <v>0</v>
      </c>
      <c r="J2219" s="194">
        <f t="shared" si="76"/>
        <v>150000000</v>
      </c>
      <c r="K2219" s="6" t="s">
        <v>8481</v>
      </c>
      <c r="L2219" s="6" t="s">
        <v>8482</v>
      </c>
      <c r="M2219" s="6" t="s">
        <v>715</v>
      </c>
    </row>
    <row r="2220" spans="1:13" ht="24.95" customHeight="1">
      <c r="A2220" s="10" t="s">
        <v>8469</v>
      </c>
      <c r="B2220" s="10" t="s">
        <v>8469</v>
      </c>
      <c r="C2220" s="6" t="s">
        <v>180</v>
      </c>
      <c r="D2220" s="47" t="s">
        <v>8483</v>
      </c>
      <c r="E2220" s="30" t="s">
        <v>149</v>
      </c>
      <c r="F2220" s="6" t="s">
        <v>8455</v>
      </c>
      <c r="G2220" s="194">
        <v>140000000</v>
      </c>
      <c r="H2220" s="194">
        <v>0</v>
      </c>
      <c r="I2220" s="194">
        <v>0</v>
      </c>
      <c r="J2220" s="194">
        <f t="shared" si="76"/>
        <v>140000000</v>
      </c>
      <c r="K2220" s="6" t="s">
        <v>8481</v>
      </c>
      <c r="L2220" s="6" t="s">
        <v>8482</v>
      </c>
      <c r="M2220" s="6" t="s">
        <v>715</v>
      </c>
    </row>
    <row r="2221" spans="1:13" ht="24.95" customHeight="1">
      <c r="A2221" s="10" t="s">
        <v>8469</v>
      </c>
      <c r="B2221" s="10" t="s">
        <v>8469</v>
      </c>
      <c r="C2221" s="7" t="s">
        <v>180</v>
      </c>
      <c r="D2221" s="176" t="s">
        <v>8484</v>
      </c>
      <c r="E2221" s="30" t="s">
        <v>149</v>
      </c>
      <c r="F2221" s="7" t="s">
        <v>8455</v>
      </c>
      <c r="G2221" s="193">
        <v>50000000</v>
      </c>
      <c r="H2221" s="194">
        <v>0</v>
      </c>
      <c r="I2221" s="194">
        <v>0</v>
      </c>
      <c r="J2221" s="194">
        <f t="shared" si="76"/>
        <v>50000000</v>
      </c>
      <c r="K2221" s="6" t="s">
        <v>8485</v>
      </c>
      <c r="L2221" s="6" t="s">
        <v>8486</v>
      </c>
      <c r="M2221" s="6" t="s">
        <v>715</v>
      </c>
    </row>
    <row r="2222" spans="1:13" ht="24.95" customHeight="1">
      <c r="A2222" s="10" t="s">
        <v>8273</v>
      </c>
      <c r="B2222" s="10" t="s">
        <v>8273</v>
      </c>
      <c r="C2222" s="6" t="s">
        <v>29</v>
      </c>
      <c r="D2222" s="47" t="s">
        <v>8487</v>
      </c>
      <c r="E2222" s="30" t="s">
        <v>526</v>
      </c>
      <c r="F2222" s="6" t="s">
        <v>8284</v>
      </c>
      <c r="G2222" s="194">
        <v>100000000</v>
      </c>
      <c r="H2222" s="194">
        <v>0</v>
      </c>
      <c r="I2222" s="194">
        <v>0</v>
      </c>
      <c r="J2222" s="194">
        <f>SUM(G2222:I2222)</f>
        <v>100000000</v>
      </c>
      <c r="K2222" s="6" t="s">
        <v>8488</v>
      </c>
      <c r="L2222" s="6" t="s">
        <v>8489</v>
      </c>
      <c r="M2222" s="6" t="s">
        <v>715</v>
      </c>
    </row>
    <row r="2223" spans="1:13" ht="24.95" customHeight="1">
      <c r="A2223" s="10" t="s">
        <v>8273</v>
      </c>
      <c r="B2223" s="10" t="s">
        <v>8273</v>
      </c>
      <c r="C2223" s="7" t="s">
        <v>575</v>
      </c>
      <c r="D2223" s="176" t="s">
        <v>8490</v>
      </c>
      <c r="E2223" s="30" t="s">
        <v>149</v>
      </c>
      <c r="F2223" s="7" t="s">
        <v>18</v>
      </c>
      <c r="G2223" s="193">
        <v>60000000</v>
      </c>
      <c r="H2223" s="194">
        <v>0</v>
      </c>
      <c r="I2223" s="194">
        <v>0</v>
      </c>
      <c r="J2223" s="194">
        <f t="shared" ref="J2223:J2224" si="77">SUM(G2223:I2223)</f>
        <v>60000000</v>
      </c>
      <c r="K2223" s="6" t="s">
        <v>8491</v>
      </c>
      <c r="L2223" s="6" t="s">
        <v>8486</v>
      </c>
      <c r="M2223" s="6" t="s">
        <v>715</v>
      </c>
    </row>
    <row r="2224" spans="1:13" ht="24.95" customHeight="1">
      <c r="A2224" s="10" t="s">
        <v>8273</v>
      </c>
      <c r="B2224" s="10" t="s">
        <v>8273</v>
      </c>
      <c r="C2224" s="6" t="s">
        <v>575</v>
      </c>
      <c r="D2224" s="47" t="s">
        <v>8492</v>
      </c>
      <c r="E2224" s="30" t="s">
        <v>149</v>
      </c>
      <c r="F2224" s="6" t="s">
        <v>8284</v>
      </c>
      <c r="G2224" s="194">
        <v>23000000</v>
      </c>
      <c r="H2224" s="194">
        <v>77000000</v>
      </c>
      <c r="I2224" s="194">
        <v>0</v>
      </c>
      <c r="J2224" s="194">
        <f t="shared" si="77"/>
        <v>100000000</v>
      </c>
      <c r="K2224" s="6" t="s">
        <v>8493</v>
      </c>
      <c r="L2224" s="6" t="s">
        <v>8494</v>
      </c>
      <c r="M2224" s="6" t="s">
        <v>715</v>
      </c>
    </row>
    <row r="2225" spans="1:13" ht="24.95" customHeight="1">
      <c r="A2225" s="10" t="s">
        <v>8273</v>
      </c>
      <c r="B2225" s="10" t="s">
        <v>8273</v>
      </c>
      <c r="C2225" s="6" t="s">
        <v>8495</v>
      </c>
      <c r="D2225" s="47" t="s">
        <v>8496</v>
      </c>
      <c r="E2225" s="30" t="s">
        <v>8497</v>
      </c>
      <c r="F2225" s="6" t="s">
        <v>8284</v>
      </c>
      <c r="G2225" s="194">
        <v>20000000</v>
      </c>
      <c r="H2225" s="194">
        <v>0</v>
      </c>
      <c r="I2225" s="194">
        <v>0</v>
      </c>
      <c r="J2225" s="194">
        <v>20000000</v>
      </c>
      <c r="K2225" s="6" t="s">
        <v>8498</v>
      </c>
      <c r="L2225" s="6" t="s">
        <v>8499</v>
      </c>
      <c r="M2225" s="6" t="s">
        <v>715</v>
      </c>
    </row>
    <row r="2226" spans="1:13" ht="24.95" customHeight="1">
      <c r="A2226" s="10" t="s">
        <v>8273</v>
      </c>
      <c r="B2226" s="10" t="s">
        <v>8273</v>
      </c>
      <c r="C2226" s="6" t="s">
        <v>8495</v>
      </c>
      <c r="D2226" s="47" t="s">
        <v>8500</v>
      </c>
      <c r="E2226" s="30" t="s">
        <v>8497</v>
      </c>
      <c r="F2226" s="6" t="s">
        <v>8284</v>
      </c>
      <c r="G2226" s="194">
        <v>50000000</v>
      </c>
      <c r="H2226" s="194">
        <v>0</v>
      </c>
      <c r="I2226" s="194">
        <v>0</v>
      </c>
      <c r="J2226" s="194">
        <v>50000000</v>
      </c>
      <c r="K2226" s="6" t="s">
        <v>8498</v>
      </c>
      <c r="L2226" s="6" t="s">
        <v>8499</v>
      </c>
      <c r="M2226" s="6" t="s">
        <v>715</v>
      </c>
    </row>
    <row r="2227" spans="1:13" ht="24.95" customHeight="1">
      <c r="A2227" s="10" t="s">
        <v>8273</v>
      </c>
      <c r="B2227" s="10" t="s">
        <v>8273</v>
      </c>
      <c r="C2227" s="6" t="s">
        <v>8501</v>
      </c>
      <c r="D2227" s="47" t="s">
        <v>8502</v>
      </c>
      <c r="E2227" s="30" t="s">
        <v>8497</v>
      </c>
      <c r="F2227" s="6" t="s">
        <v>8284</v>
      </c>
      <c r="G2227" s="194">
        <v>10000000</v>
      </c>
      <c r="H2227" s="194">
        <v>0</v>
      </c>
      <c r="I2227" s="194">
        <v>0</v>
      </c>
      <c r="J2227" s="194">
        <v>10000000</v>
      </c>
      <c r="K2227" s="6" t="s">
        <v>8498</v>
      </c>
      <c r="L2227" s="6" t="s">
        <v>8499</v>
      </c>
      <c r="M2227" s="6" t="s">
        <v>715</v>
      </c>
    </row>
    <row r="2228" spans="1:13" ht="24.95" customHeight="1">
      <c r="A2228" s="10" t="s">
        <v>8273</v>
      </c>
      <c r="B2228" s="10" t="s">
        <v>8273</v>
      </c>
      <c r="C2228" s="6" t="s">
        <v>8501</v>
      </c>
      <c r="D2228" s="47" t="s">
        <v>8503</v>
      </c>
      <c r="E2228" s="30" t="s">
        <v>8497</v>
      </c>
      <c r="F2228" s="6" t="s">
        <v>8284</v>
      </c>
      <c r="G2228" s="194">
        <v>30000000</v>
      </c>
      <c r="H2228" s="194">
        <v>0</v>
      </c>
      <c r="I2228" s="194">
        <v>0</v>
      </c>
      <c r="J2228" s="194">
        <v>30000000</v>
      </c>
      <c r="K2228" s="6" t="s">
        <v>8498</v>
      </c>
      <c r="L2228" s="6" t="s">
        <v>8499</v>
      </c>
      <c r="M2228" s="6" t="s">
        <v>715</v>
      </c>
    </row>
    <row r="2229" spans="1:13" ht="24.95" customHeight="1">
      <c r="A2229" s="10" t="s">
        <v>8504</v>
      </c>
      <c r="B2229" s="10" t="s">
        <v>8505</v>
      </c>
      <c r="C2229" s="6" t="s">
        <v>180</v>
      </c>
      <c r="D2229" s="47" t="s">
        <v>8506</v>
      </c>
      <c r="E2229" s="30" t="s">
        <v>149</v>
      </c>
      <c r="F2229" s="6" t="s">
        <v>18</v>
      </c>
      <c r="G2229" s="194">
        <v>20000000</v>
      </c>
      <c r="H2229" s="194">
        <v>10000000</v>
      </c>
      <c r="I2229" s="194">
        <v>0</v>
      </c>
      <c r="J2229" s="194">
        <f t="shared" ref="J2229:J2246" si="78">SUM(G2229:I2229)</f>
        <v>30000000</v>
      </c>
      <c r="K2229" s="6" t="s">
        <v>8507</v>
      </c>
      <c r="L2229" s="5" t="s">
        <v>8508</v>
      </c>
      <c r="M2229" s="6"/>
    </row>
    <row r="2230" spans="1:13" ht="24.95" customHeight="1">
      <c r="A2230" s="10" t="s">
        <v>8606</v>
      </c>
      <c r="B2230" s="10" t="s">
        <v>8607</v>
      </c>
      <c r="C2230" s="6" t="s">
        <v>8608</v>
      </c>
      <c r="D2230" s="5" t="s">
        <v>8609</v>
      </c>
      <c r="E2230" s="7" t="s">
        <v>149</v>
      </c>
      <c r="F2230" s="6" t="s">
        <v>18</v>
      </c>
      <c r="G2230" s="120">
        <v>456000000</v>
      </c>
      <c r="H2230" s="120">
        <v>0</v>
      </c>
      <c r="I2230" s="120">
        <v>0</v>
      </c>
      <c r="J2230" s="120">
        <f t="shared" si="78"/>
        <v>456000000</v>
      </c>
      <c r="K2230" s="6" t="s">
        <v>8610</v>
      </c>
      <c r="L2230" s="5" t="s">
        <v>8611</v>
      </c>
      <c r="M2230" s="6"/>
    </row>
    <row r="2231" spans="1:13" ht="24.95" customHeight="1">
      <c r="A2231" s="10" t="s">
        <v>8606</v>
      </c>
      <c r="B2231" s="43" t="s">
        <v>8612</v>
      </c>
      <c r="C2231" s="7" t="s">
        <v>108</v>
      </c>
      <c r="D2231" s="26" t="s">
        <v>8613</v>
      </c>
      <c r="E2231" s="7" t="s">
        <v>420</v>
      </c>
      <c r="F2231" s="6" t="s">
        <v>18</v>
      </c>
      <c r="G2231" s="120">
        <v>3300000000</v>
      </c>
      <c r="H2231" s="120">
        <v>0</v>
      </c>
      <c r="I2231" s="120">
        <v>0</v>
      </c>
      <c r="J2231" s="120">
        <f t="shared" si="78"/>
        <v>3300000000</v>
      </c>
      <c r="K2231" s="6" t="s">
        <v>8614</v>
      </c>
      <c r="L2231" s="5" t="s">
        <v>8615</v>
      </c>
      <c r="M2231" s="6"/>
    </row>
    <row r="2232" spans="1:13" ht="24.95" customHeight="1">
      <c r="A2232" s="10" t="s">
        <v>8606</v>
      </c>
      <c r="B2232" s="43" t="s">
        <v>8612</v>
      </c>
      <c r="C2232" s="7" t="s">
        <v>108</v>
      </c>
      <c r="D2232" s="26" t="s">
        <v>8616</v>
      </c>
      <c r="E2232" s="7" t="s">
        <v>420</v>
      </c>
      <c r="F2232" s="6" t="s">
        <v>18</v>
      </c>
      <c r="G2232" s="120">
        <v>3300000000</v>
      </c>
      <c r="H2232" s="120">
        <v>0</v>
      </c>
      <c r="I2232" s="120">
        <v>0</v>
      </c>
      <c r="J2232" s="120">
        <f t="shared" si="78"/>
        <v>3300000000</v>
      </c>
      <c r="K2232" s="6" t="s">
        <v>8614</v>
      </c>
      <c r="L2232" s="5" t="s">
        <v>8615</v>
      </c>
      <c r="M2232" s="6"/>
    </row>
    <row r="2233" spans="1:13" ht="24.95" customHeight="1">
      <c r="A2233" s="10" t="s">
        <v>8606</v>
      </c>
      <c r="B2233" s="43" t="s">
        <v>8612</v>
      </c>
      <c r="C2233" s="7" t="s">
        <v>108</v>
      </c>
      <c r="D2233" s="26" t="s">
        <v>8617</v>
      </c>
      <c r="E2233" s="7" t="s">
        <v>420</v>
      </c>
      <c r="F2233" s="6" t="s">
        <v>18</v>
      </c>
      <c r="G2233" s="120">
        <v>3300000000</v>
      </c>
      <c r="H2233" s="120">
        <v>0</v>
      </c>
      <c r="I2233" s="120">
        <v>0</v>
      </c>
      <c r="J2233" s="120">
        <f t="shared" si="78"/>
        <v>3300000000</v>
      </c>
      <c r="K2233" s="6" t="s">
        <v>8614</v>
      </c>
      <c r="L2233" s="5" t="s">
        <v>8615</v>
      </c>
      <c r="M2233" s="6"/>
    </row>
    <row r="2234" spans="1:13" ht="24.95" customHeight="1">
      <c r="A2234" s="10" t="s">
        <v>8606</v>
      </c>
      <c r="B2234" s="43" t="s">
        <v>8612</v>
      </c>
      <c r="C2234" s="7" t="s">
        <v>108</v>
      </c>
      <c r="D2234" s="26" t="s">
        <v>8618</v>
      </c>
      <c r="E2234" s="7" t="s">
        <v>420</v>
      </c>
      <c r="F2234" s="6" t="s">
        <v>18</v>
      </c>
      <c r="G2234" s="120">
        <v>3300000000</v>
      </c>
      <c r="H2234" s="120">
        <v>0</v>
      </c>
      <c r="I2234" s="120">
        <v>0</v>
      </c>
      <c r="J2234" s="120">
        <f t="shared" si="78"/>
        <v>3300000000</v>
      </c>
      <c r="K2234" s="6" t="s">
        <v>8614</v>
      </c>
      <c r="L2234" s="5" t="s">
        <v>8615</v>
      </c>
      <c r="M2234" s="6"/>
    </row>
    <row r="2235" spans="1:13" ht="24.95" customHeight="1">
      <c r="A2235" s="10" t="s">
        <v>8606</v>
      </c>
      <c r="B2235" s="43" t="s">
        <v>8612</v>
      </c>
      <c r="C2235" s="7" t="s">
        <v>108</v>
      </c>
      <c r="D2235" s="26" t="s">
        <v>8619</v>
      </c>
      <c r="E2235" s="7" t="s">
        <v>420</v>
      </c>
      <c r="F2235" s="6" t="s">
        <v>18</v>
      </c>
      <c r="G2235" s="120">
        <v>3300000000</v>
      </c>
      <c r="H2235" s="120">
        <v>0</v>
      </c>
      <c r="I2235" s="120">
        <v>0</v>
      </c>
      <c r="J2235" s="120">
        <f t="shared" si="78"/>
        <v>3300000000</v>
      </c>
      <c r="K2235" s="6" t="s">
        <v>8614</v>
      </c>
      <c r="L2235" s="5" t="s">
        <v>8615</v>
      </c>
      <c r="M2235" s="6"/>
    </row>
    <row r="2236" spans="1:13" ht="24.95" customHeight="1">
      <c r="A2236" s="10" t="s">
        <v>8606</v>
      </c>
      <c r="B2236" s="43" t="s">
        <v>8612</v>
      </c>
      <c r="C2236" s="7" t="s">
        <v>108</v>
      </c>
      <c r="D2236" s="26" t="s">
        <v>8620</v>
      </c>
      <c r="E2236" s="7" t="s">
        <v>420</v>
      </c>
      <c r="F2236" s="6" t="s">
        <v>18</v>
      </c>
      <c r="G2236" s="120">
        <v>3300000000</v>
      </c>
      <c r="H2236" s="120">
        <v>0</v>
      </c>
      <c r="I2236" s="120">
        <v>0</v>
      </c>
      <c r="J2236" s="120">
        <f t="shared" si="78"/>
        <v>3300000000</v>
      </c>
      <c r="K2236" s="6" t="s">
        <v>8614</v>
      </c>
      <c r="L2236" s="5" t="s">
        <v>8615</v>
      </c>
      <c r="M2236" s="6"/>
    </row>
    <row r="2237" spans="1:13" ht="24.95" customHeight="1">
      <c r="A2237" s="10" t="s">
        <v>8606</v>
      </c>
      <c r="B2237" s="43" t="s">
        <v>8612</v>
      </c>
      <c r="C2237" s="7" t="s">
        <v>108</v>
      </c>
      <c r="D2237" s="26" t="s">
        <v>8621</v>
      </c>
      <c r="E2237" s="7" t="s">
        <v>420</v>
      </c>
      <c r="F2237" s="6" t="s">
        <v>18</v>
      </c>
      <c r="G2237" s="120">
        <v>3300000000</v>
      </c>
      <c r="H2237" s="120">
        <v>0</v>
      </c>
      <c r="I2237" s="120">
        <v>0</v>
      </c>
      <c r="J2237" s="120">
        <f t="shared" si="78"/>
        <v>3300000000</v>
      </c>
      <c r="K2237" s="6" t="s">
        <v>8614</v>
      </c>
      <c r="L2237" s="5" t="s">
        <v>8615</v>
      </c>
      <c r="M2237" s="6"/>
    </row>
    <row r="2238" spans="1:13" ht="24.95" customHeight="1">
      <c r="A2238" s="10" t="s">
        <v>8606</v>
      </c>
      <c r="B2238" s="10" t="s">
        <v>8607</v>
      </c>
      <c r="C2238" s="6" t="s">
        <v>175</v>
      </c>
      <c r="D2238" s="5" t="s">
        <v>8622</v>
      </c>
      <c r="E2238" s="7" t="s">
        <v>420</v>
      </c>
      <c r="F2238" s="6" t="s">
        <v>18</v>
      </c>
      <c r="G2238" s="120">
        <v>180000000</v>
      </c>
      <c r="H2238" s="120">
        <v>0</v>
      </c>
      <c r="I2238" s="120">
        <v>0</v>
      </c>
      <c r="J2238" s="120">
        <f t="shared" si="78"/>
        <v>180000000</v>
      </c>
      <c r="K2238" s="6" t="s">
        <v>8623</v>
      </c>
      <c r="L2238" s="5" t="s">
        <v>8624</v>
      </c>
      <c r="M2238" s="6"/>
    </row>
    <row r="2239" spans="1:13" ht="24.95" customHeight="1">
      <c r="A2239" s="10" t="s">
        <v>8606</v>
      </c>
      <c r="B2239" s="10" t="s">
        <v>8607</v>
      </c>
      <c r="C2239" s="6" t="s">
        <v>29</v>
      </c>
      <c r="D2239" s="5" t="s">
        <v>8625</v>
      </c>
      <c r="E2239" s="7" t="s">
        <v>420</v>
      </c>
      <c r="F2239" s="6" t="s">
        <v>18</v>
      </c>
      <c r="G2239" s="206">
        <v>500000000</v>
      </c>
      <c r="H2239" s="206">
        <v>0</v>
      </c>
      <c r="I2239" s="206"/>
      <c r="J2239" s="120">
        <f t="shared" si="78"/>
        <v>500000000</v>
      </c>
      <c r="K2239" s="6" t="s">
        <v>8626</v>
      </c>
      <c r="L2239" s="5" t="s">
        <v>8627</v>
      </c>
      <c r="M2239" s="6"/>
    </row>
    <row r="2240" spans="1:13" ht="24.95" customHeight="1">
      <c r="A2240" s="10" t="s">
        <v>8606</v>
      </c>
      <c r="B2240" s="10" t="s">
        <v>8607</v>
      </c>
      <c r="C2240" s="6" t="s">
        <v>136</v>
      </c>
      <c r="D2240" s="5" t="s">
        <v>8628</v>
      </c>
      <c r="E2240" s="7" t="s">
        <v>420</v>
      </c>
      <c r="F2240" s="6" t="s">
        <v>18</v>
      </c>
      <c r="G2240" s="120">
        <v>1000000000</v>
      </c>
      <c r="H2240" s="120">
        <v>0</v>
      </c>
      <c r="I2240" s="120">
        <v>0</v>
      </c>
      <c r="J2240" s="120">
        <f t="shared" si="78"/>
        <v>1000000000</v>
      </c>
      <c r="K2240" s="6" t="s">
        <v>8629</v>
      </c>
      <c r="L2240" s="5" t="s">
        <v>8630</v>
      </c>
      <c r="M2240" s="6"/>
    </row>
    <row r="2241" spans="1:13" ht="24.95" customHeight="1">
      <c r="A2241" s="10" t="s">
        <v>8606</v>
      </c>
      <c r="B2241" s="10" t="s">
        <v>8607</v>
      </c>
      <c r="C2241" s="6" t="s">
        <v>124</v>
      </c>
      <c r="D2241" s="5" t="s">
        <v>8631</v>
      </c>
      <c r="E2241" s="7" t="s">
        <v>420</v>
      </c>
      <c r="F2241" s="6" t="s">
        <v>99</v>
      </c>
      <c r="G2241" s="120">
        <v>400000000</v>
      </c>
      <c r="H2241" s="120">
        <v>0</v>
      </c>
      <c r="I2241" s="120">
        <v>0</v>
      </c>
      <c r="J2241" s="120">
        <f t="shared" si="78"/>
        <v>400000000</v>
      </c>
      <c r="K2241" s="6" t="s">
        <v>8632</v>
      </c>
      <c r="L2241" s="5" t="s">
        <v>8633</v>
      </c>
      <c r="M2241" s="6"/>
    </row>
    <row r="2242" spans="1:13" ht="24.95" customHeight="1">
      <c r="A2242" s="10" t="s">
        <v>8606</v>
      </c>
      <c r="B2242" s="10" t="s">
        <v>8607</v>
      </c>
      <c r="C2242" s="6" t="s">
        <v>157</v>
      </c>
      <c r="D2242" s="5" t="s">
        <v>8634</v>
      </c>
      <c r="E2242" s="7" t="s">
        <v>149</v>
      </c>
      <c r="F2242" s="6" t="s">
        <v>18</v>
      </c>
      <c r="G2242" s="194">
        <v>10160000000</v>
      </c>
      <c r="H2242" s="120">
        <v>0</v>
      </c>
      <c r="I2242" s="120">
        <v>0</v>
      </c>
      <c r="J2242" s="194">
        <f t="shared" si="78"/>
        <v>10160000000</v>
      </c>
      <c r="K2242" s="6" t="s">
        <v>8623</v>
      </c>
      <c r="L2242" s="5" t="s">
        <v>8624</v>
      </c>
      <c r="M2242" s="6"/>
    </row>
    <row r="2243" spans="1:13" ht="24.95" customHeight="1">
      <c r="A2243" s="10" t="s">
        <v>8606</v>
      </c>
      <c r="B2243" s="10" t="s">
        <v>8607</v>
      </c>
      <c r="C2243" s="6" t="s">
        <v>157</v>
      </c>
      <c r="D2243" s="5" t="s">
        <v>8635</v>
      </c>
      <c r="E2243" s="7" t="s">
        <v>420</v>
      </c>
      <c r="F2243" s="6" t="s">
        <v>18</v>
      </c>
      <c r="G2243" s="120">
        <v>100000000</v>
      </c>
      <c r="H2243" s="120">
        <v>0</v>
      </c>
      <c r="I2243" s="120">
        <v>0</v>
      </c>
      <c r="J2243" s="120">
        <f t="shared" si="78"/>
        <v>100000000</v>
      </c>
      <c r="K2243" s="6" t="s">
        <v>8636</v>
      </c>
      <c r="L2243" s="5" t="s">
        <v>8637</v>
      </c>
      <c r="M2243" s="6"/>
    </row>
    <row r="2244" spans="1:13" ht="24.95" customHeight="1">
      <c r="A2244" s="10" t="s">
        <v>8606</v>
      </c>
      <c r="B2244" s="10" t="s">
        <v>8607</v>
      </c>
      <c r="C2244" s="6" t="s">
        <v>575</v>
      </c>
      <c r="D2244" s="5" t="s">
        <v>8638</v>
      </c>
      <c r="E2244" s="7" t="s">
        <v>420</v>
      </c>
      <c r="F2244" s="6" t="s">
        <v>18</v>
      </c>
      <c r="G2244" s="206">
        <v>500000000</v>
      </c>
      <c r="H2244" s="206">
        <v>0</v>
      </c>
      <c r="I2244" s="206">
        <v>0</v>
      </c>
      <c r="J2244" s="120">
        <f t="shared" si="78"/>
        <v>500000000</v>
      </c>
      <c r="K2244" s="6" t="s">
        <v>8626</v>
      </c>
      <c r="L2244" s="5" t="s">
        <v>8627</v>
      </c>
      <c r="M2244" s="6"/>
    </row>
    <row r="2245" spans="1:13" ht="24.95" customHeight="1">
      <c r="A2245" s="10" t="s">
        <v>8606</v>
      </c>
      <c r="B2245" s="10" t="s">
        <v>8607</v>
      </c>
      <c r="C2245" s="6" t="s">
        <v>575</v>
      </c>
      <c r="D2245" s="5" t="s">
        <v>8639</v>
      </c>
      <c r="E2245" s="7" t="s">
        <v>420</v>
      </c>
      <c r="F2245" s="6" t="s">
        <v>18</v>
      </c>
      <c r="G2245" s="206">
        <v>600000000</v>
      </c>
      <c r="H2245" s="206">
        <v>0</v>
      </c>
      <c r="I2245" s="206">
        <v>0</v>
      </c>
      <c r="J2245" s="120">
        <f t="shared" si="78"/>
        <v>600000000</v>
      </c>
      <c r="K2245" s="6" t="s">
        <v>8626</v>
      </c>
      <c r="L2245" s="5" t="s">
        <v>8627</v>
      </c>
      <c r="M2245" s="6"/>
    </row>
    <row r="2246" spans="1:13" ht="24.95" customHeight="1">
      <c r="A2246" s="10" t="s">
        <v>8606</v>
      </c>
      <c r="B2246" s="10" t="s">
        <v>8607</v>
      </c>
      <c r="C2246" s="6" t="s">
        <v>139</v>
      </c>
      <c r="D2246" s="5" t="s">
        <v>8640</v>
      </c>
      <c r="E2246" s="7" t="s">
        <v>420</v>
      </c>
      <c r="F2246" s="6" t="s">
        <v>18</v>
      </c>
      <c r="G2246" s="206">
        <v>400000000</v>
      </c>
      <c r="H2246" s="206">
        <v>0</v>
      </c>
      <c r="I2246" s="206">
        <v>0</v>
      </c>
      <c r="J2246" s="120">
        <f t="shared" si="78"/>
        <v>400000000</v>
      </c>
      <c r="K2246" s="6" t="s">
        <v>8626</v>
      </c>
      <c r="L2246" s="5" t="s">
        <v>8627</v>
      </c>
      <c r="M2246" s="6"/>
    </row>
    <row r="2247" spans="1:13" ht="24.95" customHeight="1">
      <c r="A2247" s="60"/>
      <c r="B2247" s="60"/>
      <c r="C2247" s="61"/>
      <c r="D2247" s="62"/>
      <c r="E2247" s="63"/>
      <c r="F2247" s="61"/>
      <c r="G2247" s="64"/>
      <c r="H2247" s="64"/>
      <c r="I2247" s="64"/>
      <c r="J2247" s="65"/>
      <c r="K2247" s="61"/>
      <c r="L2247" s="61"/>
      <c r="M2247" s="61"/>
    </row>
    <row r="2248" spans="1:13" ht="24.95" customHeight="1"/>
  </sheetData>
  <mergeCells count="1">
    <mergeCell ref="A2:M2"/>
  </mergeCells>
  <phoneticPr fontId="6" type="noConversion"/>
  <dataValidations count="7">
    <dataValidation type="list" showInputMessage="1" showErrorMessage="1" sqref="E1287:E1288 E1376:E1377 E1411 E1560:E1561 E1597:E1598">
      <formula1>"설계, 측량, 감리, 검침, ICT분야, 청소, 경비, 학술연구, 고객센터위탁, 기타"</formula1>
    </dataValidation>
    <dataValidation type="list" showInputMessage="1" showErrorMessage="1" sqref="J1287 J1376">
      <formula1>"O, X"</formula1>
    </dataValidation>
    <dataValidation type="list" showInputMessage="1" showErrorMessage="1" sqref="M5:M129 M141:M146 M177:M180 M148:M166 M173 M134:M139 M188:M582 M586:M600 M603:M675 M711:M719 M1134:M1286 M1296:M1309 M1289:M1292 M1312:M1375 M1385:M1398 M1378:M1381 M1401:M1496 M1510:M1604 M2158:M2247 M1611:M1847 M782:M1132">
      <formula1>"배전, 송전, 변전, 전력ICT, 영업요수금, 시설관리, 연구개발, 스마트그리드, 사옥/부동산"</formula1>
    </dataValidation>
    <dataValidation type="list" showInputMessage="1" showErrorMessage="1" sqref="F418:F420 F190:F415 F5:F167 F187:F188 F170:F173 F177:F185 F994:F1421 F1427:F1496 F1501:F1604 F1611:F2247 F423:F990">
      <formula1>"경쟁,수의"</formula1>
    </dataValidation>
    <dataValidation type="list" allowBlank="1" showInputMessage="1" showErrorMessage="1" sqref="C190:C414 C5:C167 C187:C188 C170:C173 C177:C185 C994:C1421 C1423:C1496 C1599:C1604 C1501:C1597 C1611:C2247 C418:C990">
      <formula1>"1월,2월,3월,4월,5월,6월,7월,8월,9월,10월,11월,12월"</formula1>
    </dataValidation>
    <dataValidation type="list" allowBlank="1" showInputMessage="1" showErrorMessage="1" sqref="E418:E420 E187:E415 E5:E167 M181:M186 E170:E173 E177:E185 M130:M133 M140 M147 M167 M170:M172 M601:M602 M583:M585 M720:M781 M676:M710 M1133 E994:E1286 E1289:E1375 E1378:E1410 E1412:E1421 E1427:E1496 M1501:M1509 E1599:E1604 E1501:E1559 E1562:E1596 E1611:E2247 M2039:M2157 E423:E990">
      <formula1>"송전,변전,배전,전력구,토건(사옥건설 포함),전문,ICT,소방,기타"</formula1>
    </dataValidation>
    <dataValidation type="custom" allowBlank="1" showInputMessage="1" showErrorMessage="1" sqref="F2249">
      <formula1>"공종"</formula1>
    </dataValidation>
  </dataValidations>
  <printOptions horizontalCentered="1"/>
  <pageMargins left="0.39370078740157483" right="0.39370078740157483" top="0.78740157480314965" bottom="0.78740157480314965" header="0.51181102362204722" footer="0.51181102362204722"/>
  <pageSetup paperSize="9" scale="77" fitToHeight="1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Y1365"/>
  <sheetViews>
    <sheetView zoomScaleNormal="100" workbookViewId="0">
      <pane ySplit="4" topLeftCell="A1180" activePane="bottomLeft" state="frozen"/>
      <selection pane="bottomLeft" activeCell="F1295" sqref="F1295"/>
    </sheetView>
  </sheetViews>
  <sheetFormatPr defaultRowHeight="13.5"/>
  <cols>
    <col min="1" max="2" width="14.77734375" customWidth="1"/>
    <col min="3" max="3" width="8.21875" customWidth="1"/>
    <col min="4" max="4" width="24.33203125" customWidth="1"/>
    <col min="5" max="5" width="10.33203125" customWidth="1"/>
    <col min="6" max="6" width="13.109375" customWidth="1"/>
    <col min="7" max="8" width="14.5546875" customWidth="1"/>
    <col min="9" max="9" width="14.33203125" customWidth="1"/>
    <col min="10" max="10" width="14.6640625" customWidth="1"/>
    <col min="11" max="11" width="10.77734375" customWidth="1"/>
  </cols>
  <sheetData>
    <row r="1" spans="1:11" ht="9.9499999999999993" customHeight="1"/>
    <row r="2" spans="1:11" s="4" customFormat="1" ht="30" customHeight="1">
      <c r="A2" s="268" t="s">
        <v>25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</row>
    <row r="3" spans="1:11" ht="30" customHeight="1">
      <c r="A3" s="11"/>
      <c r="B3" s="12"/>
      <c r="C3" s="1"/>
      <c r="J3" s="8"/>
      <c r="K3" s="9" t="s">
        <v>26</v>
      </c>
    </row>
    <row r="4" spans="1:11" ht="30" customHeight="1">
      <c r="A4" s="3" t="s">
        <v>2</v>
      </c>
      <c r="B4" s="3" t="s">
        <v>3</v>
      </c>
      <c r="C4" s="3" t="s">
        <v>0</v>
      </c>
      <c r="D4" s="159" t="s">
        <v>6</v>
      </c>
      <c r="E4" s="2" t="s">
        <v>7</v>
      </c>
      <c r="F4" s="2" t="s">
        <v>1</v>
      </c>
      <c r="G4" s="210" t="s">
        <v>20</v>
      </c>
      <c r="H4" s="3" t="s">
        <v>4</v>
      </c>
      <c r="I4" s="3" t="s">
        <v>17</v>
      </c>
      <c r="J4" s="3" t="s">
        <v>21</v>
      </c>
      <c r="K4" s="3" t="s">
        <v>5</v>
      </c>
    </row>
    <row r="5" spans="1:11" ht="24.95" hidden="1" customHeight="1">
      <c r="A5" s="6" t="s">
        <v>768</v>
      </c>
      <c r="B5" s="6" t="s">
        <v>960</v>
      </c>
      <c r="C5" s="6" t="s">
        <v>108</v>
      </c>
      <c r="D5" s="130" t="s">
        <v>961</v>
      </c>
      <c r="E5" s="6" t="s">
        <v>962</v>
      </c>
      <c r="F5" s="6" t="s">
        <v>18</v>
      </c>
      <c r="G5" s="120">
        <v>150000000</v>
      </c>
      <c r="H5" s="6" t="s">
        <v>963</v>
      </c>
      <c r="I5" s="6" t="s">
        <v>964</v>
      </c>
      <c r="J5" s="6" t="s">
        <v>36</v>
      </c>
      <c r="K5" s="6" t="s">
        <v>965</v>
      </c>
    </row>
    <row r="6" spans="1:11" ht="24.95" hidden="1" customHeight="1">
      <c r="A6" s="10" t="s">
        <v>768</v>
      </c>
      <c r="B6" s="10" t="s">
        <v>845</v>
      </c>
      <c r="C6" s="6" t="s">
        <v>551</v>
      </c>
      <c r="D6" s="44" t="s">
        <v>966</v>
      </c>
      <c r="E6" s="6" t="s">
        <v>149</v>
      </c>
      <c r="F6" s="6" t="s">
        <v>18</v>
      </c>
      <c r="G6" s="134">
        <v>309084579</v>
      </c>
      <c r="H6" s="6" t="s">
        <v>967</v>
      </c>
      <c r="I6" s="6" t="s">
        <v>968</v>
      </c>
      <c r="J6" s="6" t="s">
        <v>36</v>
      </c>
      <c r="K6" s="6" t="s">
        <v>37</v>
      </c>
    </row>
    <row r="7" spans="1:11" ht="24.95" hidden="1" customHeight="1">
      <c r="A7" s="10" t="s">
        <v>768</v>
      </c>
      <c r="B7" s="10" t="s">
        <v>845</v>
      </c>
      <c r="C7" s="6" t="s">
        <v>551</v>
      </c>
      <c r="D7" s="44" t="s">
        <v>969</v>
      </c>
      <c r="E7" s="6" t="s">
        <v>149</v>
      </c>
      <c r="F7" s="6" t="s">
        <v>18</v>
      </c>
      <c r="G7" s="134">
        <v>257348931</v>
      </c>
      <c r="H7" s="6" t="s">
        <v>967</v>
      </c>
      <c r="I7" s="6" t="s">
        <v>968</v>
      </c>
      <c r="J7" s="6" t="s">
        <v>36</v>
      </c>
      <c r="K7" s="6" t="s">
        <v>37</v>
      </c>
    </row>
    <row r="8" spans="1:11" ht="24.95" hidden="1" customHeight="1">
      <c r="A8" s="6" t="s">
        <v>768</v>
      </c>
      <c r="B8" s="6" t="s">
        <v>824</v>
      </c>
      <c r="C8" s="6" t="s">
        <v>108</v>
      </c>
      <c r="D8" s="130" t="s">
        <v>970</v>
      </c>
      <c r="E8" s="6" t="s">
        <v>149</v>
      </c>
      <c r="F8" s="6" t="s">
        <v>18</v>
      </c>
      <c r="G8" s="120">
        <v>40000000</v>
      </c>
      <c r="H8" s="6" t="s">
        <v>971</v>
      </c>
      <c r="I8" s="6" t="s">
        <v>972</v>
      </c>
      <c r="J8" s="6" t="s">
        <v>36</v>
      </c>
      <c r="K8" s="6" t="s">
        <v>115</v>
      </c>
    </row>
    <row r="9" spans="1:11" ht="24.95" hidden="1" customHeight="1">
      <c r="A9" s="6" t="s">
        <v>768</v>
      </c>
      <c r="B9" s="6" t="s">
        <v>792</v>
      </c>
      <c r="C9" s="6" t="s">
        <v>108</v>
      </c>
      <c r="D9" s="130" t="s">
        <v>973</v>
      </c>
      <c r="E9" s="6" t="s">
        <v>78</v>
      </c>
      <c r="F9" s="6" t="s">
        <v>18</v>
      </c>
      <c r="G9" s="120">
        <v>27776100</v>
      </c>
      <c r="H9" s="6" t="s">
        <v>902</v>
      </c>
      <c r="I9" s="6" t="s">
        <v>903</v>
      </c>
      <c r="J9" s="6" t="s">
        <v>36</v>
      </c>
      <c r="K9" s="6" t="s">
        <v>965</v>
      </c>
    </row>
    <row r="10" spans="1:11" ht="24.95" hidden="1" customHeight="1">
      <c r="A10" s="6" t="s">
        <v>775</v>
      </c>
      <c r="B10" s="6" t="s">
        <v>792</v>
      </c>
      <c r="C10" s="6" t="s">
        <v>108</v>
      </c>
      <c r="D10" s="130" t="s">
        <v>974</v>
      </c>
      <c r="E10" s="6" t="s">
        <v>19</v>
      </c>
      <c r="F10" s="6" t="s">
        <v>18</v>
      </c>
      <c r="G10" s="206">
        <v>60000000</v>
      </c>
      <c r="H10" s="6" t="s">
        <v>922</v>
      </c>
      <c r="I10" s="6" t="s">
        <v>975</v>
      </c>
      <c r="J10" s="6" t="s">
        <v>36</v>
      </c>
      <c r="K10" s="6" t="s">
        <v>976</v>
      </c>
    </row>
    <row r="11" spans="1:11" ht="24.95" hidden="1" customHeight="1">
      <c r="A11" s="10" t="s">
        <v>849</v>
      </c>
      <c r="B11" s="10" t="s">
        <v>977</v>
      </c>
      <c r="C11" s="6" t="s">
        <v>978</v>
      </c>
      <c r="D11" s="130" t="s">
        <v>979</v>
      </c>
      <c r="E11" s="6" t="s">
        <v>149</v>
      </c>
      <c r="F11" s="6" t="s">
        <v>18</v>
      </c>
      <c r="G11" s="120">
        <v>30000000</v>
      </c>
      <c r="H11" s="6" t="s">
        <v>980</v>
      </c>
      <c r="I11" s="6" t="s">
        <v>981</v>
      </c>
      <c r="J11" s="6" t="s">
        <v>36</v>
      </c>
      <c r="K11" s="6" t="s">
        <v>22</v>
      </c>
    </row>
    <row r="12" spans="1:11" ht="24.95" hidden="1" customHeight="1">
      <c r="A12" s="10" t="s">
        <v>768</v>
      </c>
      <c r="B12" s="10" t="s">
        <v>802</v>
      </c>
      <c r="C12" s="6" t="s">
        <v>42</v>
      </c>
      <c r="D12" s="130" t="s">
        <v>982</v>
      </c>
      <c r="E12" s="6" t="s">
        <v>508</v>
      </c>
      <c r="F12" s="6" t="s">
        <v>503</v>
      </c>
      <c r="G12" s="120">
        <v>50000000</v>
      </c>
      <c r="H12" s="6" t="s">
        <v>983</v>
      </c>
      <c r="I12" s="6" t="s">
        <v>984</v>
      </c>
      <c r="J12" s="6" t="s">
        <v>36</v>
      </c>
      <c r="K12" s="6" t="s">
        <v>22</v>
      </c>
    </row>
    <row r="13" spans="1:11" ht="24.95" hidden="1" customHeight="1">
      <c r="A13" s="10" t="s">
        <v>768</v>
      </c>
      <c r="B13" s="10" t="s">
        <v>802</v>
      </c>
      <c r="C13" s="6" t="s">
        <v>985</v>
      </c>
      <c r="D13" s="130" t="s">
        <v>986</v>
      </c>
      <c r="E13" s="6" t="s">
        <v>508</v>
      </c>
      <c r="F13" s="6" t="s">
        <v>503</v>
      </c>
      <c r="G13" s="120">
        <v>80000000</v>
      </c>
      <c r="H13" s="6" t="s">
        <v>987</v>
      </c>
      <c r="I13" s="6" t="s">
        <v>988</v>
      </c>
      <c r="J13" s="6" t="s">
        <v>36</v>
      </c>
      <c r="K13" s="6" t="s">
        <v>22</v>
      </c>
    </row>
    <row r="14" spans="1:11" ht="24.95" hidden="1" customHeight="1">
      <c r="A14" s="6" t="s">
        <v>768</v>
      </c>
      <c r="B14" s="6" t="s">
        <v>784</v>
      </c>
      <c r="C14" s="6" t="s">
        <v>985</v>
      </c>
      <c r="D14" s="130" t="s">
        <v>989</v>
      </c>
      <c r="E14" s="6" t="s">
        <v>508</v>
      </c>
      <c r="F14" s="6" t="s">
        <v>18</v>
      </c>
      <c r="G14" s="120">
        <v>126000000</v>
      </c>
      <c r="H14" s="6" t="s">
        <v>786</v>
      </c>
      <c r="I14" s="6" t="s">
        <v>787</v>
      </c>
      <c r="J14" s="6" t="s">
        <v>36</v>
      </c>
      <c r="K14" s="6" t="s">
        <v>22</v>
      </c>
    </row>
    <row r="15" spans="1:11" ht="24.95" hidden="1" customHeight="1">
      <c r="A15" s="6" t="s">
        <v>768</v>
      </c>
      <c r="B15" s="6" t="s">
        <v>784</v>
      </c>
      <c r="C15" s="6" t="s">
        <v>985</v>
      </c>
      <c r="D15" s="130" t="s">
        <v>990</v>
      </c>
      <c r="E15" s="6" t="s">
        <v>493</v>
      </c>
      <c r="F15" s="6" t="s">
        <v>18</v>
      </c>
      <c r="G15" s="120">
        <v>32000000</v>
      </c>
      <c r="H15" s="6" t="s">
        <v>786</v>
      </c>
      <c r="I15" s="6" t="s">
        <v>787</v>
      </c>
      <c r="J15" s="6" t="s">
        <v>36</v>
      </c>
      <c r="K15" s="6" t="s">
        <v>22</v>
      </c>
    </row>
    <row r="16" spans="1:11" ht="24.95" hidden="1" customHeight="1">
      <c r="A16" s="6" t="s">
        <v>768</v>
      </c>
      <c r="B16" s="6" t="s">
        <v>784</v>
      </c>
      <c r="C16" s="6" t="s">
        <v>985</v>
      </c>
      <c r="D16" s="130" t="s">
        <v>991</v>
      </c>
      <c r="E16" s="6" t="s">
        <v>493</v>
      </c>
      <c r="F16" s="6" t="s">
        <v>18</v>
      </c>
      <c r="G16" s="120">
        <v>11000000</v>
      </c>
      <c r="H16" s="6" t="s">
        <v>786</v>
      </c>
      <c r="I16" s="6" t="s">
        <v>787</v>
      </c>
      <c r="J16" s="6" t="s">
        <v>36</v>
      </c>
      <c r="K16" s="6" t="s">
        <v>22</v>
      </c>
    </row>
    <row r="17" spans="1:11" ht="24.95" hidden="1" customHeight="1">
      <c r="A17" s="6" t="s">
        <v>768</v>
      </c>
      <c r="B17" s="6" t="s">
        <v>784</v>
      </c>
      <c r="C17" s="6" t="s">
        <v>985</v>
      </c>
      <c r="D17" s="130" t="s">
        <v>992</v>
      </c>
      <c r="E17" s="6" t="s">
        <v>493</v>
      </c>
      <c r="F17" s="6" t="s">
        <v>18</v>
      </c>
      <c r="G17" s="120">
        <v>18000000</v>
      </c>
      <c r="H17" s="6" t="s">
        <v>786</v>
      </c>
      <c r="I17" s="6" t="s">
        <v>787</v>
      </c>
      <c r="J17" s="6" t="s">
        <v>36</v>
      </c>
      <c r="K17" s="6" t="s">
        <v>22</v>
      </c>
    </row>
    <row r="18" spans="1:11" ht="24.95" hidden="1" customHeight="1">
      <c r="A18" s="6" t="s">
        <v>768</v>
      </c>
      <c r="B18" s="6" t="s">
        <v>784</v>
      </c>
      <c r="C18" s="6" t="s">
        <v>985</v>
      </c>
      <c r="D18" s="130" t="s">
        <v>993</v>
      </c>
      <c r="E18" s="6" t="s">
        <v>493</v>
      </c>
      <c r="F18" s="6" t="s">
        <v>18</v>
      </c>
      <c r="G18" s="120">
        <v>12000000</v>
      </c>
      <c r="H18" s="6" t="s">
        <v>786</v>
      </c>
      <c r="I18" s="6" t="s">
        <v>787</v>
      </c>
      <c r="J18" s="6" t="s">
        <v>36</v>
      </c>
      <c r="K18" s="6" t="s">
        <v>22</v>
      </c>
    </row>
    <row r="19" spans="1:11" ht="24.95" hidden="1" customHeight="1">
      <c r="A19" s="6" t="s">
        <v>768</v>
      </c>
      <c r="B19" s="6" t="s">
        <v>769</v>
      </c>
      <c r="C19" s="6" t="s">
        <v>180</v>
      </c>
      <c r="D19" s="130" t="s">
        <v>994</v>
      </c>
      <c r="E19" s="6" t="s">
        <v>149</v>
      </c>
      <c r="F19" s="6" t="s">
        <v>18</v>
      </c>
      <c r="G19" s="134">
        <v>13200000</v>
      </c>
      <c r="H19" s="6" t="s">
        <v>995</v>
      </c>
      <c r="I19" s="6" t="s">
        <v>996</v>
      </c>
      <c r="J19" s="6" t="s">
        <v>36</v>
      </c>
      <c r="K19" s="6" t="s">
        <v>226</v>
      </c>
    </row>
    <row r="20" spans="1:11" ht="24.95" hidden="1" customHeight="1">
      <c r="A20" s="10" t="s">
        <v>768</v>
      </c>
      <c r="B20" s="10" t="s">
        <v>802</v>
      </c>
      <c r="C20" s="6" t="s">
        <v>524</v>
      </c>
      <c r="D20" s="130" t="s">
        <v>997</v>
      </c>
      <c r="E20" s="6" t="s">
        <v>149</v>
      </c>
      <c r="F20" s="6" t="s">
        <v>18</v>
      </c>
      <c r="G20" s="120">
        <v>45000000</v>
      </c>
      <c r="H20" s="6" t="s">
        <v>980</v>
      </c>
      <c r="I20" s="6" t="s">
        <v>981</v>
      </c>
      <c r="J20" s="6" t="s">
        <v>36</v>
      </c>
      <c r="K20" s="6" t="s">
        <v>22</v>
      </c>
    </row>
    <row r="21" spans="1:11" ht="24.95" hidden="1" customHeight="1">
      <c r="A21" s="6" t="s">
        <v>768</v>
      </c>
      <c r="B21" s="6" t="s">
        <v>960</v>
      </c>
      <c r="C21" s="6" t="s">
        <v>524</v>
      </c>
      <c r="D21" s="130" t="s">
        <v>998</v>
      </c>
      <c r="E21" s="6" t="s">
        <v>493</v>
      </c>
      <c r="F21" s="6" t="s">
        <v>18</v>
      </c>
      <c r="G21" s="120">
        <v>16000000</v>
      </c>
      <c r="H21" s="6" t="s">
        <v>999</v>
      </c>
      <c r="I21" s="6" t="s">
        <v>1000</v>
      </c>
      <c r="J21" s="6" t="s">
        <v>36</v>
      </c>
      <c r="K21" s="6" t="s">
        <v>22</v>
      </c>
    </row>
    <row r="22" spans="1:11" ht="24.95" hidden="1" customHeight="1">
      <c r="A22" s="6" t="s">
        <v>768</v>
      </c>
      <c r="B22" s="6" t="s">
        <v>960</v>
      </c>
      <c r="C22" s="6" t="s">
        <v>524</v>
      </c>
      <c r="D22" s="130" t="s">
        <v>1001</v>
      </c>
      <c r="E22" s="6" t="s">
        <v>493</v>
      </c>
      <c r="F22" s="6" t="s">
        <v>503</v>
      </c>
      <c r="G22" s="120">
        <v>10000000</v>
      </c>
      <c r="H22" s="6" t="s">
        <v>1002</v>
      </c>
      <c r="I22" s="6" t="s">
        <v>1003</v>
      </c>
      <c r="J22" s="6" t="s">
        <v>36</v>
      </c>
      <c r="K22" s="6" t="s">
        <v>22</v>
      </c>
    </row>
    <row r="23" spans="1:11" ht="24.95" hidden="1" customHeight="1">
      <c r="A23" s="6" t="s">
        <v>768</v>
      </c>
      <c r="B23" s="6" t="s">
        <v>780</v>
      </c>
      <c r="C23" s="6" t="s">
        <v>180</v>
      </c>
      <c r="D23" s="130" t="s">
        <v>1004</v>
      </c>
      <c r="E23" s="6" t="s">
        <v>493</v>
      </c>
      <c r="F23" s="6" t="s">
        <v>18</v>
      </c>
      <c r="G23" s="120">
        <v>18000000</v>
      </c>
      <c r="H23" s="6" t="s">
        <v>1005</v>
      </c>
      <c r="I23" s="6" t="s">
        <v>1006</v>
      </c>
      <c r="J23" s="6" t="s">
        <v>36</v>
      </c>
      <c r="K23" s="6" t="s">
        <v>37</v>
      </c>
    </row>
    <row r="24" spans="1:11" ht="24.95" hidden="1" customHeight="1">
      <c r="A24" s="6" t="s">
        <v>775</v>
      </c>
      <c r="B24" s="6" t="s">
        <v>1007</v>
      </c>
      <c r="C24" s="6" t="s">
        <v>180</v>
      </c>
      <c r="D24" s="130" t="s">
        <v>1008</v>
      </c>
      <c r="E24" s="6" t="s">
        <v>149</v>
      </c>
      <c r="F24" s="6" t="s">
        <v>18</v>
      </c>
      <c r="G24" s="206">
        <v>50000000</v>
      </c>
      <c r="H24" s="6" t="s">
        <v>838</v>
      </c>
      <c r="I24" s="6" t="s">
        <v>1009</v>
      </c>
      <c r="J24" s="6" t="s">
        <v>36</v>
      </c>
      <c r="K24" s="6" t="s">
        <v>1010</v>
      </c>
    </row>
    <row r="25" spans="1:11" ht="24.95" hidden="1" customHeight="1">
      <c r="A25" s="6" t="s">
        <v>775</v>
      </c>
      <c r="B25" s="6" t="s">
        <v>1007</v>
      </c>
      <c r="C25" s="6" t="s">
        <v>180</v>
      </c>
      <c r="D25" s="130" t="s">
        <v>1011</v>
      </c>
      <c r="E25" s="6" t="s">
        <v>149</v>
      </c>
      <c r="F25" s="6" t="s">
        <v>18</v>
      </c>
      <c r="G25" s="206">
        <v>50000000</v>
      </c>
      <c r="H25" s="6" t="s">
        <v>838</v>
      </c>
      <c r="I25" s="6" t="s">
        <v>1009</v>
      </c>
      <c r="J25" s="6" t="s">
        <v>36</v>
      </c>
      <c r="K25" s="6" t="s">
        <v>1010</v>
      </c>
    </row>
    <row r="26" spans="1:11" ht="24.95" hidden="1" customHeight="1">
      <c r="A26" s="6" t="s">
        <v>1012</v>
      </c>
      <c r="B26" s="6" t="s">
        <v>1013</v>
      </c>
      <c r="C26" s="6" t="s">
        <v>29</v>
      </c>
      <c r="D26" s="130" t="s">
        <v>1014</v>
      </c>
      <c r="E26" s="6" t="s">
        <v>1015</v>
      </c>
      <c r="F26" s="6" t="s">
        <v>119</v>
      </c>
      <c r="G26" s="120">
        <v>5000000</v>
      </c>
      <c r="H26" s="6" t="s">
        <v>1016</v>
      </c>
      <c r="I26" s="6" t="s">
        <v>1017</v>
      </c>
      <c r="J26" s="6" t="s">
        <v>36</v>
      </c>
      <c r="K26" s="6" t="s">
        <v>1018</v>
      </c>
    </row>
    <row r="27" spans="1:11" ht="24.95" hidden="1" customHeight="1">
      <c r="A27" s="6" t="s">
        <v>1012</v>
      </c>
      <c r="B27" s="6" t="s">
        <v>1019</v>
      </c>
      <c r="C27" s="6" t="s">
        <v>1020</v>
      </c>
      <c r="D27" s="130" t="s">
        <v>1021</v>
      </c>
      <c r="E27" s="6" t="s">
        <v>149</v>
      </c>
      <c r="F27" s="6" t="s">
        <v>18</v>
      </c>
      <c r="G27" s="120">
        <v>265000000</v>
      </c>
      <c r="H27" s="6" t="s">
        <v>1022</v>
      </c>
      <c r="I27" s="6" t="s">
        <v>1023</v>
      </c>
      <c r="J27" s="6" t="s">
        <v>36</v>
      </c>
      <c r="K27" s="6" t="s">
        <v>1024</v>
      </c>
    </row>
    <row r="28" spans="1:11" ht="24.95" hidden="1" customHeight="1">
      <c r="A28" s="6" t="s">
        <v>1012</v>
      </c>
      <c r="B28" s="6" t="s">
        <v>1025</v>
      </c>
      <c r="C28" s="6" t="s">
        <v>1020</v>
      </c>
      <c r="D28" s="130" t="s">
        <v>1026</v>
      </c>
      <c r="E28" s="6" t="s">
        <v>78</v>
      </c>
      <c r="F28" s="6" t="s">
        <v>18</v>
      </c>
      <c r="G28" s="120">
        <v>290000000</v>
      </c>
      <c r="H28" s="6" t="s">
        <v>1027</v>
      </c>
      <c r="I28" s="6" t="s">
        <v>1028</v>
      </c>
      <c r="J28" s="6" t="s">
        <v>36</v>
      </c>
      <c r="K28" s="6" t="s">
        <v>1018</v>
      </c>
    </row>
    <row r="29" spans="1:11" ht="24.95" hidden="1" customHeight="1">
      <c r="A29" s="6" t="s">
        <v>1012</v>
      </c>
      <c r="B29" s="6" t="s">
        <v>1025</v>
      </c>
      <c r="C29" s="6" t="s">
        <v>1020</v>
      </c>
      <c r="D29" s="130" t="s">
        <v>1029</v>
      </c>
      <c r="E29" s="6" t="s">
        <v>149</v>
      </c>
      <c r="F29" s="6" t="s">
        <v>18</v>
      </c>
      <c r="G29" s="120">
        <v>43000000</v>
      </c>
      <c r="H29" s="6" t="s">
        <v>1027</v>
      </c>
      <c r="I29" s="6" t="s">
        <v>1028</v>
      </c>
      <c r="J29" s="6" t="s">
        <v>36</v>
      </c>
      <c r="K29" s="6" t="s">
        <v>1018</v>
      </c>
    </row>
    <row r="30" spans="1:11" ht="24.95" hidden="1" customHeight="1">
      <c r="A30" s="6" t="s">
        <v>1012</v>
      </c>
      <c r="B30" s="6" t="s">
        <v>1025</v>
      </c>
      <c r="C30" s="6" t="s">
        <v>1020</v>
      </c>
      <c r="D30" s="130" t="s">
        <v>1030</v>
      </c>
      <c r="E30" s="6" t="s">
        <v>149</v>
      </c>
      <c r="F30" s="6" t="s">
        <v>18</v>
      </c>
      <c r="G30" s="120">
        <v>22000000</v>
      </c>
      <c r="H30" s="6" t="s">
        <v>1027</v>
      </c>
      <c r="I30" s="6" t="s">
        <v>1028</v>
      </c>
      <c r="J30" s="6" t="s">
        <v>36</v>
      </c>
      <c r="K30" s="6" t="s">
        <v>1018</v>
      </c>
    </row>
    <row r="31" spans="1:11" ht="24.95" hidden="1" customHeight="1">
      <c r="A31" s="6" t="s">
        <v>1012</v>
      </c>
      <c r="B31" s="6" t="s">
        <v>1025</v>
      </c>
      <c r="C31" s="6" t="s">
        <v>1020</v>
      </c>
      <c r="D31" s="130" t="s">
        <v>1031</v>
      </c>
      <c r="E31" s="6" t="s">
        <v>149</v>
      </c>
      <c r="F31" s="6" t="s">
        <v>18</v>
      </c>
      <c r="G31" s="120">
        <v>32000000</v>
      </c>
      <c r="H31" s="6" t="s">
        <v>1027</v>
      </c>
      <c r="I31" s="6" t="s">
        <v>1028</v>
      </c>
      <c r="J31" s="6" t="s">
        <v>36</v>
      </c>
      <c r="K31" s="6" t="s">
        <v>1018</v>
      </c>
    </row>
    <row r="32" spans="1:11" ht="24.95" hidden="1" customHeight="1">
      <c r="A32" s="6" t="s">
        <v>1012</v>
      </c>
      <c r="B32" s="6" t="s">
        <v>1025</v>
      </c>
      <c r="C32" s="6" t="s">
        <v>1020</v>
      </c>
      <c r="D32" s="130" t="s">
        <v>1032</v>
      </c>
      <c r="E32" s="6" t="s">
        <v>149</v>
      </c>
      <c r="F32" s="6" t="s">
        <v>18</v>
      </c>
      <c r="G32" s="120">
        <v>30000000</v>
      </c>
      <c r="H32" s="6" t="s">
        <v>1027</v>
      </c>
      <c r="I32" s="6" t="s">
        <v>1028</v>
      </c>
      <c r="J32" s="6" t="s">
        <v>36</v>
      </c>
      <c r="K32" s="6" t="s">
        <v>1018</v>
      </c>
    </row>
    <row r="33" spans="1:11" ht="24.95" hidden="1" customHeight="1">
      <c r="A33" s="6" t="s">
        <v>1012</v>
      </c>
      <c r="B33" s="6" t="s">
        <v>1013</v>
      </c>
      <c r="C33" s="6" t="s">
        <v>1033</v>
      </c>
      <c r="D33" s="130" t="s">
        <v>1034</v>
      </c>
      <c r="E33" s="6" t="s">
        <v>1015</v>
      </c>
      <c r="F33" s="6" t="s">
        <v>18</v>
      </c>
      <c r="G33" s="120">
        <v>55000000</v>
      </c>
      <c r="H33" s="6" t="s">
        <v>1035</v>
      </c>
      <c r="I33" s="6" t="s">
        <v>1036</v>
      </c>
      <c r="J33" s="6" t="s">
        <v>36</v>
      </c>
      <c r="K33" s="6" t="s">
        <v>1018</v>
      </c>
    </row>
    <row r="34" spans="1:11" ht="24.95" hidden="1" customHeight="1">
      <c r="A34" s="6" t="s">
        <v>1012</v>
      </c>
      <c r="B34" s="6" t="s">
        <v>1013</v>
      </c>
      <c r="C34" s="6" t="s">
        <v>1033</v>
      </c>
      <c r="D34" s="130" t="s">
        <v>1037</v>
      </c>
      <c r="E34" s="6" t="s">
        <v>1015</v>
      </c>
      <c r="F34" s="6" t="s">
        <v>1038</v>
      </c>
      <c r="G34" s="120">
        <v>16150000</v>
      </c>
      <c r="H34" s="6" t="s">
        <v>1039</v>
      </c>
      <c r="I34" s="6" t="s">
        <v>1040</v>
      </c>
      <c r="J34" s="6" t="s">
        <v>36</v>
      </c>
      <c r="K34" s="6" t="s">
        <v>1018</v>
      </c>
    </row>
    <row r="35" spans="1:11" ht="24.95" hidden="1" customHeight="1">
      <c r="A35" s="6" t="s">
        <v>1012</v>
      </c>
      <c r="B35" s="6" t="s">
        <v>1041</v>
      </c>
      <c r="C35" s="6" t="s">
        <v>136</v>
      </c>
      <c r="D35" s="130" t="s">
        <v>1042</v>
      </c>
      <c r="E35" s="6" t="s">
        <v>149</v>
      </c>
      <c r="F35" s="6" t="s">
        <v>18</v>
      </c>
      <c r="G35" s="120">
        <v>45000000</v>
      </c>
      <c r="H35" s="6" t="s">
        <v>1043</v>
      </c>
      <c r="I35" s="6" t="s">
        <v>1044</v>
      </c>
      <c r="J35" s="6" t="s">
        <v>36</v>
      </c>
      <c r="K35" s="6" t="s">
        <v>133</v>
      </c>
    </row>
    <row r="36" spans="1:11" ht="24.95" hidden="1" customHeight="1">
      <c r="A36" s="6" t="s">
        <v>1012</v>
      </c>
      <c r="B36" s="6" t="s">
        <v>1025</v>
      </c>
      <c r="C36" s="6" t="s">
        <v>1045</v>
      </c>
      <c r="D36" s="130" t="s">
        <v>1046</v>
      </c>
      <c r="E36" s="6" t="s">
        <v>1015</v>
      </c>
      <c r="F36" s="6" t="s">
        <v>18</v>
      </c>
      <c r="G36" s="120">
        <v>110000000</v>
      </c>
      <c r="H36" s="6" t="s">
        <v>1047</v>
      </c>
      <c r="I36" s="6" t="s">
        <v>1048</v>
      </c>
      <c r="J36" s="6" t="s">
        <v>36</v>
      </c>
      <c r="K36" s="6" t="s">
        <v>1018</v>
      </c>
    </row>
    <row r="37" spans="1:11" ht="24.95" hidden="1" customHeight="1">
      <c r="A37" s="6" t="s">
        <v>1012</v>
      </c>
      <c r="B37" s="6" t="s">
        <v>1025</v>
      </c>
      <c r="C37" s="6" t="s">
        <v>1045</v>
      </c>
      <c r="D37" s="130" t="s">
        <v>1049</v>
      </c>
      <c r="E37" s="6" t="s">
        <v>1015</v>
      </c>
      <c r="F37" s="6" t="s">
        <v>18</v>
      </c>
      <c r="G37" s="120">
        <v>28000000</v>
      </c>
      <c r="H37" s="6" t="s">
        <v>1047</v>
      </c>
      <c r="I37" s="6" t="s">
        <v>1048</v>
      </c>
      <c r="J37" s="6" t="s">
        <v>36</v>
      </c>
      <c r="K37" s="6" t="s">
        <v>1018</v>
      </c>
    </row>
    <row r="38" spans="1:11" ht="24.95" hidden="1" customHeight="1">
      <c r="A38" s="6" t="s">
        <v>1012</v>
      </c>
      <c r="B38" s="6" t="s">
        <v>1025</v>
      </c>
      <c r="C38" s="6" t="s">
        <v>1045</v>
      </c>
      <c r="D38" s="130" t="s">
        <v>1050</v>
      </c>
      <c r="E38" s="6" t="s">
        <v>1051</v>
      </c>
      <c r="F38" s="6" t="s">
        <v>18</v>
      </c>
      <c r="G38" s="120">
        <v>14000000</v>
      </c>
      <c r="H38" s="6" t="s">
        <v>1052</v>
      </c>
      <c r="I38" s="6" t="s">
        <v>1053</v>
      </c>
      <c r="J38" s="6" t="s">
        <v>36</v>
      </c>
      <c r="K38" s="6" t="s">
        <v>829</v>
      </c>
    </row>
    <row r="39" spans="1:11" ht="24.95" hidden="1" customHeight="1">
      <c r="A39" s="6" t="s">
        <v>849</v>
      </c>
      <c r="B39" s="6" t="s">
        <v>864</v>
      </c>
      <c r="C39" s="6" t="s">
        <v>906</v>
      </c>
      <c r="D39" s="130" t="s">
        <v>1054</v>
      </c>
      <c r="E39" s="6" t="s">
        <v>1051</v>
      </c>
      <c r="F39" s="6" t="s">
        <v>18</v>
      </c>
      <c r="G39" s="120">
        <v>32000000</v>
      </c>
      <c r="H39" s="6" t="s">
        <v>1052</v>
      </c>
      <c r="I39" s="6" t="s">
        <v>1053</v>
      </c>
      <c r="J39" s="6" t="s">
        <v>36</v>
      </c>
      <c r="K39" s="6" t="s">
        <v>829</v>
      </c>
    </row>
    <row r="40" spans="1:11" ht="24.95" hidden="1" customHeight="1">
      <c r="A40" s="6" t="s">
        <v>849</v>
      </c>
      <c r="B40" s="6" t="s">
        <v>864</v>
      </c>
      <c r="C40" s="6" t="s">
        <v>906</v>
      </c>
      <c r="D40" s="130" t="s">
        <v>1055</v>
      </c>
      <c r="E40" s="6" t="s">
        <v>1051</v>
      </c>
      <c r="F40" s="6" t="s">
        <v>18</v>
      </c>
      <c r="G40" s="120">
        <v>28000000</v>
      </c>
      <c r="H40" s="6" t="s">
        <v>1052</v>
      </c>
      <c r="I40" s="6" t="s">
        <v>1053</v>
      </c>
      <c r="J40" s="6" t="s">
        <v>36</v>
      </c>
      <c r="K40" s="6" t="s">
        <v>829</v>
      </c>
    </row>
    <row r="41" spans="1:11" ht="24.95" hidden="1" customHeight="1">
      <c r="A41" s="6" t="s">
        <v>849</v>
      </c>
      <c r="B41" s="6" t="s">
        <v>910</v>
      </c>
      <c r="C41" s="6" t="s">
        <v>124</v>
      </c>
      <c r="D41" s="130" t="s">
        <v>1056</v>
      </c>
      <c r="E41" s="6" t="s">
        <v>239</v>
      </c>
      <c r="F41" s="6" t="s">
        <v>18</v>
      </c>
      <c r="G41" s="120">
        <v>82000000</v>
      </c>
      <c r="H41" s="6" t="s">
        <v>1057</v>
      </c>
      <c r="I41" s="6" t="s">
        <v>1058</v>
      </c>
      <c r="J41" s="6" t="s">
        <v>36</v>
      </c>
      <c r="K41" s="6" t="s">
        <v>715</v>
      </c>
    </row>
    <row r="42" spans="1:11" ht="24.95" hidden="1" customHeight="1">
      <c r="A42" s="6" t="s">
        <v>775</v>
      </c>
      <c r="B42" s="6" t="s">
        <v>850</v>
      </c>
      <c r="C42" s="6" t="s">
        <v>213</v>
      </c>
      <c r="D42" s="130" t="s">
        <v>1059</v>
      </c>
      <c r="E42" s="6" t="s">
        <v>239</v>
      </c>
      <c r="F42" s="6" t="s">
        <v>18</v>
      </c>
      <c r="G42" s="120">
        <v>40000000</v>
      </c>
      <c r="H42" s="6" t="s">
        <v>1060</v>
      </c>
      <c r="I42" s="6" t="s">
        <v>1061</v>
      </c>
      <c r="J42" s="6" t="s">
        <v>36</v>
      </c>
      <c r="K42" s="6" t="s">
        <v>976</v>
      </c>
    </row>
    <row r="43" spans="1:11" ht="24.95" hidden="1" customHeight="1">
      <c r="A43" s="10" t="s">
        <v>849</v>
      </c>
      <c r="B43" s="10" t="s">
        <v>977</v>
      </c>
      <c r="C43" s="6" t="s">
        <v>1062</v>
      </c>
      <c r="D43" s="130" t="s">
        <v>1063</v>
      </c>
      <c r="E43" s="6" t="s">
        <v>149</v>
      </c>
      <c r="F43" s="6" t="s">
        <v>18</v>
      </c>
      <c r="G43" s="120">
        <v>30000000</v>
      </c>
      <c r="H43" s="6" t="s">
        <v>1064</v>
      </c>
      <c r="I43" s="6" t="s">
        <v>1065</v>
      </c>
      <c r="J43" s="6" t="s">
        <v>36</v>
      </c>
      <c r="K43" s="6" t="s">
        <v>829</v>
      </c>
    </row>
    <row r="44" spans="1:11" ht="24.95" hidden="1" customHeight="1">
      <c r="A44" s="6" t="s">
        <v>849</v>
      </c>
      <c r="B44" s="6" t="s">
        <v>1066</v>
      </c>
      <c r="C44" s="6" t="s">
        <v>1062</v>
      </c>
      <c r="D44" s="130" t="s">
        <v>1067</v>
      </c>
      <c r="E44" s="6" t="s">
        <v>1051</v>
      </c>
      <c r="F44" s="6" t="s">
        <v>830</v>
      </c>
      <c r="G44" s="120">
        <v>90903000</v>
      </c>
      <c r="H44" s="6" t="s">
        <v>1068</v>
      </c>
      <c r="I44" s="6" t="s">
        <v>1069</v>
      </c>
      <c r="J44" s="6" t="s">
        <v>36</v>
      </c>
      <c r="K44" s="6" t="s">
        <v>829</v>
      </c>
    </row>
    <row r="45" spans="1:11" ht="24.95" hidden="1" customHeight="1">
      <c r="A45" s="6" t="s">
        <v>849</v>
      </c>
      <c r="B45" s="6" t="s">
        <v>920</v>
      </c>
      <c r="C45" s="6" t="s">
        <v>575</v>
      </c>
      <c r="D45" s="130" t="s">
        <v>1070</v>
      </c>
      <c r="E45" s="6" t="s">
        <v>149</v>
      </c>
      <c r="F45" s="6" t="s">
        <v>18</v>
      </c>
      <c r="G45" s="120">
        <v>20000000</v>
      </c>
      <c r="H45" s="6" t="s">
        <v>945</v>
      </c>
      <c r="I45" s="6" t="s">
        <v>946</v>
      </c>
      <c r="J45" s="6" t="s">
        <v>36</v>
      </c>
      <c r="K45" s="6" t="s">
        <v>976</v>
      </c>
    </row>
    <row r="46" spans="1:11" ht="24.95" hidden="1" customHeight="1">
      <c r="A46" s="10" t="s">
        <v>849</v>
      </c>
      <c r="B46" s="10" t="s">
        <v>977</v>
      </c>
      <c r="C46" s="6" t="s">
        <v>1071</v>
      </c>
      <c r="D46" s="130" t="s">
        <v>1072</v>
      </c>
      <c r="E46" s="6" t="s">
        <v>149</v>
      </c>
      <c r="F46" s="6" t="s">
        <v>830</v>
      </c>
      <c r="G46" s="120">
        <v>60000000</v>
      </c>
      <c r="H46" s="6" t="s">
        <v>1073</v>
      </c>
      <c r="I46" s="6" t="s">
        <v>1074</v>
      </c>
      <c r="J46" s="6" t="s">
        <v>36</v>
      </c>
      <c r="K46" s="6" t="s">
        <v>829</v>
      </c>
    </row>
    <row r="47" spans="1:11" ht="24.95" hidden="1" customHeight="1">
      <c r="A47" s="6" t="s">
        <v>849</v>
      </c>
      <c r="B47" s="6" t="s">
        <v>1066</v>
      </c>
      <c r="C47" s="6" t="s">
        <v>139</v>
      </c>
      <c r="D47" s="130" t="s">
        <v>1075</v>
      </c>
      <c r="E47" s="6" t="s">
        <v>1051</v>
      </c>
      <c r="F47" s="6" t="s">
        <v>119</v>
      </c>
      <c r="G47" s="120">
        <v>5000000</v>
      </c>
      <c r="H47" s="6" t="s">
        <v>1076</v>
      </c>
      <c r="I47" s="6" t="s">
        <v>1077</v>
      </c>
      <c r="J47" s="6" t="s">
        <v>36</v>
      </c>
      <c r="K47" s="6" t="s">
        <v>829</v>
      </c>
    </row>
    <row r="48" spans="1:11" ht="24.95" hidden="1" customHeight="1">
      <c r="A48" s="6" t="s">
        <v>775</v>
      </c>
      <c r="B48" s="6" t="s">
        <v>920</v>
      </c>
      <c r="C48" s="6" t="s">
        <v>139</v>
      </c>
      <c r="D48" s="130" t="s">
        <v>1078</v>
      </c>
      <c r="E48" s="6" t="s">
        <v>149</v>
      </c>
      <c r="F48" s="6" t="s">
        <v>18</v>
      </c>
      <c r="G48" s="206">
        <v>50000000</v>
      </c>
      <c r="H48" s="6" t="s">
        <v>838</v>
      </c>
      <c r="I48" s="6" t="s">
        <v>1009</v>
      </c>
      <c r="J48" s="6" t="s">
        <v>36</v>
      </c>
      <c r="K48" s="6" t="s">
        <v>976</v>
      </c>
    </row>
    <row r="49" spans="1:11" ht="24.95" hidden="1" customHeight="1">
      <c r="A49" s="6" t="s">
        <v>775</v>
      </c>
      <c r="B49" s="6" t="s">
        <v>920</v>
      </c>
      <c r="C49" s="6" t="s">
        <v>139</v>
      </c>
      <c r="D49" s="130" t="s">
        <v>1079</v>
      </c>
      <c r="E49" s="6" t="s">
        <v>149</v>
      </c>
      <c r="F49" s="6" t="s">
        <v>18</v>
      </c>
      <c r="G49" s="206">
        <v>50000000</v>
      </c>
      <c r="H49" s="6" t="s">
        <v>838</v>
      </c>
      <c r="I49" s="6" t="s">
        <v>1009</v>
      </c>
      <c r="J49" s="6" t="s">
        <v>36</v>
      </c>
      <c r="K49" s="6" t="s">
        <v>976</v>
      </c>
    </row>
    <row r="50" spans="1:11" ht="24.95" customHeight="1">
      <c r="A50" s="6" t="s">
        <v>849</v>
      </c>
      <c r="B50" s="6" t="s">
        <v>1080</v>
      </c>
      <c r="C50" s="6" t="s">
        <v>126</v>
      </c>
      <c r="D50" s="130" t="s">
        <v>1081</v>
      </c>
      <c r="E50" s="6" t="s">
        <v>149</v>
      </c>
      <c r="F50" s="6" t="s">
        <v>119</v>
      </c>
      <c r="G50" s="134">
        <v>60000000</v>
      </c>
      <c r="H50" s="6" t="s">
        <v>1082</v>
      </c>
      <c r="I50" s="6" t="s">
        <v>1083</v>
      </c>
      <c r="J50" s="6" t="s">
        <v>36</v>
      </c>
      <c r="K50" s="6" t="s">
        <v>829</v>
      </c>
    </row>
    <row r="51" spans="1:11" ht="24.95" customHeight="1">
      <c r="A51" s="6" t="s">
        <v>849</v>
      </c>
      <c r="B51" s="6" t="s">
        <v>1066</v>
      </c>
      <c r="C51" s="6" t="s">
        <v>130</v>
      </c>
      <c r="D51" s="130" t="s">
        <v>1084</v>
      </c>
      <c r="E51" s="6" t="s">
        <v>1051</v>
      </c>
      <c r="F51" s="6" t="s">
        <v>18</v>
      </c>
      <c r="G51" s="120">
        <v>15000000</v>
      </c>
      <c r="H51" s="6" t="s">
        <v>1085</v>
      </c>
      <c r="I51" s="6" t="s">
        <v>1086</v>
      </c>
      <c r="J51" s="6" t="s">
        <v>36</v>
      </c>
      <c r="K51" s="6" t="s">
        <v>829</v>
      </c>
    </row>
    <row r="52" spans="1:11" ht="24.95" customHeight="1">
      <c r="A52" s="6" t="s">
        <v>775</v>
      </c>
      <c r="B52" s="6" t="s">
        <v>850</v>
      </c>
      <c r="C52" s="6" t="s">
        <v>130</v>
      </c>
      <c r="D52" s="130" t="s">
        <v>1087</v>
      </c>
      <c r="E52" s="6" t="s">
        <v>747</v>
      </c>
      <c r="F52" s="6" t="s">
        <v>18</v>
      </c>
      <c r="G52" s="120">
        <v>50000000</v>
      </c>
      <c r="H52" s="6" t="s">
        <v>1088</v>
      </c>
      <c r="I52" s="6" t="s">
        <v>1061</v>
      </c>
      <c r="J52" s="6" t="s">
        <v>36</v>
      </c>
      <c r="K52" s="6" t="s">
        <v>976</v>
      </c>
    </row>
    <row r="53" spans="1:11" ht="24.95" customHeight="1">
      <c r="A53" s="6" t="s">
        <v>849</v>
      </c>
      <c r="B53" s="6" t="s">
        <v>1089</v>
      </c>
      <c r="C53" s="6" t="s">
        <v>956</v>
      </c>
      <c r="D53" s="130" t="s">
        <v>1090</v>
      </c>
      <c r="E53" s="6" t="s">
        <v>1091</v>
      </c>
      <c r="F53" s="6" t="s">
        <v>830</v>
      </c>
      <c r="G53" s="120">
        <v>120000000</v>
      </c>
      <c r="H53" s="6" t="s">
        <v>1092</v>
      </c>
      <c r="I53" s="6" t="s">
        <v>1093</v>
      </c>
      <c r="J53" s="6" t="s">
        <v>36</v>
      </c>
      <c r="K53" s="6" t="s">
        <v>1094</v>
      </c>
    </row>
    <row r="54" spans="1:11" ht="24.95" customHeight="1">
      <c r="A54" s="6" t="s">
        <v>849</v>
      </c>
      <c r="B54" s="6" t="s">
        <v>1095</v>
      </c>
      <c r="C54" s="6" t="s">
        <v>956</v>
      </c>
      <c r="D54" s="130" t="s">
        <v>1096</v>
      </c>
      <c r="E54" s="6" t="s">
        <v>149</v>
      </c>
      <c r="F54" s="6" t="s">
        <v>18</v>
      </c>
      <c r="G54" s="120">
        <v>22000000</v>
      </c>
      <c r="H54" s="6" t="s">
        <v>1097</v>
      </c>
      <c r="I54" s="6" t="s">
        <v>1098</v>
      </c>
      <c r="J54" s="6" t="s">
        <v>1099</v>
      </c>
      <c r="K54" s="6" t="s">
        <v>1100</v>
      </c>
    </row>
    <row r="55" spans="1:11" ht="24.95" hidden="1" customHeight="1">
      <c r="A55" s="10" t="s">
        <v>1101</v>
      </c>
      <c r="B55" s="10" t="s">
        <v>1102</v>
      </c>
      <c r="C55" s="6" t="s">
        <v>108</v>
      </c>
      <c r="D55" s="130" t="s">
        <v>1103</v>
      </c>
      <c r="E55" s="6" t="s">
        <v>19</v>
      </c>
      <c r="F55" s="6" t="s">
        <v>18</v>
      </c>
      <c r="G55" s="134">
        <v>172894377</v>
      </c>
      <c r="H55" s="6" t="s">
        <v>1104</v>
      </c>
      <c r="I55" s="6" t="s">
        <v>1105</v>
      </c>
      <c r="J55" s="6" t="s">
        <v>36</v>
      </c>
      <c r="K55" s="6" t="s">
        <v>715</v>
      </c>
    </row>
    <row r="56" spans="1:11" ht="24.95" hidden="1" customHeight="1">
      <c r="A56" s="10" t="s">
        <v>1101</v>
      </c>
      <c r="B56" s="10" t="s">
        <v>1106</v>
      </c>
      <c r="C56" s="6" t="s">
        <v>108</v>
      </c>
      <c r="D56" s="130" t="s">
        <v>1107</v>
      </c>
      <c r="E56" s="6" t="s">
        <v>19</v>
      </c>
      <c r="F56" s="6" t="s">
        <v>18</v>
      </c>
      <c r="G56" s="134">
        <v>90000000</v>
      </c>
      <c r="H56" s="6" t="s">
        <v>1108</v>
      </c>
      <c r="I56" s="6" t="s">
        <v>1109</v>
      </c>
      <c r="J56" s="6" t="s">
        <v>36</v>
      </c>
      <c r="K56" s="6" t="s">
        <v>844</v>
      </c>
    </row>
    <row r="57" spans="1:11" ht="24.95" hidden="1" customHeight="1">
      <c r="A57" s="6" t="s">
        <v>1110</v>
      </c>
      <c r="B57" s="6" t="s">
        <v>583</v>
      </c>
      <c r="C57" s="6" t="s">
        <v>1111</v>
      </c>
      <c r="D57" s="130" t="s">
        <v>1112</v>
      </c>
      <c r="E57" s="6" t="s">
        <v>78</v>
      </c>
      <c r="F57" s="6" t="s">
        <v>18</v>
      </c>
      <c r="G57" s="120">
        <v>400000000</v>
      </c>
      <c r="H57" s="6" t="s">
        <v>1113</v>
      </c>
      <c r="I57" s="6" t="s">
        <v>1114</v>
      </c>
      <c r="J57" s="6" t="s">
        <v>36</v>
      </c>
      <c r="K57" s="6" t="s">
        <v>226</v>
      </c>
    </row>
    <row r="58" spans="1:11" ht="24.95" hidden="1" customHeight="1">
      <c r="A58" s="6" t="s">
        <v>1101</v>
      </c>
      <c r="B58" s="6" t="s">
        <v>587</v>
      </c>
      <c r="C58" s="6" t="s">
        <v>42</v>
      </c>
      <c r="D58" s="130" t="s">
        <v>1115</v>
      </c>
      <c r="E58" s="6" t="s">
        <v>1116</v>
      </c>
      <c r="F58" s="6" t="s">
        <v>18</v>
      </c>
      <c r="G58" s="120">
        <v>500000000</v>
      </c>
      <c r="H58" s="6" t="s">
        <v>1117</v>
      </c>
      <c r="I58" s="6" t="s">
        <v>1118</v>
      </c>
      <c r="J58" s="6" t="s">
        <v>36</v>
      </c>
      <c r="K58" s="6" t="s">
        <v>1119</v>
      </c>
    </row>
    <row r="59" spans="1:11" ht="24.95" hidden="1" customHeight="1">
      <c r="A59" s="6" t="s">
        <v>1110</v>
      </c>
      <c r="B59" s="6" t="s">
        <v>1120</v>
      </c>
      <c r="C59" s="6" t="s">
        <v>42</v>
      </c>
      <c r="D59" s="130" t="s">
        <v>1121</v>
      </c>
      <c r="E59" s="6" t="s">
        <v>78</v>
      </c>
      <c r="F59" s="6" t="s">
        <v>18</v>
      </c>
      <c r="G59" s="120">
        <v>130000000</v>
      </c>
      <c r="H59" s="6" t="s">
        <v>1122</v>
      </c>
      <c r="I59" s="6" t="s">
        <v>1123</v>
      </c>
      <c r="J59" s="6" t="s">
        <v>36</v>
      </c>
      <c r="K59" s="6" t="s">
        <v>115</v>
      </c>
    </row>
    <row r="60" spans="1:11" ht="24.95" hidden="1" customHeight="1">
      <c r="A60" s="10" t="s">
        <v>1101</v>
      </c>
      <c r="B60" s="10" t="s">
        <v>583</v>
      </c>
      <c r="C60" s="6" t="s">
        <v>180</v>
      </c>
      <c r="D60" s="130" t="s">
        <v>1124</v>
      </c>
      <c r="E60" s="6" t="s">
        <v>78</v>
      </c>
      <c r="F60" s="6" t="s">
        <v>18</v>
      </c>
      <c r="G60" s="134">
        <v>460000000</v>
      </c>
      <c r="H60" s="6" t="s">
        <v>1125</v>
      </c>
      <c r="I60" s="6" t="s">
        <v>1126</v>
      </c>
      <c r="J60" s="6" t="s">
        <v>36</v>
      </c>
      <c r="K60" s="6" t="s">
        <v>37</v>
      </c>
    </row>
    <row r="61" spans="1:11" ht="24.95" hidden="1" customHeight="1">
      <c r="A61" s="10" t="s">
        <v>1101</v>
      </c>
      <c r="B61" s="10" t="s">
        <v>1127</v>
      </c>
      <c r="C61" s="6" t="s">
        <v>180</v>
      </c>
      <c r="D61" s="130" t="s">
        <v>1128</v>
      </c>
      <c r="E61" s="6" t="s">
        <v>239</v>
      </c>
      <c r="F61" s="6" t="s">
        <v>18</v>
      </c>
      <c r="G61" s="134">
        <v>49000000</v>
      </c>
      <c r="H61" s="6" t="s">
        <v>1129</v>
      </c>
      <c r="I61" s="6" t="s">
        <v>1130</v>
      </c>
      <c r="J61" s="6" t="s">
        <v>36</v>
      </c>
      <c r="K61" s="6" t="s">
        <v>133</v>
      </c>
    </row>
    <row r="62" spans="1:11" ht="24.95" hidden="1" customHeight="1">
      <c r="A62" s="10" t="s">
        <v>1131</v>
      </c>
      <c r="B62" s="10" t="s">
        <v>496</v>
      </c>
      <c r="C62" s="6" t="s">
        <v>29</v>
      </c>
      <c r="D62" s="130" t="s">
        <v>1132</v>
      </c>
      <c r="E62" s="6" t="s">
        <v>78</v>
      </c>
      <c r="F62" s="6" t="s">
        <v>18</v>
      </c>
      <c r="G62" s="134">
        <v>280000000</v>
      </c>
      <c r="H62" s="6" t="s">
        <v>1133</v>
      </c>
      <c r="I62" s="6" t="s">
        <v>1134</v>
      </c>
      <c r="J62" s="6" t="s">
        <v>36</v>
      </c>
      <c r="K62" s="6" t="s">
        <v>37</v>
      </c>
    </row>
    <row r="63" spans="1:11" ht="24.95" hidden="1" customHeight="1">
      <c r="A63" s="10" t="s">
        <v>1131</v>
      </c>
      <c r="B63" s="10" t="s">
        <v>496</v>
      </c>
      <c r="C63" s="6" t="s">
        <v>136</v>
      </c>
      <c r="D63" s="130" t="s">
        <v>1135</v>
      </c>
      <c r="E63" s="6" t="s">
        <v>78</v>
      </c>
      <c r="F63" s="6" t="s">
        <v>18</v>
      </c>
      <c r="G63" s="120">
        <v>1000000000</v>
      </c>
      <c r="H63" s="6" t="s">
        <v>1136</v>
      </c>
      <c r="I63" s="6" t="s">
        <v>1137</v>
      </c>
      <c r="J63" s="6" t="s">
        <v>36</v>
      </c>
      <c r="K63" s="6" t="s">
        <v>37</v>
      </c>
    </row>
    <row r="64" spans="1:11" ht="24.95" hidden="1" customHeight="1">
      <c r="A64" s="10" t="s">
        <v>1131</v>
      </c>
      <c r="B64" s="10" t="s">
        <v>496</v>
      </c>
      <c r="C64" s="6" t="s">
        <v>136</v>
      </c>
      <c r="D64" s="130" t="s">
        <v>1138</v>
      </c>
      <c r="E64" s="6" t="s">
        <v>78</v>
      </c>
      <c r="F64" s="6" t="s">
        <v>18</v>
      </c>
      <c r="G64" s="120">
        <v>120000000</v>
      </c>
      <c r="H64" s="6" t="s">
        <v>1136</v>
      </c>
      <c r="I64" s="6" t="s">
        <v>1137</v>
      </c>
      <c r="J64" s="6" t="s">
        <v>36</v>
      </c>
      <c r="K64" s="6" t="s">
        <v>37</v>
      </c>
    </row>
    <row r="65" spans="1:11" ht="24.95" hidden="1" customHeight="1">
      <c r="A65" s="10" t="s">
        <v>1131</v>
      </c>
      <c r="B65" s="10" t="s">
        <v>496</v>
      </c>
      <c r="C65" s="6" t="s">
        <v>136</v>
      </c>
      <c r="D65" s="130" t="s">
        <v>1139</v>
      </c>
      <c r="E65" s="6" t="s">
        <v>78</v>
      </c>
      <c r="F65" s="6" t="s">
        <v>18</v>
      </c>
      <c r="G65" s="120">
        <v>160000000</v>
      </c>
      <c r="H65" s="6" t="s">
        <v>1136</v>
      </c>
      <c r="I65" s="6" t="s">
        <v>1137</v>
      </c>
      <c r="J65" s="6" t="s">
        <v>36</v>
      </c>
      <c r="K65" s="6" t="s">
        <v>37</v>
      </c>
    </row>
    <row r="66" spans="1:11" ht="24.95" hidden="1" customHeight="1">
      <c r="A66" s="6" t="s">
        <v>1101</v>
      </c>
      <c r="B66" s="6" t="s">
        <v>1127</v>
      </c>
      <c r="C66" s="6" t="s">
        <v>136</v>
      </c>
      <c r="D66" s="130" t="s">
        <v>1140</v>
      </c>
      <c r="E66" s="6" t="s">
        <v>149</v>
      </c>
      <c r="F66" s="6" t="s">
        <v>18</v>
      </c>
      <c r="G66" s="120">
        <v>15000000</v>
      </c>
      <c r="H66" s="6" t="s">
        <v>1141</v>
      </c>
      <c r="I66" s="6" t="s">
        <v>1142</v>
      </c>
      <c r="J66" s="6" t="s">
        <v>36</v>
      </c>
      <c r="K66" s="6" t="s">
        <v>115</v>
      </c>
    </row>
    <row r="67" spans="1:11" ht="24.95" customHeight="1">
      <c r="A67" s="6" t="s">
        <v>1101</v>
      </c>
      <c r="B67" s="6" t="s">
        <v>1143</v>
      </c>
      <c r="C67" s="6" t="s">
        <v>147</v>
      </c>
      <c r="D67" s="130" t="s">
        <v>1144</v>
      </c>
      <c r="E67" s="6" t="s">
        <v>149</v>
      </c>
      <c r="F67" s="6" t="s">
        <v>18</v>
      </c>
      <c r="G67" s="120">
        <v>67000000</v>
      </c>
      <c r="H67" s="6" t="s">
        <v>1145</v>
      </c>
      <c r="I67" s="6" t="s">
        <v>1146</v>
      </c>
      <c r="J67" s="6" t="s">
        <v>36</v>
      </c>
      <c r="K67" s="6" t="s">
        <v>133</v>
      </c>
    </row>
    <row r="68" spans="1:11" ht="24.95" customHeight="1">
      <c r="A68" s="6" t="s">
        <v>1101</v>
      </c>
      <c r="B68" s="6" t="s">
        <v>1143</v>
      </c>
      <c r="C68" s="6" t="s">
        <v>147</v>
      </c>
      <c r="D68" s="130" t="s">
        <v>1147</v>
      </c>
      <c r="E68" s="6" t="s">
        <v>149</v>
      </c>
      <c r="F68" s="6" t="s">
        <v>18</v>
      </c>
      <c r="G68" s="120">
        <v>30000000</v>
      </c>
      <c r="H68" s="6" t="s">
        <v>1148</v>
      </c>
      <c r="I68" s="6" t="s">
        <v>1149</v>
      </c>
      <c r="J68" s="6" t="s">
        <v>36</v>
      </c>
      <c r="K68" s="6" t="s">
        <v>133</v>
      </c>
    </row>
    <row r="69" spans="1:11" ht="24.95" customHeight="1">
      <c r="A69" s="6" t="s">
        <v>1150</v>
      </c>
      <c r="B69" s="6" t="s">
        <v>1120</v>
      </c>
      <c r="C69" s="6" t="s">
        <v>147</v>
      </c>
      <c r="D69" s="130" t="s">
        <v>1151</v>
      </c>
      <c r="E69" s="6" t="s">
        <v>149</v>
      </c>
      <c r="F69" s="6" t="s">
        <v>18</v>
      </c>
      <c r="G69" s="120">
        <v>25000000</v>
      </c>
      <c r="H69" s="6" t="s">
        <v>1152</v>
      </c>
      <c r="I69" s="6" t="s">
        <v>1153</v>
      </c>
      <c r="J69" s="6" t="s">
        <v>36</v>
      </c>
      <c r="K69" s="6" t="s">
        <v>133</v>
      </c>
    </row>
    <row r="70" spans="1:11" ht="24.95" customHeight="1">
      <c r="A70" s="6" t="s">
        <v>1101</v>
      </c>
      <c r="B70" s="6" t="s">
        <v>1127</v>
      </c>
      <c r="C70" s="6" t="s">
        <v>147</v>
      </c>
      <c r="D70" s="130" t="s">
        <v>1154</v>
      </c>
      <c r="E70" s="6" t="s">
        <v>149</v>
      </c>
      <c r="F70" s="6" t="s">
        <v>18</v>
      </c>
      <c r="G70" s="134">
        <v>45000000</v>
      </c>
      <c r="H70" s="6" t="s">
        <v>1155</v>
      </c>
      <c r="I70" s="6" t="s">
        <v>1156</v>
      </c>
      <c r="J70" s="6" t="s">
        <v>36</v>
      </c>
      <c r="K70" s="6" t="s">
        <v>133</v>
      </c>
    </row>
    <row r="71" spans="1:11" ht="24.95" customHeight="1">
      <c r="A71" s="6" t="s">
        <v>1101</v>
      </c>
      <c r="B71" s="6" t="s">
        <v>1127</v>
      </c>
      <c r="C71" s="6" t="s">
        <v>147</v>
      </c>
      <c r="D71" s="130" t="s">
        <v>1157</v>
      </c>
      <c r="E71" s="6" t="s">
        <v>149</v>
      </c>
      <c r="F71" s="6" t="s">
        <v>18</v>
      </c>
      <c r="G71" s="134">
        <v>13000000</v>
      </c>
      <c r="H71" s="6" t="s">
        <v>1158</v>
      </c>
      <c r="I71" s="6" t="s">
        <v>1159</v>
      </c>
      <c r="J71" s="6" t="s">
        <v>36</v>
      </c>
      <c r="K71" s="6" t="s">
        <v>133</v>
      </c>
    </row>
    <row r="72" spans="1:11" ht="24.95" hidden="1" customHeight="1">
      <c r="A72" s="6" t="s">
        <v>1494</v>
      </c>
      <c r="B72" s="10" t="s">
        <v>1160</v>
      </c>
      <c r="C72" s="6" t="s">
        <v>108</v>
      </c>
      <c r="D72" s="130" t="s">
        <v>1495</v>
      </c>
      <c r="E72" s="7" t="s">
        <v>1281</v>
      </c>
      <c r="F72" s="6" t="s">
        <v>1282</v>
      </c>
      <c r="G72" s="134">
        <v>511150536</v>
      </c>
      <c r="H72" s="6" t="s">
        <v>1283</v>
      </c>
      <c r="I72" s="6" t="s">
        <v>1284</v>
      </c>
      <c r="J72" s="6" t="s">
        <v>36</v>
      </c>
      <c r="K72" s="6" t="s">
        <v>37</v>
      </c>
    </row>
    <row r="73" spans="1:11" ht="24.95" hidden="1" customHeight="1">
      <c r="A73" s="6" t="s">
        <v>1494</v>
      </c>
      <c r="B73" s="10" t="s">
        <v>1160</v>
      </c>
      <c r="C73" s="6" t="s">
        <v>108</v>
      </c>
      <c r="D73" s="130" t="s">
        <v>1496</v>
      </c>
      <c r="E73" s="7" t="s">
        <v>1281</v>
      </c>
      <c r="F73" s="6" t="s">
        <v>1282</v>
      </c>
      <c r="G73" s="134">
        <v>263667423</v>
      </c>
      <c r="H73" s="6" t="s">
        <v>1283</v>
      </c>
      <c r="I73" s="6" t="s">
        <v>1284</v>
      </c>
      <c r="J73" s="6" t="s">
        <v>36</v>
      </c>
      <c r="K73" s="6" t="s">
        <v>37</v>
      </c>
    </row>
    <row r="74" spans="1:11" ht="24.95" hidden="1" customHeight="1">
      <c r="A74" s="6" t="s">
        <v>1494</v>
      </c>
      <c r="B74" s="10" t="s">
        <v>1160</v>
      </c>
      <c r="C74" s="6" t="s">
        <v>108</v>
      </c>
      <c r="D74" s="130" t="s">
        <v>1497</v>
      </c>
      <c r="E74" s="7" t="s">
        <v>1281</v>
      </c>
      <c r="F74" s="6" t="s">
        <v>1282</v>
      </c>
      <c r="G74" s="134">
        <v>178419916</v>
      </c>
      <c r="H74" s="6" t="s">
        <v>1283</v>
      </c>
      <c r="I74" s="6" t="s">
        <v>1284</v>
      </c>
      <c r="J74" s="6" t="s">
        <v>36</v>
      </c>
      <c r="K74" s="6" t="s">
        <v>37</v>
      </c>
    </row>
    <row r="75" spans="1:11" ht="24.95" hidden="1" customHeight="1">
      <c r="A75" s="6" t="s">
        <v>1494</v>
      </c>
      <c r="B75" s="6" t="s">
        <v>1374</v>
      </c>
      <c r="C75" s="6" t="s">
        <v>108</v>
      </c>
      <c r="D75" s="160" t="s">
        <v>1498</v>
      </c>
      <c r="E75" s="6" t="s">
        <v>1499</v>
      </c>
      <c r="F75" s="6" t="s">
        <v>18</v>
      </c>
      <c r="G75" s="134">
        <v>50000000</v>
      </c>
      <c r="H75" s="6" t="s">
        <v>1500</v>
      </c>
      <c r="I75" s="6" t="s">
        <v>1386</v>
      </c>
      <c r="J75" s="6" t="s">
        <v>36</v>
      </c>
      <c r="K75" s="6" t="s">
        <v>133</v>
      </c>
    </row>
    <row r="76" spans="1:11" ht="24.95" hidden="1" customHeight="1">
      <c r="A76" s="6" t="s">
        <v>1494</v>
      </c>
      <c r="B76" s="6" t="s">
        <v>1292</v>
      </c>
      <c r="C76" s="6" t="s">
        <v>108</v>
      </c>
      <c r="D76" s="130" t="s">
        <v>1501</v>
      </c>
      <c r="E76" s="6" t="s">
        <v>78</v>
      </c>
      <c r="F76" s="6" t="s">
        <v>18</v>
      </c>
      <c r="G76" s="120">
        <v>24022179</v>
      </c>
      <c r="H76" s="6" t="s">
        <v>1294</v>
      </c>
      <c r="I76" s="6" t="s">
        <v>1295</v>
      </c>
      <c r="J76" s="6" t="s">
        <v>36</v>
      </c>
      <c r="K76" s="6" t="s">
        <v>22</v>
      </c>
    </row>
    <row r="77" spans="1:11" ht="24.95" hidden="1" customHeight="1">
      <c r="A77" s="6" t="s">
        <v>1494</v>
      </c>
      <c r="B77" s="10" t="s">
        <v>1292</v>
      </c>
      <c r="C77" s="6" t="s">
        <v>551</v>
      </c>
      <c r="D77" s="130" t="s">
        <v>1502</v>
      </c>
      <c r="E77" s="6" t="s">
        <v>19</v>
      </c>
      <c r="F77" s="6" t="s">
        <v>18</v>
      </c>
      <c r="G77" s="211">
        <v>10066575</v>
      </c>
      <c r="H77" s="6" t="s">
        <v>1503</v>
      </c>
      <c r="I77" s="6" t="s">
        <v>1504</v>
      </c>
      <c r="J77" s="6" t="s">
        <v>36</v>
      </c>
      <c r="K77" s="6" t="s">
        <v>22</v>
      </c>
    </row>
    <row r="78" spans="1:11" ht="24.95" hidden="1" customHeight="1">
      <c r="A78" s="6" t="s">
        <v>1494</v>
      </c>
      <c r="B78" s="10" t="s">
        <v>1292</v>
      </c>
      <c r="C78" s="6" t="s">
        <v>551</v>
      </c>
      <c r="D78" s="130" t="s">
        <v>1505</v>
      </c>
      <c r="E78" s="6" t="s">
        <v>19</v>
      </c>
      <c r="F78" s="6" t="s">
        <v>18</v>
      </c>
      <c r="G78" s="211">
        <v>49026941</v>
      </c>
      <c r="H78" s="6" t="s">
        <v>1503</v>
      </c>
      <c r="I78" s="6" t="s">
        <v>1504</v>
      </c>
      <c r="J78" s="6" t="s">
        <v>36</v>
      </c>
      <c r="K78" s="6" t="s">
        <v>22</v>
      </c>
    </row>
    <row r="79" spans="1:11" ht="24.95" hidden="1" customHeight="1">
      <c r="A79" s="6" t="s">
        <v>1494</v>
      </c>
      <c r="B79" s="10" t="s">
        <v>1292</v>
      </c>
      <c r="C79" s="6" t="s">
        <v>551</v>
      </c>
      <c r="D79" s="130" t="s">
        <v>1506</v>
      </c>
      <c r="E79" s="6" t="s">
        <v>1507</v>
      </c>
      <c r="F79" s="6" t="s">
        <v>503</v>
      </c>
      <c r="G79" s="211">
        <v>19632359</v>
      </c>
      <c r="H79" s="6" t="s">
        <v>1508</v>
      </c>
      <c r="I79" s="6" t="s">
        <v>1509</v>
      </c>
      <c r="J79" s="6" t="s">
        <v>36</v>
      </c>
      <c r="K79" s="6" t="s">
        <v>22</v>
      </c>
    </row>
    <row r="80" spans="1:11" ht="24.95" hidden="1" customHeight="1">
      <c r="A80" s="6" t="s">
        <v>1494</v>
      </c>
      <c r="B80" s="6" t="s">
        <v>1300</v>
      </c>
      <c r="C80" s="6" t="s">
        <v>551</v>
      </c>
      <c r="D80" s="130" t="s">
        <v>1510</v>
      </c>
      <c r="E80" s="6" t="s">
        <v>508</v>
      </c>
      <c r="F80" s="6" t="s">
        <v>503</v>
      </c>
      <c r="G80" s="120">
        <v>171158023</v>
      </c>
      <c r="H80" s="6" t="s">
        <v>1302</v>
      </c>
      <c r="I80" s="6" t="s">
        <v>1303</v>
      </c>
      <c r="J80" s="6" t="s">
        <v>36</v>
      </c>
      <c r="K80" s="6" t="s">
        <v>22</v>
      </c>
    </row>
    <row r="81" spans="1:11" ht="24.95" hidden="1" customHeight="1">
      <c r="A81" s="6" t="s">
        <v>1494</v>
      </c>
      <c r="B81" s="6" t="s">
        <v>1300</v>
      </c>
      <c r="C81" s="6" t="s">
        <v>551</v>
      </c>
      <c r="D81" s="130" t="s">
        <v>1511</v>
      </c>
      <c r="E81" s="6" t="s">
        <v>493</v>
      </c>
      <c r="F81" s="6" t="s">
        <v>503</v>
      </c>
      <c r="G81" s="120">
        <v>63571507</v>
      </c>
      <c r="H81" s="6" t="s">
        <v>1302</v>
      </c>
      <c r="I81" s="6" t="s">
        <v>1303</v>
      </c>
      <c r="J81" s="6" t="s">
        <v>36</v>
      </c>
      <c r="K81" s="6" t="s">
        <v>22</v>
      </c>
    </row>
    <row r="82" spans="1:11" ht="24.95" hidden="1" customHeight="1">
      <c r="A82" s="6" t="s">
        <v>1494</v>
      </c>
      <c r="B82" s="6" t="s">
        <v>1469</v>
      </c>
      <c r="C82" s="6" t="s">
        <v>551</v>
      </c>
      <c r="D82" s="130" t="s">
        <v>1512</v>
      </c>
      <c r="E82" s="6" t="s">
        <v>149</v>
      </c>
      <c r="F82" s="6" t="s">
        <v>503</v>
      </c>
      <c r="G82" s="134">
        <v>50000000</v>
      </c>
      <c r="H82" s="6" t="s">
        <v>1474</v>
      </c>
      <c r="I82" s="6" t="s">
        <v>1475</v>
      </c>
      <c r="J82" s="6" t="s">
        <v>36</v>
      </c>
      <c r="K82" s="6" t="s">
        <v>133</v>
      </c>
    </row>
    <row r="83" spans="1:11" ht="24.95" hidden="1" customHeight="1">
      <c r="A83" s="6" t="s">
        <v>1494</v>
      </c>
      <c r="B83" s="6" t="s">
        <v>496</v>
      </c>
      <c r="C83" s="6" t="s">
        <v>985</v>
      </c>
      <c r="D83" s="130" t="s">
        <v>1513</v>
      </c>
      <c r="E83" s="6" t="s">
        <v>19</v>
      </c>
      <c r="F83" s="6" t="s">
        <v>18</v>
      </c>
      <c r="G83" s="120">
        <v>131646000</v>
      </c>
      <c r="H83" s="6" t="s">
        <v>1514</v>
      </c>
      <c r="I83" s="6" t="s">
        <v>1515</v>
      </c>
      <c r="J83" s="6" t="s">
        <v>36</v>
      </c>
      <c r="K83" s="6" t="s">
        <v>22</v>
      </c>
    </row>
    <row r="84" spans="1:11" ht="24.95" hidden="1" customHeight="1">
      <c r="A84" s="6" t="s">
        <v>1494</v>
      </c>
      <c r="B84" s="6" t="s">
        <v>496</v>
      </c>
      <c r="C84" s="6" t="s">
        <v>985</v>
      </c>
      <c r="D84" s="130" t="s">
        <v>1516</v>
      </c>
      <c r="E84" s="6" t="s">
        <v>1507</v>
      </c>
      <c r="F84" s="6" t="s">
        <v>503</v>
      </c>
      <c r="G84" s="120">
        <v>140222000</v>
      </c>
      <c r="H84" s="6" t="s">
        <v>1514</v>
      </c>
      <c r="I84" s="6" t="s">
        <v>1515</v>
      </c>
      <c r="J84" s="6" t="s">
        <v>36</v>
      </c>
      <c r="K84" s="6" t="s">
        <v>22</v>
      </c>
    </row>
    <row r="85" spans="1:11" ht="24.95" hidden="1" customHeight="1">
      <c r="A85" s="6" t="s">
        <v>1494</v>
      </c>
      <c r="B85" s="6" t="s">
        <v>1517</v>
      </c>
      <c r="C85" s="6" t="s">
        <v>985</v>
      </c>
      <c r="D85" s="130" t="s">
        <v>1518</v>
      </c>
      <c r="E85" s="6" t="s">
        <v>493</v>
      </c>
      <c r="F85" s="6" t="s">
        <v>503</v>
      </c>
      <c r="G85" s="134">
        <v>90000000</v>
      </c>
      <c r="H85" s="6" t="s">
        <v>1519</v>
      </c>
      <c r="I85" s="6" t="s">
        <v>1520</v>
      </c>
      <c r="J85" s="6" t="s">
        <v>36</v>
      </c>
      <c r="K85" s="6" t="s">
        <v>37</v>
      </c>
    </row>
    <row r="86" spans="1:11" ht="24.95" hidden="1" customHeight="1">
      <c r="A86" s="6" t="s">
        <v>1494</v>
      </c>
      <c r="B86" s="6" t="s">
        <v>1521</v>
      </c>
      <c r="C86" s="6" t="s">
        <v>985</v>
      </c>
      <c r="D86" s="130" t="s">
        <v>1522</v>
      </c>
      <c r="E86" s="6" t="s">
        <v>508</v>
      </c>
      <c r="F86" s="6" t="s">
        <v>18</v>
      </c>
      <c r="G86" s="120">
        <v>58554063</v>
      </c>
      <c r="H86" s="6" t="s">
        <v>1523</v>
      </c>
      <c r="I86" s="6" t="s">
        <v>1344</v>
      </c>
      <c r="J86" s="6" t="s">
        <v>36</v>
      </c>
      <c r="K86" s="6" t="s">
        <v>37</v>
      </c>
    </row>
    <row r="87" spans="1:11" ht="24.95" hidden="1" customHeight="1">
      <c r="A87" s="6" t="s">
        <v>1494</v>
      </c>
      <c r="B87" s="6" t="s">
        <v>1310</v>
      </c>
      <c r="C87" s="6" t="s">
        <v>42</v>
      </c>
      <c r="D87" s="130" t="s">
        <v>1524</v>
      </c>
      <c r="E87" s="6" t="s">
        <v>239</v>
      </c>
      <c r="F87" s="6" t="s">
        <v>18</v>
      </c>
      <c r="G87" s="134">
        <v>72485560</v>
      </c>
      <c r="H87" s="6" t="s">
        <v>1525</v>
      </c>
      <c r="I87" s="6" t="s">
        <v>1526</v>
      </c>
      <c r="J87" s="6" t="s">
        <v>36</v>
      </c>
      <c r="K87" s="6" t="s">
        <v>715</v>
      </c>
    </row>
    <row r="88" spans="1:11" ht="24.95" hidden="1" customHeight="1">
      <c r="A88" s="6" t="s">
        <v>1494</v>
      </c>
      <c r="B88" s="6" t="s">
        <v>676</v>
      </c>
      <c r="C88" s="6" t="s">
        <v>180</v>
      </c>
      <c r="D88" s="130" t="s">
        <v>1527</v>
      </c>
      <c r="E88" s="6" t="s">
        <v>78</v>
      </c>
      <c r="F88" s="6" t="s">
        <v>18</v>
      </c>
      <c r="G88" s="134">
        <v>100000000</v>
      </c>
      <c r="H88" s="6" t="s">
        <v>1528</v>
      </c>
      <c r="I88" s="6" t="s">
        <v>1529</v>
      </c>
      <c r="J88" s="6" t="s">
        <v>36</v>
      </c>
      <c r="K88" s="6" t="s">
        <v>115</v>
      </c>
    </row>
    <row r="89" spans="1:11" ht="24.95" hidden="1" customHeight="1">
      <c r="A89" s="6" t="s">
        <v>1494</v>
      </c>
      <c r="B89" s="10" t="s">
        <v>1292</v>
      </c>
      <c r="C89" s="6" t="s">
        <v>524</v>
      </c>
      <c r="D89" s="130" t="s">
        <v>1530</v>
      </c>
      <c r="E89" s="6" t="s">
        <v>1507</v>
      </c>
      <c r="F89" s="6" t="s">
        <v>503</v>
      </c>
      <c r="G89" s="211">
        <v>21586000</v>
      </c>
      <c r="H89" s="6" t="s">
        <v>1508</v>
      </c>
      <c r="I89" s="6" t="s">
        <v>1509</v>
      </c>
      <c r="J89" s="6" t="s">
        <v>36</v>
      </c>
      <c r="K89" s="6" t="s">
        <v>22</v>
      </c>
    </row>
    <row r="90" spans="1:11" ht="24.95" hidden="1" customHeight="1">
      <c r="A90" s="6" t="s">
        <v>1494</v>
      </c>
      <c r="B90" s="6" t="s">
        <v>1330</v>
      </c>
      <c r="C90" s="6" t="s">
        <v>524</v>
      </c>
      <c r="D90" s="130" t="s">
        <v>1531</v>
      </c>
      <c r="E90" s="6" t="s">
        <v>962</v>
      </c>
      <c r="F90" s="6" t="s">
        <v>18</v>
      </c>
      <c r="G90" s="134">
        <v>80000000</v>
      </c>
      <c r="H90" s="6" t="s">
        <v>1532</v>
      </c>
      <c r="I90" s="6" t="s">
        <v>1533</v>
      </c>
      <c r="J90" s="6" t="s">
        <v>36</v>
      </c>
      <c r="K90" s="6" t="s">
        <v>715</v>
      </c>
    </row>
    <row r="91" spans="1:11" ht="24.95" hidden="1" customHeight="1">
      <c r="A91" s="6" t="s">
        <v>1494</v>
      </c>
      <c r="B91" s="6" t="s">
        <v>1300</v>
      </c>
      <c r="C91" s="6" t="s">
        <v>524</v>
      </c>
      <c r="D91" s="130" t="s">
        <v>1534</v>
      </c>
      <c r="E91" s="6" t="s">
        <v>508</v>
      </c>
      <c r="F91" s="6" t="s">
        <v>503</v>
      </c>
      <c r="G91" s="120">
        <v>48000000</v>
      </c>
      <c r="H91" s="6" t="s">
        <v>1535</v>
      </c>
      <c r="I91" s="6" t="s">
        <v>1536</v>
      </c>
      <c r="J91" s="6" t="s">
        <v>36</v>
      </c>
      <c r="K91" s="6" t="s">
        <v>22</v>
      </c>
    </row>
    <row r="92" spans="1:11" ht="24.95" hidden="1" customHeight="1">
      <c r="A92" s="6" t="s">
        <v>1494</v>
      </c>
      <c r="B92" s="10" t="s">
        <v>1517</v>
      </c>
      <c r="C92" s="6" t="s">
        <v>524</v>
      </c>
      <c r="D92" s="130" t="s">
        <v>1537</v>
      </c>
      <c r="E92" s="6" t="s">
        <v>78</v>
      </c>
      <c r="F92" s="6" t="s">
        <v>18</v>
      </c>
      <c r="G92" s="134">
        <v>58000000</v>
      </c>
      <c r="H92" s="6" t="s">
        <v>1538</v>
      </c>
      <c r="I92" s="6" t="s">
        <v>1539</v>
      </c>
      <c r="J92" s="6" t="s">
        <v>36</v>
      </c>
      <c r="K92" s="6" t="s">
        <v>37</v>
      </c>
    </row>
    <row r="93" spans="1:11" ht="24.95" hidden="1" customHeight="1">
      <c r="A93" s="6" t="s">
        <v>1494</v>
      </c>
      <c r="B93" s="10" t="s">
        <v>1517</v>
      </c>
      <c r="C93" s="6" t="s">
        <v>524</v>
      </c>
      <c r="D93" s="130" t="s">
        <v>1540</v>
      </c>
      <c r="E93" s="6" t="s">
        <v>78</v>
      </c>
      <c r="F93" s="6" t="s">
        <v>18</v>
      </c>
      <c r="G93" s="134">
        <v>30000000</v>
      </c>
      <c r="H93" s="6" t="s">
        <v>1541</v>
      </c>
      <c r="I93" s="6" t="s">
        <v>1542</v>
      </c>
      <c r="J93" s="6" t="s">
        <v>36</v>
      </c>
      <c r="K93" s="6" t="s">
        <v>37</v>
      </c>
    </row>
    <row r="94" spans="1:11" ht="24.95" hidden="1" customHeight="1">
      <c r="A94" s="6" t="s">
        <v>1494</v>
      </c>
      <c r="B94" s="10" t="s">
        <v>1517</v>
      </c>
      <c r="C94" s="6" t="s">
        <v>524</v>
      </c>
      <c r="D94" s="130" t="s">
        <v>1543</v>
      </c>
      <c r="E94" s="6" t="s">
        <v>78</v>
      </c>
      <c r="F94" s="6" t="s">
        <v>18</v>
      </c>
      <c r="G94" s="134">
        <v>40000000</v>
      </c>
      <c r="H94" s="6" t="s">
        <v>1544</v>
      </c>
      <c r="I94" s="6" t="s">
        <v>1545</v>
      </c>
      <c r="J94" s="6" t="s">
        <v>36</v>
      </c>
      <c r="K94" s="6" t="s">
        <v>37</v>
      </c>
    </row>
    <row r="95" spans="1:11" ht="24.95" hidden="1" customHeight="1">
      <c r="A95" s="6" t="s">
        <v>1494</v>
      </c>
      <c r="B95" s="10" t="s">
        <v>1517</v>
      </c>
      <c r="C95" s="6" t="s">
        <v>524</v>
      </c>
      <c r="D95" s="130" t="s">
        <v>1546</v>
      </c>
      <c r="E95" s="6" t="s">
        <v>149</v>
      </c>
      <c r="F95" s="6" t="s">
        <v>18</v>
      </c>
      <c r="G95" s="134">
        <v>45000000</v>
      </c>
      <c r="H95" s="6" t="s">
        <v>1547</v>
      </c>
      <c r="I95" s="6" t="s">
        <v>1548</v>
      </c>
      <c r="J95" s="6" t="s">
        <v>36</v>
      </c>
      <c r="K95" s="6" t="s">
        <v>37</v>
      </c>
    </row>
    <row r="96" spans="1:11" ht="24.95" hidden="1" customHeight="1">
      <c r="A96" s="6" t="s">
        <v>1494</v>
      </c>
      <c r="B96" s="6" t="s">
        <v>583</v>
      </c>
      <c r="C96" s="6" t="s">
        <v>29</v>
      </c>
      <c r="D96" s="130" t="s">
        <v>1549</v>
      </c>
      <c r="E96" s="6" t="s">
        <v>19</v>
      </c>
      <c r="F96" s="6" t="s">
        <v>18</v>
      </c>
      <c r="G96" s="212">
        <v>500000000</v>
      </c>
      <c r="H96" s="6" t="s">
        <v>1550</v>
      </c>
      <c r="I96" s="6" t="s">
        <v>1551</v>
      </c>
      <c r="J96" s="6" t="s">
        <v>36</v>
      </c>
      <c r="K96" s="6" t="s">
        <v>37</v>
      </c>
    </row>
    <row r="97" spans="1:11" ht="24.95" hidden="1" customHeight="1">
      <c r="A97" s="6" t="s">
        <v>1494</v>
      </c>
      <c r="B97" s="6" t="s">
        <v>1390</v>
      </c>
      <c r="C97" s="6" t="s">
        <v>1552</v>
      </c>
      <c r="D97" s="130" t="s">
        <v>1553</v>
      </c>
      <c r="E97" s="6" t="s">
        <v>149</v>
      </c>
      <c r="F97" s="6" t="s">
        <v>18</v>
      </c>
      <c r="G97" s="120">
        <v>38000000</v>
      </c>
      <c r="H97" s="6" t="s">
        <v>1554</v>
      </c>
      <c r="I97" s="6" t="s">
        <v>1555</v>
      </c>
      <c r="J97" s="6" t="s">
        <v>36</v>
      </c>
      <c r="K97" s="6" t="s">
        <v>1281</v>
      </c>
    </row>
    <row r="98" spans="1:11" ht="24.95" hidden="1" customHeight="1">
      <c r="A98" s="6" t="s">
        <v>1494</v>
      </c>
      <c r="B98" s="6" t="s">
        <v>1394</v>
      </c>
      <c r="C98" s="6" t="s">
        <v>1552</v>
      </c>
      <c r="D98" s="130" t="s">
        <v>1556</v>
      </c>
      <c r="E98" s="6" t="s">
        <v>1499</v>
      </c>
      <c r="F98" s="6" t="s">
        <v>1282</v>
      </c>
      <c r="G98" s="134">
        <v>80000000</v>
      </c>
      <c r="H98" s="6" t="s">
        <v>1557</v>
      </c>
      <c r="I98" s="6" t="s">
        <v>1558</v>
      </c>
      <c r="J98" s="6" t="s">
        <v>36</v>
      </c>
      <c r="K98" s="6" t="s">
        <v>37</v>
      </c>
    </row>
    <row r="99" spans="1:11" ht="24.95" hidden="1" customHeight="1">
      <c r="A99" s="6" t="s">
        <v>1494</v>
      </c>
      <c r="B99" s="6" t="s">
        <v>1374</v>
      </c>
      <c r="C99" s="6" t="s">
        <v>136</v>
      </c>
      <c r="D99" s="130" t="s">
        <v>1559</v>
      </c>
      <c r="E99" s="6" t="s">
        <v>239</v>
      </c>
      <c r="F99" s="6" t="s">
        <v>18</v>
      </c>
      <c r="G99" s="134">
        <v>190297000</v>
      </c>
      <c r="H99" s="6" t="s">
        <v>1560</v>
      </c>
      <c r="I99" s="6" t="s">
        <v>1561</v>
      </c>
      <c r="J99" s="6" t="s">
        <v>36</v>
      </c>
      <c r="K99" s="6" t="s">
        <v>715</v>
      </c>
    </row>
    <row r="100" spans="1:11" ht="24.95" hidden="1" customHeight="1">
      <c r="A100" s="6" t="s">
        <v>1494</v>
      </c>
      <c r="B100" s="6" t="s">
        <v>1374</v>
      </c>
      <c r="C100" s="6" t="s">
        <v>136</v>
      </c>
      <c r="D100" s="130" t="s">
        <v>1562</v>
      </c>
      <c r="E100" s="6" t="s">
        <v>239</v>
      </c>
      <c r="F100" s="6" t="s">
        <v>18</v>
      </c>
      <c r="G100" s="134">
        <v>28000000</v>
      </c>
      <c r="H100" s="6" t="s">
        <v>1563</v>
      </c>
      <c r="I100" s="6" t="s">
        <v>1564</v>
      </c>
      <c r="J100" s="6" t="s">
        <v>36</v>
      </c>
      <c r="K100" s="6" t="s">
        <v>133</v>
      </c>
    </row>
    <row r="101" spans="1:11" ht="24.95" hidden="1" customHeight="1">
      <c r="A101" s="6" t="s">
        <v>1494</v>
      </c>
      <c r="B101" s="6" t="s">
        <v>1374</v>
      </c>
      <c r="C101" s="6" t="s">
        <v>136</v>
      </c>
      <c r="D101" s="130" t="s">
        <v>1565</v>
      </c>
      <c r="E101" s="6" t="s">
        <v>239</v>
      </c>
      <c r="F101" s="6" t="s">
        <v>18</v>
      </c>
      <c r="G101" s="134">
        <v>61000000</v>
      </c>
      <c r="H101" s="6" t="s">
        <v>1563</v>
      </c>
      <c r="I101" s="6" t="s">
        <v>1564</v>
      </c>
      <c r="J101" s="6" t="s">
        <v>36</v>
      </c>
      <c r="K101" s="6" t="s">
        <v>133</v>
      </c>
    </row>
    <row r="102" spans="1:11" ht="24.95" hidden="1" customHeight="1">
      <c r="A102" s="6" t="s">
        <v>1494</v>
      </c>
      <c r="B102" s="6" t="s">
        <v>1345</v>
      </c>
      <c r="C102" s="6" t="s">
        <v>1566</v>
      </c>
      <c r="D102" s="160" t="s">
        <v>1567</v>
      </c>
      <c r="E102" s="6" t="s">
        <v>239</v>
      </c>
      <c r="F102" s="6" t="s">
        <v>18</v>
      </c>
      <c r="G102" s="134">
        <v>22000000</v>
      </c>
      <c r="H102" s="6" t="s">
        <v>1568</v>
      </c>
      <c r="I102" s="6" t="s">
        <v>1569</v>
      </c>
      <c r="J102" s="6" t="s">
        <v>36</v>
      </c>
      <c r="K102" s="6" t="s">
        <v>133</v>
      </c>
    </row>
    <row r="103" spans="1:11" ht="24.95" hidden="1" customHeight="1">
      <c r="A103" s="6" t="s">
        <v>1494</v>
      </c>
      <c r="B103" s="6" t="s">
        <v>1349</v>
      </c>
      <c r="C103" s="6" t="s">
        <v>136</v>
      </c>
      <c r="D103" s="160" t="s">
        <v>1570</v>
      </c>
      <c r="E103" s="6" t="s">
        <v>149</v>
      </c>
      <c r="F103" s="6" t="s">
        <v>18</v>
      </c>
      <c r="G103" s="134">
        <v>17000000</v>
      </c>
      <c r="H103" s="6" t="s">
        <v>1571</v>
      </c>
      <c r="I103" s="6" t="s">
        <v>1572</v>
      </c>
      <c r="J103" s="6" t="s">
        <v>36</v>
      </c>
      <c r="K103" s="6" t="s">
        <v>133</v>
      </c>
    </row>
    <row r="104" spans="1:11" ht="24.95" hidden="1" customHeight="1">
      <c r="A104" s="6" t="s">
        <v>1494</v>
      </c>
      <c r="B104" s="6" t="s">
        <v>1573</v>
      </c>
      <c r="C104" s="6" t="s">
        <v>1566</v>
      </c>
      <c r="D104" s="130" t="s">
        <v>1574</v>
      </c>
      <c r="E104" s="6" t="s">
        <v>239</v>
      </c>
      <c r="F104" s="6" t="s">
        <v>1282</v>
      </c>
      <c r="G104" s="134">
        <v>18000000</v>
      </c>
      <c r="H104" s="6" t="s">
        <v>1575</v>
      </c>
      <c r="I104" s="6" t="s">
        <v>1576</v>
      </c>
      <c r="J104" s="6" t="s">
        <v>36</v>
      </c>
      <c r="K104" s="6" t="s">
        <v>133</v>
      </c>
    </row>
    <row r="105" spans="1:11" ht="24.95" hidden="1" customHeight="1">
      <c r="A105" s="6" t="s">
        <v>1494</v>
      </c>
      <c r="B105" s="6" t="s">
        <v>1394</v>
      </c>
      <c r="C105" s="6" t="s">
        <v>1577</v>
      </c>
      <c r="D105" s="130" t="s">
        <v>1578</v>
      </c>
      <c r="E105" s="6" t="s">
        <v>1499</v>
      </c>
      <c r="F105" s="6" t="s">
        <v>1282</v>
      </c>
      <c r="G105" s="134">
        <v>50000000</v>
      </c>
      <c r="H105" s="6" t="s">
        <v>1405</v>
      </c>
      <c r="I105" s="6" t="s">
        <v>1579</v>
      </c>
      <c r="J105" s="6" t="s">
        <v>36</v>
      </c>
      <c r="K105" s="6" t="s">
        <v>37</v>
      </c>
    </row>
    <row r="106" spans="1:11" ht="24.95" hidden="1" customHeight="1">
      <c r="A106" s="6" t="s">
        <v>1494</v>
      </c>
      <c r="B106" s="6" t="s">
        <v>1349</v>
      </c>
      <c r="C106" s="6" t="s">
        <v>213</v>
      </c>
      <c r="D106" s="160" t="s">
        <v>1580</v>
      </c>
      <c r="E106" s="6" t="s">
        <v>239</v>
      </c>
      <c r="F106" s="6" t="s">
        <v>18</v>
      </c>
      <c r="G106" s="134">
        <v>50000000</v>
      </c>
      <c r="H106" s="6" t="s">
        <v>1581</v>
      </c>
      <c r="I106" s="6" t="s">
        <v>1582</v>
      </c>
      <c r="J106" s="6" t="s">
        <v>36</v>
      </c>
      <c r="K106" s="6" t="s">
        <v>133</v>
      </c>
    </row>
    <row r="107" spans="1:11" ht="24.95" hidden="1" customHeight="1">
      <c r="A107" s="6" t="s">
        <v>1494</v>
      </c>
      <c r="B107" s="6" t="s">
        <v>1573</v>
      </c>
      <c r="C107" s="6" t="s">
        <v>1583</v>
      </c>
      <c r="D107" s="130" t="s">
        <v>1584</v>
      </c>
      <c r="E107" s="6" t="s">
        <v>239</v>
      </c>
      <c r="F107" s="6" t="s">
        <v>830</v>
      </c>
      <c r="G107" s="134">
        <v>60000000</v>
      </c>
      <c r="H107" s="6" t="s">
        <v>1585</v>
      </c>
      <c r="I107" s="6" t="s">
        <v>1586</v>
      </c>
      <c r="J107" s="6" t="s">
        <v>36</v>
      </c>
      <c r="K107" s="6" t="s">
        <v>133</v>
      </c>
    </row>
    <row r="108" spans="1:11" ht="24.95" customHeight="1">
      <c r="A108" s="6" t="s">
        <v>1494</v>
      </c>
      <c r="B108" s="6" t="s">
        <v>1427</v>
      </c>
      <c r="C108" s="6" t="s">
        <v>126</v>
      </c>
      <c r="D108" s="130" t="s">
        <v>1587</v>
      </c>
      <c r="E108" s="6" t="s">
        <v>747</v>
      </c>
      <c r="F108" s="6" t="s">
        <v>18</v>
      </c>
      <c r="G108" s="134">
        <v>85000000</v>
      </c>
      <c r="H108" s="6" t="s">
        <v>1588</v>
      </c>
      <c r="I108" s="6" t="s">
        <v>1589</v>
      </c>
      <c r="J108" s="6" t="s">
        <v>36</v>
      </c>
      <c r="K108" s="6" t="s">
        <v>133</v>
      </c>
    </row>
    <row r="109" spans="1:11" ht="24.95" customHeight="1">
      <c r="A109" s="6" t="s">
        <v>1494</v>
      </c>
      <c r="B109" s="6" t="s">
        <v>1590</v>
      </c>
      <c r="C109" s="6" t="s">
        <v>935</v>
      </c>
      <c r="D109" s="130" t="s">
        <v>1591</v>
      </c>
      <c r="E109" s="6" t="s">
        <v>149</v>
      </c>
      <c r="F109" s="6" t="s">
        <v>18</v>
      </c>
      <c r="G109" s="120">
        <v>16000000</v>
      </c>
      <c r="H109" s="6" t="s">
        <v>1592</v>
      </c>
      <c r="I109" s="6" t="s">
        <v>1593</v>
      </c>
      <c r="J109" s="6" t="s">
        <v>36</v>
      </c>
      <c r="K109" s="6" t="s">
        <v>829</v>
      </c>
    </row>
    <row r="110" spans="1:11" ht="24.95" customHeight="1">
      <c r="A110" s="6" t="s">
        <v>1494</v>
      </c>
      <c r="B110" s="6" t="s">
        <v>1594</v>
      </c>
      <c r="C110" s="6" t="s">
        <v>951</v>
      </c>
      <c r="D110" s="130" t="s">
        <v>1595</v>
      </c>
      <c r="E110" s="6" t="s">
        <v>1051</v>
      </c>
      <c r="F110" s="6" t="s">
        <v>830</v>
      </c>
      <c r="G110" s="134">
        <v>30000000</v>
      </c>
      <c r="H110" s="6" t="s">
        <v>1596</v>
      </c>
      <c r="I110" s="6" t="s">
        <v>1597</v>
      </c>
      <c r="J110" s="6" t="s">
        <v>36</v>
      </c>
      <c r="K110" s="6" t="s">
        <v>37</v>
      </c>
    </row>
    <row r="111" spans="1:11" ht="24.95" customHeight="1">
      <c r="A111" s="6" t="s">
        <v>1494</v>
      </c>
      <c r="B111" s="6" t="s">
        <v>1431</v>
      </c>
      <c r="C111" s="6" t="s">
        <v>951</v>
      </c>
      <c r="D111" s="130" t="s">
        <v>1598</v>
      </c>
      <c r="E111" s="6" t="s">
        <v>747</v>
      </c>
      <c r="F111" s="6" t="s">
        <v>18</v>
      </c>
      <c r="G111" s="134">
        <v>128000000</v>
      </c>
      <c r="H111" s="6" t="s">
        <v>1599</v>
      </c>
      <c r="I111" s="6" t="s">
        <v>1600</v>
      </c>
      <c r="J111" s="6" t="s">
        <v>36</v>
      </c>
      <c r="K111" s="6" t="s">
        <v>133</v>
      </c>
    </row>
    <row r="112" spans="1:11" ht="24.95" customHeight="1">
      <c r="A112" s="6" t="s">
        <v>1494</v>
      </c>
      <c r="B112" s="6" t="s">
        <v>1427</v>
      </c>
      <c r="C112" s="6" t="s">
        <v>147</v>
      </c>
      <c r="D112" s="130" t="s">
        <v>1601</v>
      </c>
      <c r="E112" s="6" t="s">
        <v>144</v>
      </c>
      <c r="F112" s="6" t="s">
        <v>18</v>
      </c>
      <c r="G112" s="134">
        <v>100000</v>
      </c>
      <c r="H112" s="6" t="s">
        <v>1602</v>
      </c>
      <c r="I112" s="6" t="s">
        <v>1603</v>
      </c>
      <c r="J112" s="6" t="s">
        <v>36</v>
      </c>
      <c r="K112" s="6" t="s">
        <v>115</v>
      </c>
    </row>
    <row r="113" spans="1:12" ht="24.95" customHeight="1">
      <c r="A113" s="6" t="s">
        <v>1494</v>
      </c>
      <c r="B113" s="6" t="s">
        <v>1431</v>
      </c>
      <c r="C113" s="6" t="s">
        <v>956</v>
      </c>
      <c r="D113" s="130" t="s">
        <v>1604</v>
      </c>
      <c r="E113" s="6" t="s">
        <v>1091</v>
      </c>
      <c r="F113" s="6" t="s">
        <v>830</v>
      </c>
      <c r="G113" s="134">
        <v>64000000</v>
      </c>
      <c r="H113" s="6" t="s">
        <v>1599</v>
      </c>
      <c r="I113" s="6" t="s">
        <v>1600</v>
      </c>
      <c r="J113" s="6" t="s">
        <v>36</v>
      </c>
      <c r="K113" s="6" t="s">
        <v>133</v>
      </c>
    </row>
    <row r="114" spans="1:12" ht="24.95" customHeight="1">
      <c r="A114" s="6" t="s">
        <v>1494</v>
      </c>
      <c r="B114" s="6" t="s">
        <v>1431</v>
      </c>
      <c r="C114" s="6" t="s">
        <v>956</v>
      </c>
      <c r="D114" s="160" t="s">
        <v>1605</v>
      </c>
      <c r="E114" s="6" t="s">
        <v>149</v>
      </c>
      <c r="F114" s="6" t="s">
        <v>18</v>
      </c>
      <c r="G114" s="134">
        <v>57000000</v>
      </c>
      <c r="H114" s="6" t="s">
        <v>1606</v>
      </c>
      <c r="I114" s="6" t="s">
        <v>1607</v>
      </c>
      <c r="J114" s="6" t="s">
        <v>36</v>
      </c>
      <c r="K114" s="6" t="s">
        <v>133</v>
      </c>
    </row>
    <row r="115" spans="1:12" ht="24.95" customHeight="1">
      <c r="A115" s="6" t="s">
        <v>1494</v>
      </c>
      <c r="B115" s="6" t="s">
        <v>1608</v>
      </c>
      <c r="C115" s="6" t="s">
        <v>147</v>
      </c>
      <c r="D115" s="160" t="s">
        <v>1609</v>
      </c>
      <c r="E115" s="6" t="s">
        <v>149</v>
      </c>
      <c r="F115" s="6" t="s">
        <v>18</v>
      </c>
      <c r="G115" s="134">
        <v>50000000</v>
      </c>
      <c r="H115" s="6" t="s">
        <v>1610</v>
      </c>
      <c r="I115" s="6" t="s">
        <v>1611</v>
      </c>
      <c r="J115" s="6" t="s">
        <v>36</v>
      </c>
      <c r="K115" s="6" t="s">
        <v>133</v>
      </c>
    </row>
    <row r="116" spans="1:12" ht="24.95" customHeight="1">
      <c r="A116" s="6" t="s">
        <v>1494</v>
      </c>
      <c r="B116" s="10" t="s">
        <v>1608</v>
      </c>
      <c r="C116" s="6" t="s">
        <v>1612</v>
      </c>
      <c r="D116" s="130" t="s">
        <v>1613</v>
      </c>
      <c r="E116" s="6" t="s">
        <v>747</v>
      </c>
      <c r="F116" s="6" t="s">
        <v>1614</v>
      </c>
      <c r="G116" s="134">
        <v>150000000</v>
      </c>
      <c r="H116" s="6" t="s">
        <v>1615</v>
      </c>
      <c r="I116" s="6" t="s">
        <v>1616</v>
      </c>
      <c r="J116" s="6" t="s">
        <v>36</v>
      </c>
      <c r="K116" s="6" t="s">
        <v>1617</v>
      </c>
    </row>
    <row r="117" spans="1:12" ht="24.95" customHeight="1">
      <c r="A117" s="6" t="s">
        <v>1494</v>
      </c>
      <c r="B117" s="6" t="s">
        <v>1618</v>
      </c>
      <c r="C117" s="6" t="s">
        <v>1612</v>
      </c>
      <c r="D117" s="130" t="s">
        <v>1619</v>
      </c>
      <c r="E117" s="6" t="s">
        <v>149</v>
      </c>
      <c r="F117" s="6" t="s">
        <v>18</v>
      </c>
      <c r="G117" s="134">
        <v>110000000</v>
      </c>
      <c r="H117" s="6" t="s">
        <v>1620</v>
      </c>
      <c r="I117" s="6" t="s">
        <v>1621</v>
      </c>
      <c r="J117" s="6" t="s">
        <v>36</v>
      </c>
      <c r="K117" s="6" t="s">
        <v>133</v>
      </c>
      <c r="L117" s="49"/>
    </row>
    <row r="118" spans="1:12" ht="24.95" customHeight="1">
      <c r="A118" s="6" t="s">
        <v>1494</v>
      </c>
      <c r="B118" s="6" t="s">
        <v>1456</v>
      </c>
      <c r="C118" s="6" t="s">
        <v>147</v>
      </c>
      <c r="D118" s="130" t="s">
        <v>1622</v>
      </c>
      <c r="E118" s="6" t="s">
        <v>149</v>
      </c>
      <c r="F118" s="6" t="s">
        <v>18</v>
      </c>
      <c r="G118" s="213">
        <v>40000000</v>
      </c>
      <c r="H118" s="6" t="s">
        <v>1458</v>
      </c>
      <c r="I118" s="6" t="s">
        <v>1459</v>
      </c>
      <c r="J118" s="6" t="s">
        <v>36</v>
      </c>
      <c r="K118" s="6" t="s">
        <v>115</v>
      </c>
      <c r="L118" s="49"/>
    </row>
    <row r="119" spans="1:12" ht="24.95" hidden="1" customHeight="1">
      <c r="A119" s="10" t="s">
        <v>1623</v>
      </c>
      <c r="B119" s="6" t="s">
        <v>1624</v>
      </c>
      <c r="C119" s="6" t="s">
        <v>1279</v>
      </c>
      <c r="D119" s="130" t="s">
        <v>1625</v>
      </c>
      <c r="E119" s="6" t="s">
        <v>149</v>
      </c>
      <c r="F119" s="6" t="s">
        <v>119</v>
      </c>
      <c r="G119" s="120">
        <v>11000000</v>
      </c>
      <c r="H119" s="6" t="s">
        <v>1626</v>
      </c>
      <c r="I119" s="6" t="s">
        <v>1627</v>
      </c>
      <c r="J119" s="6" t="s">
        <v>36</v>
      </c>
      <c r="K119" s="6" t="s">
        <v>115</v>
      </c>
    </row>
    <row r="120" spans="1:12" ht="24.95" hidden="1" customHeight="1">
      <c r="A120" s="10" t="s">
        <v>1628</v>
      </c>
      <c r="B120" s="6" t="s">
        <v>1629</v>
      </c>
      <c r="C120" s="6" t="s">
        <v>108</v>
      </c>
      <c r="D120" s="130" t="s">
        <v>1630</v>
      </c>
      <c r="E120" s="6" t="s">
        <v>508</v>
      </c>
      <c r="F120" s="6" t="s">
        <v>18</v>
      </c>
      <c r="G120" s="120">
        <v>100000000</v>
      </c>
      <c r="H120" s="6" t="s">
        <v>1631</v>
      </c>
      <c r="I120" s="6" t="s">
        <v>1632</v>
      </c>
      <c r="J120" s="6" t="s">
        <v>512</v>
      </c>
      <c r="K120" s="6" t="s">
        <v>630</v>
      </c>
    </row>
    <row r="121" spans="1:12" ht="24.95" hidden="1" customHeight="1">
      <c r="A121" s="10" t="s">
        <v>1628</v>
      </c>
      <c r="B121" s="6" t="s">
        <v>523</v>
      </c>
      <c r="C121" s="6" t="s">
        <v>108</v>
      </c>
      <c r="D121" s="130" t="s">
        <v>1633</v>
      </c>
      <c r="E121" s="6" t="s">
        <v>149</v>
      </c>
      <c r="F121" s="6" t="s">
        <v>18</v>
      </c>
      <c r="G121" s="120">
        <v>157000000</v>
      </c>
      <c r="H121" s="6" t="s">
        <v>1634</v>
      </c>
      <c r="I121" s="6" t="s">
        <v>1635</v>
      </c>
      <c r="J121" s="6" t="s">
        <v>1099</v>
      </c>
      <c r="K121" s="6" t="s">
        <v>715</v>
      </c>
    </row>
    <row r="122" spans="1:12" ht="24.95" hidden="1" customHeight="1">
      <c r="A122" s="10" t="s">
        <v>1628</v>
      </c>
      <c r="B122" s="6" t="s">
        <v>1636</v>
      </c>
      <c r="C122" s="6" t="s">
        <v>108</v>
      </c>
      <c r="D122" s="130" t="s">
        <v>1637</v>
      </c>
      <c r="E122" s="6" t="s">
        <v>19</v>
      </c>
      <c r="F122" s="6" t="s">
        <v>18</v>
      </c>
      <c r="G122" s="120">
        <v>350000000</v>
      </c>
      <c r="H122" s="6" t="s">
        <v>1638</v>
      </c>
      <c r="I122" s="6" t="s">
        <v>1639</v>
      </c>
      <c r="J122" s="6" t="s">
        <v>36</v>
      </c>
      <c r="K122" s="6" t="s">
        <v>37</v>
      </c>
    </row>
    <row r="123" spans="1:12" ht="24.95" hidden="1" customHeight="1">
      <c r="A123" s="10" t="s">
        <v>1628</v>
      </c>
      <c r="B123" s="6" t="s">
        <v>1636</v>
      </c>
      <c r="C123" s="6" t="s">
        <v>108</v>
      </c>
      <c r="D123" s="130" t="s">
        <v>1640</v>
      </c>
      <c r="E123" s="6" t="s">
        <v>962</v>
      </c>
      <c r="F123" s="6" t="s">
        <v>18</v>
      </c>
      <c r="G123" s="120">
        <v>40000000</v>
      </c>
      <c r="H123" s="6" t="s">
        <v>1641</v>
      </c>
      <c r="I123" s="6" t="s">
        <v>1642</v>
      </c>
      <c r="J123" s="6" t="s">
        <v>1099</v>
      </c>
      <c r="K123" s="6" t="s">
        <v>715</v>
      </c>
    </row>
    <row r="124" spans="1:12" ht="24.95" hidden="1" customHeight="1">
      <c r="A124" s="10" t="s">
        <v>1628</v>
      </c>
      <c r="B124" s="6" t="s">
        <v>676</v>
      </c>
      <c r="C124" s="6" t="s">
        <v>108</v>
      </c>
      <c r="D124" s="130" t="s">
        <v>1643</v>
      </c>
      <c r="E124" s="6" t="s">
        <v>747</v>
      </c>
      <c r="F124" s="6" t="s">
        <v>18</v>
      </c>
      <c r="G124" s="120">
        <v>4765651200</v>
      </c>
      <c r="H124" s="6" t="s">
        <v>1644</v>
      </c>
      <c r="I124" s="6" t="s">
        <v>1645</v>
      </c>
      <c r="J124" s="6" t="s">
        <v>36</v>
      </c>
      <c r="K124" s="6" t="s">
        <v>715</v>
      </c>
    </row>
    <row r="125" spans="1:12" ht="24.95" hidden="1" customHeight="1">
      <c r="A125" s="10" t="s">
        <v>1628</v>
      </c>
      <c r="B125" s="10" t="s">
        <v>676</v>
      </c>
      <c r="C125" s="6" t="s">
        <v>551</v>
      </c>
      <c r="D125" s="130" t="s">
        <v>1646</v>
      </c>
      <c r="E125" s="6" t="s">
        <v>19</v>
      </c>
      <c r="F125" s="6" t="s">
        <v>18</v>
      </c>
      <c r="G125" s="120">
        <v>35000000</v>
      </c>
      <c r="H125" s="6" t="s">
        <v>1647</v>
      </c>
      <c r="I125" s="6" t="s">
        <v>1648</v>
      </c>
      <c r="J125" s="6" t="s">
        <v>36</v>
      </c>
      <c r="K125" s="6" t="s">
        <v>844</v>
      </c>
    </row>
    <row r="126" spans="1:12" ht="24.95" hidden="1" customHeight="1">
      <c r="A126" s="10" t="s">
        <v>1628</v>
      </c>
      <c r="B126" s="6" t="s">
        <v>496</v>
      </c>
      <c r="C126" s="6" t="s">
        <v>108</v>
      </c>
      <c r="D126" s="130" t="s">
        <v>1649</v>
      </c>
      <c r="E126" s="6" t="s">
        <v>149</v>
      </c>
      <c r="F126" s="6" t="s">
        <v>18</v>
      </c>
      <c r="G126" s="120">
        <v>3832093</v>
      </c>
      <c r="H126" s="6" t="s">
        <v>1650</v>
      </c>
      <c r="I126" s="6" t="s">
        <v>1651</v>
      </c>
      <c r="J126" s="6" t="s">
        <v>36</v>
      </c>
      <c r="K126" s="6" t="s">
        <v>37</v>
      </c>
    </row>
    <row r="127" spans="1:12" ht="24.95" hidden="1" customHeight="1">
      <c r="A127" s="10" t="s">
        <v>1628</v>
      </c>
      <c r="B127" s="50" t="s">
        <v>496</v>
      </c>
      <c r="C127" s="6" t="s">
        <v>551</v>
      </c>
      <c r="D127" s="46" t="s">
        <v>1652</v>
      </c>
      <c r="E127" s="6" t="s">
        <v>493</v>
      </c>
      <c r="F127" s="6" t="s">
        <v>18</v>
      </c>
      <c r="G127" s="120">
        <v>394025789</v>
      </c>
      <c r="H127" s="6" t="s">
        <v>1653</v>
      </c>
      <c r="I127" s="6" t="s">
        <v>1654</v>
      </c>
      <c r="J127" s="6" t="s">
        <v>512</v>
      </c>
      <c r="K127" s="6" t="s">
        <v>22</v>
      </c>
    </row>
    <row r="128" spans="1:12" ht="24.95" hidden="1" customHeight="1">
      <c r="A128" s="10" t="s">
        <v>1628</v>
      </c>
      <c r="B128" s="50" t="s">
        <v>496</v>
      </c>
      <c r="C128" s="6" t="s">
        <v>551</v>
      </c>
      <c r="D128" s="46" t="s">
        <v>1655</v>
      </c>
      <c r="E128" s="6" t="s">
        <v>493</v>
      </c>
      <c r="F128" s="6" t="s">
        <v>503</v>
      </c>
      <c r="G128" s="120">
        <v>403397739</v>
      </c>
      <c r="H128" s="6" t="s">
        <v>1653</v>
      </c>
      <c r="I128" s="6" t="s">
        <v>1654</v>
      </c>
      <c r="J128" s="6" t="s">
        <v>512</v>
      </c>
      <c r="K128" s="6" t="s">
        <v>22</v>
      </c>
    </row>
    <row r="129" spans="1:25" ht="24.95" hidden="1" customHeight="1">
      <c r="A129" s="10" t="s">
        <v>1628</v>
      </c>
      <c r="B129" s="50" t="s">
        <v>496</v>
      </c>
      <c r="C129" s="6" t="s">
        <v>551</v>
      </c>
      <c r="D129" s="46" t="s">
        <v>1656</v>
      </c>
      <c r="E129" s="6" t="s">
        <v>493</v>
      </c>
      <c r="F129" s="6" t="s">
        <v>503</v>
      </c>
      <c r="G129" s="120">
        <v>383589304</v>
      </c>
      <c r="H129" s="6" t="s">
        <v>1653</v>
      </c>
      <c r="I129" s="6" t="s">
        <v>1654</v>
      </c>
      <c r="J129" s="6" t="s">
        <v>512</v>
      </c>
      <c r="K129" s="6" t="s">
        <v>22</v>
      </c>
    </row>
    <row r="130" spans="1:25" ht="24.95" hidden="1" customHeight="1">
      <c r="A130" s="10" t="s">
        <v>1628</v>
      </c>
      <c r="B130" s="6" t="s">
        <v>1657</v>
      </c>
      <c r="C130" s="6" t="s">
        <v>551</v>
      </c>
      <c r="D130" s="130" t="s">
        <v>1658</v>
      </c>
      <c r="E130" s="6" t="s">
        <v>493</v>
      </c>
      <c r="F130" s="6" t="s">
        <v>503</v>
      </c>
      <c r="G130" s="134">
        <v>35000000</v>
      </c>
      <c r="H130" s="6" t="s">
        <v>1659</v>
      </c>
      <c r="I130" s="6" t="s">
        <v>1660</v>
      </c>
      <c r="J130" s="6" t="s">
        <v>36</v>
      </c>
      <c r="K130" s="6" t="s">
        <v>22</v>
      </c>
    </row>
    <row r="131" spans="1:25" ht="24.95" hidden="1" customHeight="1">
      <c r="A131" s="10" t="s">
        <v>1628</v>
      </c>
      <c r="B131" s="6" t="s">
        <v>1657</v>
      </c>
      <c r="C131" s="6" t="s">
        <v>551</v>
      </c>
      <c r="D131" s="130" t="s">
        <v>1661</v>
      </c>
      <c r="E131" s="6" t="s">
        <v>493</v>
      </c>
      <c r="F131" s="6" t="s">
        <v>503</v>
      </c>
      <c r="G131" s="134">
        <v>35000000</v>
      </c>
      <c r="H131" s="6" t="s">
        <v>1659</v>
      </c>
      <c r="I131" s="6" t="s">
        <v>1662</v>
      </c>
      <c r="J131" s="6" t="s">
        <v>36</v>
      </c>
      <c r="K131" s="6" t="s">
        <v>22</v>
      </c>
    </row>
    <row r="132" spans="1:25" ht="24.95" hidden="1" customHeight="1">
      <c r="A132" s="10" t="s">
        <v>1628</v>
      </c>
      <c r="B132" s="6" t="s">
        <v>1657</v>
      </c>
      <c r="C132" s="6" t="s">
        <v>108</v>
      </c>
      <c r="D132" s="130" t="s">
        <v>1663</v>
      </c>
      <c r="E132" s="6" t="s">
        <v>493</v>
      </c>
      <c r="F132" s="6" t="s">
        <v>503</v>
      </c>
      <c r="G132" s="134">
        <v>100000000</v>
      </c>
      <c r="H132" s="6" t="s">
        <v>1659</v>
      </c>
      <c r="I132" s="6" t="s">
        <v>1664</v>
      </c>
      <c r="J132" s="6" t="s">
        <v>36</v>
      </c>
      <c r="K132" s="6" t="s">
        <v>22</v>
      </c>
    </row>
    <row r="133" spans="1:25" ht="24.95" hidden="1" customHeight="1">
      <c r="A133" s="10" t="s">
        <v>1628</v>
      </c>
      <c r="B133" s="6" t="s">
        <v>1657</v>
      </c>
      <c r="C133" s="6" t="s">
        <v>108</v>
      </c>
      <c r="D133" s="130" t="s">
        <v>1665</v>
      </c>
      <c r="E133" s="6" t="s">
        <v>239</v>
      </c>
      <c r="F133" s="6" t="s">
        <v>18</v>
      </c>
      <c r="G133" s="134">
        <v>75690000</v>
      </c>
      <c r="H133" s="6" t="s">
        <v>1666</v>
      </c>
      <c r="I133" s="6" t="s">
        <v>1667</v>
      </c>
      <c r="J133" s="6" t="s">
        <v>36</v>
      </c>
      <c r="K133" s="6" t="s">
        <v>715</v>
      </c>
    </row>
    <row r="134" spans="1:25" ht="24.95" hidden="1" customHeight="1">
      <c r="A134" s="10" t="s">
        <v>1628</v>
      </c>
      <c r="B134" s="6" t="s">
        <v>1668</v>
      </c>
      <c r="C134" s="6" t="s">
        <v>985</v>
      </c>
      <c r="D134" s="130" t="s">
        <v>1669</v>
      </c>
      <c r="E134" s="6" t="s">
        <v>508</v>
      </c>
      <c r="F134" s="6" t="s">
        <v>18</v>
      </c>
      <c r="G134" s="120">
        <v>72000000</v>
      </c>
      <c r="H134" s="6" t="s">
        <v>1670</v>
      </c>
      <c r="I134" s="6" t="s">
        <v>1671</v>
      </c>
      <c r="J134" s="6" t="s">
        <v>512</v>
      </c>
      <c r="K134" s="6" t="s">
        <v>22</v>
      </c>
    </row>
    <row r="135" spans="1:25" s="51" customFormat="1" ht="24.95" hidden="1" customHeight="1">
      <c r="A135" s="10" t="s">
        <v>1628</v>
      </c>
      <c r="B135" s="6" t="s">
        <v>1672</v>
      </c>
      <c r="C135" s="6" t="s">
        <v>42</v>
      </c>
      <c r="D135" s="130" t="s">
        <v>1673</v>
      </c>
      <c r="E135" s="6" t="s">
        <v>19</v>
      </c>
      <c r="F135" s="6" t="s">
        <v>18</v>
      </c>
      <c r="G135" s="120">
        <v>100000000</v>
      </c>
      <c r="H135" s="6" t="s">
        <v>1674</v>
      </c>
      <c r="I135" s="6" t="s">
        <v>1675</v>
      </c>
      <c r="J135" s="6" t="s">
        <v>1099</v>
      </c>
      <c r="K135" s="6" t="s">
        <v>715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</row>
    <row r="136" spans="1:25" s="51" customFormat="1" ht="24.95" hidden="1" customHeight="1">
      <c r="A136" s="10" t="s">
        <v>1628</v>
      </c>
      <c r="B136" s="6" t="s">
        <v>1672</v>
      </c>
      <c r="C136" s="6" t="s">
        <v>42</v>
      </c>
      <c r="D136" s="130" t="s">
        <v>1676</v>
      </c>
      <c r="E136" s="6" t="s">
        <v>78</v>
      </c>
      <c r="F136" s="6" t="s">
        <v>18</v>
      </c>
      <c r="G136" s="120">
        <v>162000000</v>
      </c>
      <c r="H136" s="6" t="s">
        <v>1677</v>
      </c>
      <c r="I136" s="6" t="s">
        <v>1678</v>
      </c>
      <c r="J136" s="6" t="s">
        <v>36</v>
      </c>
      <c r="K136" s="6" t="s">
        <v>37</v>
      </c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</row>
    <row r="137" spans="1:25" s="51" customFormat="1" ht="24.95" hidden="1" customHeight="1">
      <c r="A137" s="10" t="s">
        <v>1628</v>
      </c>
      <c r="B137" s="6" t="s">
        <v>1629</v>
      </c>
      <c r="C137" s="50" t="s">
        <v>42</v>
      </c>
      <c r="D137" s="161" t="s">
        <v>1679</v>
      </c>
      <c r="E137" s="6" t="s">
        <v>493</v>
      </c>
      <c r="F137" s="6" t="s">
        <v>18</v>
      </c>
      <c r="G137" s="120">
        <v>70000000</v>
      </c>
      <c r="H137" s="50" t="s">
        <v>1680</v>
      </c>
      <c r="I137" s="50" t="s">
        <v>1681</v>
      </c>
      <c r="J137" s="6" t="s">
        <v>1099</v>
      </c>
      <c r="K137" s="6" t="s">
        <v>630</v>
      </c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</row>
    <row r="138" spans="1:25" s="51" customFormat="1" ht="24.95" hidden="1" customHeight="1">
      <c r="A138" s="10" t="s">
        <v>1628</v>
      </c>
      <c r="B138" s="6" t="s">
        <v>1636</v>
      </c>
      <c r="C138" s="6" t="s">
        <v>985</v>
      </c>
      <c r="D138" s="130" t="s">
        <v>1682</v>
      </c>
      <c r="E138" s="6" t="s">
        <v>493</v>
      </c>
      <c r="F138" s="6" t="s">
        <v>503</v>
      </c>
      <c r="G138" s="120">
        <v>33000000</v>
      </c>
      <c r="H138" s="6" t="s">
        <v>1683</v>
      </c>
      <c r="I138" s="6" t="s">
        <v>1684</v>
      </c>
      <c r="J138" s="6" t="s">
        <v>36</v>
      </c>
      <c r="K138" s="6" t="s">
        <v>22</v>
      </c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</row>
    <row r="139" spans="1:25" ht="24.95" hidden="1" customHeight="1">
      <c r="A139" s="10" t="s">
        <v>1628</v>
      </c>
      <c r="B139" s="10" t="s">
        <v>1685</v>
      </c>
      <c r="C139" s="6" t="s">
        <v>42</v>
      </c>
      <c r="D139" s="130" t="s">
        <v>1686</v>
      </c>
      <c r="E139" s="6" t="s">
        <v>78</v>
      </c>
      <c r="F139" s="6" t="s">
        <v>18</v>
      </c>
      <c r="G139" s="120">
        <v>113000000</v>
      </c>
      <c r="H139" s="6" t="s">
        <v>1687</v>
      </c>
      <c r="I139" s="6" t="s">
        <v>1688</v>
      </c>
      <c r="J139" s="6" t="s">
        <v>36</v>
      </c>
      <c r="K139" s="6" t="s">
        <v>22</v>
      </c>
    </row>
    <row r="140" spans="1:25" ht="24.95" hidden="1" customHeight="1">
      <c r="A140" s="10" t="s">
        <v>1628</v>
      </c>
      <c r="B140" s="10" t="s">
        <v>1685</v>
      </c>
      <c r="C140" s="6" t="s">
        <v>985</v>
      </c>
      <c r="D140" s="130" t="s">
        <v>1689</v>
      </c>
      <c r="E140" s="6" t="s">
        <v>78</v>
      </c>
      <c r="F140" s="6" t="s">
        <v>18</v>
      </c>
      <c r="G140" s="120">
        <v>230341720</v>
      </c>
      <c r="H140" s="6" t="s">
        <v>1690</v>
      </c>
      <c r="I140" s="6" t="s">
        <v>1691</v>
      </c>
      <c r="J140" s="6" t="s">
        <v>36</v>
      </c>
      <c r="K140" s="6" t="s">
        <v>22</v>
      </c>
    </row>
    <row r="141" spans="1:25" ht="24.95" hidden="1" customHeight="1">
      <c r="A141" s="10" t="s">
        <v>1628</v>
      </c>
      <c r="B141" s="10" t="s">
        <v>496</v>
      </c>
      <c r="C141" s="6" t="s">
        <v>985</v>
      </c>
      <c r="D141" s="130" t="s">
        <v>1692</v>
      </c>
      <c r="E141" s="6" t="s">
        <v>144</v>
      </c>
      <c r="F141" s="6" t="s">
        <v>18</v>
      </c>
      <c r="G141" s="120">
        <v>17000000</v>
      </c>
      <c r="H141" s="6" t="s">
        <v>1693</v>
      </c>
      <c r="I141" s="6" t="s">
        <v>1694</v>
      </c>
      <c r="J141" s="6" t="s">
        <v>36</v>
      </c>
      <c r="K141" s="6" t="s">
        <v>22</v>
      </c>
    </row>
    <row r="142" spans="1:25" ht="24.95" hidden="1" customHeight="1">
      <c r="A142" s="10" t="s">
        <v>1628</v>
      </c>
      <c r="B142" s="10" t="s">
        <v>496</v>
      </c>
      <c r="C142" s="6" t="s">
        <v>985</v>
      </c>
      <c r="D142" s="130" t="s">
        <v>1695</v>
      </c>
      <c r="E142" s="6" t="s">
        <v>149</v>
      </c>
      <c r="F142" s="6" t="s">
        <v>18</v>
      </c>
      <c r="G142" s="120">
        <v>15000000</v>
      </c>
      <c r="H142" s="6" t="s">
        <v>1693</v>
      </c>
      <c r="I142" s="6" t="s">
        <v>1694</v>
      </c>
      <c r="J142" s="6" t="s">
        <v>36</v>
      </c>
      <c r="K142" s="6" t="s">
        <v>22</v>
      </c>
    </row>
    <row r="143" spans="1:25" ht="24.95" hidden="1" customHeight="1">
      <c r="A143" s="10" t="s">
        <v>1628</v>
      </c>
      <c r="B143" s="10" t="s">
        <v>496</v>
      </c>
      <c r="C143" s="6" t="s">
        <v>42</v>
      </c>
      <c r="D143" s="130" t="s">
        <v>1696</v>
      </c>
      <c r="E143" s="6" t="s">
        <v>78</v>
      </c>
      <c r="F143" s="6" t="s">
        <v>18</v>
      </c>
      <c r="G143" s="134">
        <v>154646191</v>
      </c>
      <c r="H143" s="6" t="s">
        <v>1697</v>
      </c>
      <c r="I143" s="6" t="s">
        <v>1698</v>
      </c>
      <c r="J143" s="6" t="s">
        <v>36</v>
      </c>
      <c r="K143" s="6" t="s">
        <v>37</v>
      </c>
    </row>
    <row r="144" spans="1:25" ht="24.95" hidden="1" customHeight="1">
      <c r="A144" s="10" t="s">
        <v>1628</v>
      </c>
      <c r="B144" s="10" t="s">
        <v>496</v>
      </c>
      <c r="C144" s="6" t="s">
        <v>42</v>
      </c>
      <c r="D144" s="130" t="s">
        <v>1699</v>
      </c>
      <c r="E144" s="6" t="s">
        <v>144</v>
      </c>
      <c r="F144" s="6" t="s">
        <v>18</v>
      </c>
      <c r="G144" s="120">
        <v>23354843</v>
      </c>
      <c r="H144" s="6" t="s">
        <v>1697</v>
      </c>
      <c r="I144" s="6" t="s">
        <v>1698</v>
      </c>
      <c r="J144" s="6" t="s">
        <v>36</v>
      </c>
      <c r="K144" s="6" t="s">
        <v>37</v>
      </c>
    </row>
    <row r="145" spans="1:25" ht="24.95" hidden="1" customHeight="1">
      <c r="A145" s="10" t="s">
        <v>1628</v>
      </c>
      <c r="B145" s="10" t="s">
        <v>496</v>
      </c>
      <c r="C145" s="6" t="s">
        <v>42</v>
      </c>
      <c r="D145" s="130" t="s">
        <v>1700</v>
      </c>
      <c r="E145" s="6" t="s">
        <v>149</v>
      </c>
      <c r="F145" s="6" t="s">
        <v>18</v>
      </c>
      <c r="G145" s="120">
        <v>10585328</v>
      </c>
      <c r="H145" s="6" t="s">
        <v>1697</v>
      </c>
      <c r="I145" s="6" t="s">
        <v>1698</v>
      </c>
      <c r="J145" s="6" t="s">
        <v>36</v>
      </c>
      <c r="K145" s="6" t="s">
        <v>37</v>
      </c>
    </row>
    <row r="146" spans="1:25" ht="24.95" hidden="1" customHeight="1">
      <c r="A146" s="10" t="s">
        <v>1628</v>
      </c>
      <c r="B146" s="6" t="s">
        <v>1701</v>
      </c>
      <c r="C146" s="6" t="s">
        <v>985</v>
      </c>
      <c r="D146" s="130" t="s">
        <v>1702</v>
      </c>
      <c r="E146" s="6" t="s">
        <v>239</v>
      </c>
      <c r="F146" s="6" t="s">
        <v>18</v>
      </c>
      <c r="G146" s="120">
        <v>130000000</v>
      </c>
      <c r="H146" s="6" t="s">
        <v>1703</v>
      </c>
      <c r="I146" s="6" t="s">
        <v>1704</v>
      </c>
      <c r="J146" s="6" t="s">
        <v>1099</v>
      </c>
      <c r="K146" s="6" t="s">
        <v>715</v>
      </c>
      <c r="Y146">
        <v>0</v>
      </c>
    </row>
    <row r="147" spans="1:25" ht="24.95" hidden="1" customHeight="1">
      <c r="A147" s="10" t="s">
        <v>1628</v>
      </c>
      <c r="B147" s="6" t="s">
        <v>1657</v>
      </c>
      <c r="C147" s="6" t="s">
        <v>985</v>
      </c>
      <c r="D147" s="130" t="s">
        <v>1705</v>
      </c>
      <c r="E147" s="6" t="s">
        <v>78</v>
      </c>
      <c r="F147" s="6" t="s">
        <v>18</v>
      </c>
      <c r="G147" s="134">
        <v>70000000</v>
      </c>
      <c r="H147" s="6" t="s">
        <v>1706</v>
      </c>
      <c r="I147" s="6" t="s">
        <v>1707</v>
      </c>
      <c r="J147" s="6" t="s">
        <v>36</v>
      </c>
      <c r="K147" s="6" t="s">
        <v>22</v>
      </c>
    </row>
    <row r="148" spans="1:25" ht="24.95" hidden="1" customHeight="1">
      <c r="A148" s="10" t="s">
        <v>1628</v>
      </c>
      <c r="B148" s="6" t="s">
        <v>1657</v>
      </c>
      <c r="C148" s="6" t="s">
        <v>985</v>
      </c>
      <c r="D148" s="130" t="s">
        <v>1708</v>
      </c>
      <c r="E148" s="6" t="s">
        <v>78</v>
      </c>
      <c r="F148" s="6" t="s">
        <v>18</v>
      </c>
      <c r="G148" s="134">
        <v>75000000</v>
      </c>
      <c r="H148" s="6" t="s">
        <v>1709</v>
      </c>
      <c r="I148" s="6" t="s">
        <v>1710</v>
      </c>
      <c r="J148" s="6" t="s">
        <v>36</v>
      </c>
      <c r="K148" s="6" t="s">
        <v>22</v>
      </c>
    </row>
    <row r="149" spans="1:25" ht="24.95" hidden="1" customHeight="1">
      <c r="A149" s="10" t="s">
        <v>1628</v>
      </c>
      <c r="B149" s="6" t="s">
        <v>1657</v>
      </c>
      <c r="C149" s="6" t="s">
        <v>985</v>
      </c>
      <c r="D149" s="130" t="s">
        <v>1711</v>
      </c>
      <c r="E149" s="6" t="s">
        <v>78</v>
      </c>
      <c r="F149" s="6" t="s">
        <v>18</v>
      </c>
      <c r="G149" s="134">
        <v>101000000</v>
      </c>
      <c r="H149" s="6" t="s">
        <v>1712</v>
      </c>
      <c r="I149" s="6" t="s">
        <v>1713</v>
      </c>
      <c r="J149" s="6" t="s">
        <v>36</v>
      </c>
      <c r="K149" s="6" t="s">
        <v>22</v>
      </c>
    </row>
    <row r="150" spans="1:25" ht="24.95" hidden="1" customHeight="1">
      <c r="A150" s="10" t="s">
        <v>1628</v>
      </c>
      <c r="B150" s="6" t="s">
        <v>1657</v>
      </c>
      <c r="C150" s="6" t="s">
        <v>985</v>
      </c>
      <c r="D150" s="130" t="s">
        <v>1714</v>
      </c>
      <c r="E150" s="6" t="s">
        <v>493</v>
      </c>
      <c r="F150" s="6" t="s">
        <v>503</v>
      </c>
      <c r="G150" s="134">
        <v>36000000</v>
      </c>
      <c r="H150" s="6" t="s">
        <v>1659</v>
      </c>
      <c r="I150" s="6" t="s">
        <v>1715</v>
      </c>
      <c r="J150" s="6" t="s">
        <v>36</v>
      </c>
      <c r="K150" s="6" t="s">
        <v>22</v>
      </c>
    </row>
    <row r="151" spans="1:25" ht="30" hidden="1" customHeight="1">
      <c r="A151" s="10" t="s">
        <v>1628</v>
      </c>
      <c r="B151" s="6" t="s">
        <v>1657</v>
      </c>
      <c r="C151" s="6" t="s">
        <v>985</v>
      </c>
      <c r="D151" s="130" t="s">
        <v>1716</v>
      </c>
      <c r="E151" s="6" t="s">
        <v>508</v>
      </c>
      <c r="F151" s="6" t="s">
        <v>503</v>
      </c>
      <c r="G151" s="134">
        <v>81000000</v>
      </c>
      <c r="H151" s="6" t="s">
        <v>1717</v>
      </c>
      <c r="I151" s="6" t="s">
        <v>1718</v>
      </c>
      <c r="J151" s="6" t="s">
        <v>512</v>
      </c>
      <c r="K151" s="6" t="s">
        <v>22</v>
      </c>
    </row>
    <row r="152" spans="1:25" ht="24.95" hidden="1" customHeight="1">
      <c r="A152" s="10" t="s">
        <v>1628</v>
      </c>
      <c r="B152" s="6" t="s">
        <v>1668</v>
      </c>
      <c r="C152" s="6" t="s">
        <v>524</v>
      </c>
      <c r="D152" s="130" t="s">
        <v>1719</v>
      </c>
      <c r="E152" s="6" t="s">
        <v>19</v>
      </c>
      <c r="F152" s="6" t="s">
        <v>18</v>
      </c>
      <c r="G152" s="120">
        <v>60000000</v>
      </c>
      <c r="H152" s="6" t="s">
        <v>1720</v>
      </c>
      <c r="I152" s="6" t="s">
        <v>1721</v>
      </c>
      <c r="J152" s="6" t="s">
        <v>512</v>
      </c>
      <c r="K152" s="6" t="s">
        <v>22</v>
      </c>
    </row>
    <row r="153" spans="1:25" ht="24.95" hidden="1" customHeight="1">
      <c r="A153" s="10" t="s">
        <v>1628</v>
      </c>
      <c r="B153" s="6" t="s">
        <v>1668</v>
      </c>
      <c r="C153" s="6" t="s">
        <v>524</v>
      </c>
      <c r="D153" s="130" t="s">
        <v>1722</v>
      </c>
      <c r="E153" s="6" t="s">
        <v>19</v>
      </c>
      <c r="F153" s="6" t="s">
        <v>18</v>
      </c>
      <c r="G153" s="120">
        <v>30000000</v>
      </c>
      <c r="H153" s="6" t="s">
        <v>1720</v>
      </c>
      <c r="I153" s="6" t="s">
        <v>1721</v>
      </c>
      <c r="J153" s="6" t="s">
        <v>512</v>
      </c>
      <c r="K153" s="6" t="s">
        <v>22</v>
      </c>
    </row>
    <row r="154" spans="1:25" ht="24.95" hidden="1" customHeight="1">
      <c r="A154" s="10" t="s">
        <v>1628</v>
      </c>
      <c r="B154" s="10" t="s">
        <v>1723</v>
      </c>
      <c r="C154" s="52" t="s">
        <v>524</v>
      </c>
      <c r="D154" s="160" t="s">
        <v>1724</v>
      </c>
      <c r="E154" s="7" t="s">
        <v>962</v>
      </c>
      <c r="F154" s="7" t="s">
        <v>503</v>
      </c>
      <c r="G154" s="120">
        <v>120000000</v>
      </c>
      <c r="H154" s="52" t="s">
        <v>1725</v>
      </c>
      <c r="I154" s="52" t="s">
        <v>1726</v>
      </c>
      <c r="J154" s="6" t="s">
        <v>36</v>
      </c>
      <c r="K154" s="6" t="s">
        <v>715</v>
      </c>
    </row>
    <row r="155" spans="1:25" ht="24.95" hidden="1" customHeight="1">
      <c r="A155" s="10" t="s">
        <v>1628</v>
      </c>
      <c r="B155" s="6" t="s">
        <v>1636</v>
      </c>
      <c r="C155" s="6" t="s">
        <v>180</v>
      </c>
      <c r="D155" s="130" t="s">
        <v>1727</v>
      </c>
      <c r="E155" s="6" t="s">
        <v>19</v>
      </c>
      <c r="F155" s="6" t="s">
        <v>503</v>
      </c>
      <c r="G155" s="120">
        <v>70000000</v>
      </c>
      <c r="H155" s="6" t="s">
        <v>1638</v>
      </c>
      <c r="I155" s="6" t="s">
        <v>1639</v>
      </c>
      <c r="J155" s="6" t="s">
        <v>36</v>
      </c>
      <c r="K155" s="6" t="s">
        <v>37</v>
      </c>
    </row>
    <row r="156" spans="1:25" ht="24.95" hidden="1" customHeight="1">
      <c r="A156" s="10" t="s">
        <v>1628</v>
      </c>
      <c r="B156" s="6" t="s">
        <v>1728</v>
      </c>
      <c r="C156" s="6" t="s">
        <v>180</v>
      </c>
      <c r="D156" s="130" t="s">
        <v>1729</v>
      </c>
      <c r="E156" s="6" t="s">
        <v>19</v>
      </c>
      <c r="F156" s="6" t="s">
        <v>18</v>
      </c>
      <c r="G156" s="134">
        <v>25000000</v>
      </c>
      <c r="H156" s="6" t="s">
        <v>1730</v>
      </c>
      <c r="I156" s="6" t="s">
        <v>1731</v>
      </c>
      <c r="J156" s="6" t="s">
        <v>36</v>
      </c>
      <c r="K156" s="6" t="s">
        <v>37</v>
      </c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</row>
    <row r="157" spans="1:25" ht="24.95" hidden="1" customHeight="1">
      <c r="A157" s="10" t="s">
        <v>1628</v>
      </c>
      <c r="B157" s="6" t="s">
        <v>496</v>
      </c>
      <c r="C157" s="6" t="s">
        <v>524</v>
      </c>
      <c r="D157" s="130" t="s">
        <v>1732</v>
      </c>
      <c r="E157" s="6" t="s">
        <v>78</v>
      </c>
      <c r="F157" s="6" t="s">
        <v>18</v>
      </c>
      <c r="G157" s="120">
        <v>96088718</v>
      </c>
      <c r="H157" s="6" t="s">
        <v>1650</v>
      </c>
      <c r="I157" s="6" t="s">
        <v>1651</v>
      </c>
      <c r="J157" s="6" t="s">
        <v>36</v>
      </c>
      <c r="K157" s="6" t="s">
        <v>37</v>
      </c>
    </row>
    <row r="158" spans="1:25" ht="24.95" hidden="1" customHeight="1">
      <c r="A158" s="10" t="s">
        <v>1628</v>
      </c>
      <c r="B158" s="6" t="s">
        <v>496</v>
      </c>
      <c r="C158" s="6" t="s">
        <v>524</v>
      </c>
      <c r="D158" s="130" t="s">
        <v>1733</v>
      </c>
      <c r="E158" s="6" t="s">
        <v>144</v>
      </c>
      <c r="F158" s="6" t="s">
        <v>18</v>
      </c>
      <c r="G158" s="120">
        <v>11972075</v>
      </c>
      <c r="H158" s="6" t="s">
        <v>1650</v>
      </c>
      <c r="I158" s="6" t="s">
        <v>1651</v>
      </c>
      <c r="J158" s="6" t="s">
        <v>36</v>
      </c>
      <c r="K158" s="6" t="s">
        <v>37</v>
      </c>
    </row>
    <row r="159" spans="1:25" ht="24.95" hidden="1" customHeight="1">
      <c r="A159" s="10" t="s">
        <v>1628</v>
      </c>
      <c r="B159" s="6" t="s">
        <v>496</v>
      </c>
      <c r="C159" s="6" t="s">
        <v>524</v>
      </c>
      <c r="D159" s="130" t="s">
        <v>1734</v>
      </c>
      <c r="E159" s="6" t="s">
        <v>149</v>
      </c>
      <c r="F159" s="6" t="s">
        <v>18</v>
      </c>
      <c r="G159" s="120">
        <v>18526458</v>
      </c>
      <c r="H159" s="6" t="s">
        <v>1650</v>
      </c>
      <c r="I159" s="6" t="s">
        <v>1651</v>
      </c>
      <c r="J159" s="6" t="s">
        <v>36</v>
      </c>
      <c r="K159" s="6" t="s">
        <v>37</v>
      </c>
    </row>
    <row r="160" spans="1:25" ht="24.95" hidden="1" customHeight="1">
      <c r="A160" s="10" t="s">
        <v>1628</v>
      </c>
      <c r="B160" s="6" t="s">
        <v>1657</v>
      </c>
      <c r="C160" s="6" t="s">
        <v>524</v>
      </c>
      <c r="D160" s="130" t="s">
        <v>1735</v>
      </c>
      <c r="E160" s="6" t="s">
        <v>493</v>
      </c>
      <c r="F160" s="6" t="s">
        <v>503</v>
      </c>
      <c r="G160" s="134">
        <v>61000000</v>
      </c>
      <c r="H160" s="6" t="s">
        <v>1659</v>
      </c>
      <c r="I160" s="6" t="s">
        <v>1736</v>
      </c>
      <c r="J160" s="6" t="s">
        <v>36</v>
      </c>
      <c r="K160" s="6" t="s">
        <v>22</v>
      </c>
    </row>
    <row r="161" spans="1:25" ht="24.95" hidden="1" customHeight="1">
      <c r="A161" s="10" t="s">
        <v>1628</v>
      </c>
      <c r="B161" s="10" t="s">
        <v>1723</v>
      </c>
      <c r="C161" s="6" t="s">
        <v>29</v>
      </c>
      <c r="D161" s="130" t="s">
        <v>1737</v>
      </c>
      <c r="E161" s="7" t="s">
        <v>22</v>
      </c>
      <c r="F161" s="6" t="s">
        <v>503</v>
      </c>
      <c r="G161" s="120">
        <v>103595000</v>
      </c>
      <c r="H161" s="6" t="s">
        <v>1738</v>
      </c>
      <c r="I161" s="6" t="s">
        <v>1739</v>
      </c>
      <c r="J161" s="6" t="s">
        <v>36</v>
      </c>
      <c r="K161" s="6" t="s">
        <v>22</v>
      </c>
    </row>
    <row r="162" spans="1:25" ht="24.95" hidden="1" customHeight="1">
      <c r="A162" s="10" t="s">
        <v>1628</v>
      </c>
      <c r="B162" s="10" t="s">
        <v>1723</v>
      </c>
      <c r="C162" s="6" t="s">
        <v>29</v>
      </c>
      <c r="D162" s="130" t="s">
        <v>1740</v>
      </c>
      <c r="E162" s="7" t="s">
        <v>22</v>
      </c>
      <c r="F162" s="6" t="s">
        <v>503</v>
      </c>
      <c r="G162" s="120">
        <v>329625000</v>
      </c>
      <c r="H162" s="6" t="s">
        <v>1741</v>
      </c>
      <c r="I162" s="6" t="s">
        <v>1742</v>
      </c>
      <c r="J162" s="6" t="s">
        <v>36</v>
      </c>
      <c r="K162" s="6" t="s">
        <v>22</v>
      </c>
    </row>
    <row r="163" spans="1:25" ht="24.95" hidden="1" customHeight="1">
      <c r="A163" s="10" t="s">
        <v>1628</v>
      </c>
      <c r="B163" s="10" t="s">
        <v>1723</v>
      </c>
      <c r="C163" s="6" t="s">
        <v>29</v>
      </c>
      <c r="D163" s="130" t="s">
        <v>1743</v>
      </c>
      <c r="E163" s="7" t="s">
        <v>22</v>
      </c>
      <c r="F163" s="6" t="s">
        <v>503</v>
      </c>
      <c r="G163" s="120">
        <v>103903000</v>
      </c>
      <c r="H163" s="6" t="s">
        <v>1741</v>
      </c>
      <c r="I163" s="6" t="s">
        <v>1742</v>
      </c>
      <c r="J163" s="6" t="s">
        <v>36</v>
      </c>
      <c r="K163" s="6" t="s">
        <v>22</v>
      </c>
    </row>
    <row r="164" spans="1:25" ht="24.95" hidden="1" customHeight="1">
      <c r="A164" s="10" t="s">
        <v>1628</v>
      </c>
      <c r="B164" s="6" t="s">
        <v>1657</v>
      </c>
      <c r="C164" s="6" t="s">
        <v>29</v>
      </c>
      <c r="D164" s="130" t="s">
        <v>1744</v>
      </c>
      <c r="E164" s="6" t="s">
        <v>149</v>
      </c>
      <c r="F164" s="6" t="s">
        <v>18</v>
      </c>
      <c r="G164" s="134">
        <v>20000000</v>
      </c>
      <c r="H164" s="6" t="s">
        <v>1745</v>
      </c>
      <c r="I164" s="6" t="s">
        <v>1746</v>
      </c>
      <c r="J164" s="6" t="s">
        <v>36</v>
      </c>
      <c r="K164" s="6" t="s">
        <v>22</v>
      </c>
    </row>
    <row r="165" spans="1:25" ht="24.95" hidden="1" customHeight="1">
      <c r="A165" s="10" t="s">
        <v>1628</v>
      </c>
      <c r="B165" s="6" t="s">
        <v>1747</v>
      </c>
      <c r="C165" s="6" t="s">
        <v>900</v>
      </c>
      <c r="D165" s="130" t="s">
        <v>1748</v>
      </c>
      <c r="E165" s="6" t="s">
        <v>78</v>
      </c>
      <c r="F165" s="6" t="s">
        <v>18</v>
      </c>
      <c r="G165" s="120">
        <v>120000000</v>
      </c>
      <c r="H165" s="6" t="s">
        <v>1749</v>
      </c>
      <c r="I165" s="6" t="s">
        <v>1750</v>
      </c>
      <c r="J165" s="6" t="s">
        <v>36</v>
      </c>
      <c r="K165" s="6" t="s">
        <v>115</v>
      </c>
    </row>
    <row r="166" spans="1:25" ht="24.95" hidden="1" customHeight="1">
      <c r="A166" s="10" t="s">
        <v>1628</v>
      </c>
      <c r="B166" s="6" t="s">
        <v>1636</v>
      </c>
      <c r="C166" s="6" t="s">
        <v>900</v>
      </c>
      <c r="D166" s="130" t="s">
        <v>1751</v>
      </c>
      <c r="E166" s="6" t="s">
        <v>1051</v>
      </c>
      <c r="F166" s="6" t="s">
        <v>830</v>
      </c>
      <c r="G166" s="120">
        <v>20000000</v>
      </c>
      <c r="H166" s="6" t="s">
        <v>1752</v>
      </c>
      <c r="I166" s="6" t="s">
        <v>1753</v>
      </c>
      <c r="J166" s="6" t="s">
        <v>36</v>
      </c>
      <c r="K166" s="6" t="s">
        <v>829</v>
      </c>
    </row>
    <row r="167" spans="1:25" ht="24.95" hidden="1" customHeight="1">
      <c r="A167" s="10" t="s">
        <v>1754</v>
      </c>
      <c r="B167" s="50" t="s">
        <v>1755</v>
      </c>
      <c r="C167" s="50" t="s">
        <v>888</v>
      </c>
      <c r="D167" s="162" t="s">
        <v>1756</v>
      </c>
      <c r="E167" s="50" t="s">
        <v>78</v>
      </c>
      <c r="F167" s="50" t="s">
        <v>18</v>
      </c>
      <c r="G167" s="134">
        <v>180166349</v>
      </c>
      <c r="H167" s="50" t="s">
        <v>1757</v>
      </c>
      <c r="I167" s="50" t="s">
        <v>1758</v>
      </c>
      <c r="J167" s="6" t="s">
        <v>36</v>
      </c>
      <c r="K167" s="6" t="s">
        <v>37</v>
      </c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</row>
    <row r="168" spans="1:25" ht="24.95" hidden="1" customHeight="1">
      <c r="A168" s="10" t="s">
        <v>1754</v>
      </c>
      <c r="B168" s="50" t="s">
        <v>1755</v>
      </c>
      <c r="C168" s="50" t="s">
        <v>888</v>
      </c>
      <c r="D168" s="162" t="s">
        <v>1759</v>
      </c>
      <c r="E168" s="50" t="s">
        <v>19</v>
      </c>
      <c r="F168" s="50" t="s">
        <v>18</v>
      </c>
      <c r="G168" s="134">
        <v>4545131</v>
      </c>
      <c r="H168" s="50" t="s">
        <v>1757</v>
      </c>
      <c r="I168" s="50" t="s">
        <v>1758</v>
      </c>
      <c r="J168" s="6" t="s">
        <v>36</v>
      </c>
      <c r="K168" s="6" t="s">
        <v>37</v>
      </c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</row>
    <row r="169" spans="1:25" ht="24.95" hidden="1" customHeight="1">
      <c r="A169" s="10" t="s">
        <v>1754</v>
      </c>
      <c r="B169" s="50" t="s">
        <v>1755</v>
      </c>
      <c r="C169" s="50" t="s">
        <v>888</v>
      </c>
      <c r="D169" s="162" t="s">
        <v>1760</v>
      </c>
      <c r="E169" s="50" t="s">
        <v>1761</v>
      </c>
      <c r="F169" s="50" t="s">
        <v>830</v>
      </c>
      <c r="G169" s="134">
        <v>42155778</v>
      </c>
      <c r="H169" s="50" t="s">
        <v>1757</v>
      </c>
      <c r="I169" s="50" t="s">
        <v>1758</v>
      </c>
      <c r="J169" s="6" t="s">
        <v>36</v>
      </c>
      <c r="K169" s="6" t="s">
        <v>37</v>
      </c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</row>
    <row r="170" spans="1:25" ht="24.95" hidden="1" customHeight="1">
      <c r="A170" s="10" t="s">
        <v>1754</v>
      </c>
      <c r="B170" s="50" t="s">
        <v>1755</v>
      </c>
      <c r="C170" s="50" t="s">
        <v>888</v>
      </c>
      <c r="D170" s="162" t="s">
        <v>1762</v>
      </c>
      <c r="E170" s="50" t="s">
        <v>1761</v>
      </c>
      <c r="F170" s="50" t="s">
        <v>830</v>
      </c>
      <c r="G170" s="134">
        <v>8064055</v>
      </c>
      <c r="H170" s="50" t="s">
        <v>1757</v>
      </c>
      <c r="I170" s="50" t="s">
        <v>1758</v>
      </c>
      <c r="J170" s="6" t="s">
        <v>36</v>
      </c>
      <c r="K170" s="6" t="s">
        <v>37</v>
      </c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</row>
    <row r="171" spans="1:25" ht="24.95" hidden="1" customHeight="1">
      <c r="A171" s="10" t="s">
        <v>1754</v>
      </c>
      <c r="B171" s="10" t="s">
        <v>1763</v>
      </c>
      <c r="C171" s="6" t="s">
        <v>906</v>
      </c>
      <c r="D171" s="130" t="s">
        <v>1764</v>
      </c>
      <c r="E171" s="6" t="s">
        <v>19</v>
      </c>
      <c r="F171" s="6" t="s">
        <v>18</v>
      </c>
      <c r="G171" s="134">
        <v>110000000</v>
      </c>
      <c r="H171" s="6" t="s">
        <v>1765</v>
      </c>
      <c r="I171" s="6" t="s">
        <v>1766</v>
      </c>
      <c r="J171" s="6" t="s">
        <v>1099</v>
      </c>
      <c r="K171" s="6" t="s">
        <v>852</v>
      </c>
    </row>
    <row r="172" spans="1:25" ht="24.95" hidden="1" customHeight="1">
      <c r="A172" s="10" t="s">
        <v>1754</v>
      </c>
      <c r="B172" s="6" t="s">
        <v>1767</v>
      </c>
      <c r="C172" s="6" t="s">
        <v>124</v>
      </c>
      <c r="D172" s="130" t="s">
        <v>1768</v>
      </c>
      <c r="E172" s="6" t="s">
        <v>149</v>
      </c>
      <c r="F172" s="6" t="s">
        <v>18</v>
      </c>
      <c r="G172" s="120">
        <v>157000000</v>
      </c>
      <c r="H172" s="6" t="s">
        <v>1769</v>
      </c>
      <c r="I172" s="6" t="s">
        <v>1770</v>
      </c>
      <c r="J172" s="6" t="s">
        <v>1099</v>
      </c>
      <c r="K172" s="6" t="s">
        <v>715</v>
      </c>
    </row>
    <row r="173" spans="1:25" ht="24.95" hidden="1" customHeight="1">
      <c r="A173" s="10" t="s">
        <v>1754</v>
      </c>
      <c r="B173" s="6" t="s">
        <v>1767</v>
      </c>
      <c r="C173" s="6" t="s">
        <v>124</v>
      </c>
      <c r="D173" s="130" t="s">
        <v>1771</v>
      </c>
      <c r="E173" s="6" t="s">
        <v>239</v>
      </c>
      <c r="F173" s="6" t="s">
        <v>18</v>
      </c>
      <c r="G173" s="120">
        <v>190000000</v>
      </c>
      <c r="H173" s="6" t="s">
        <v>1769</v>
      </c>
      <c r="I173" s="6" t="s">
        <v>1770</v>
      </c>
      <c r="J173" s="6" t="s">
        <v>1099</v>
      </c>
      <c r="K173" s="6" t="s">
        <v>715</v>
      </c>
    </row>
    <row r="174" spans="1:25" ht="24.95" hidden="1" customHeight="1">
      <c r="A174" s="10" t="s">
        <v>1754</v>
      </c>
      <c r="B174" s="10" t="s">
        <v>1427</v>
      </c>
      <c r="C174" s="6" t="s">
        <v>906</v>
      </c>
      <c r="D174" s="130" t="s">
        <v>1772</v>
      </c>
      <c r="E174" s="6" t="s">
        <v>19</v>
      </c>
      <c r="F174" s="6" t="s">
        <v>18</v>
      </c>
      <c r="G174" s="120">
        <v>75000000</v>
      </c>
      <c r="H174" s="6" t="s">
        <v>1773</v>
      </c>
      <c r="I174" s="6" t="s">
        <v>1774</v>
      </c>
      <c r="J174" s="6" t="s">
        <v>36</v>
      </c>
      <c r="K174" s="6" t="s">
        <v>715</v>
      </c>
    </row>
    <row r="175" spans="1:25" ht="24.95" hidden="1" customHeight="1">
      <c r="A175" s="10" t="s">
        <v>1754</v>
      </c>
      <c r="B175" s="6" t="s">
        <v>1755</v>
      </c>
      <c r="C175" s="6" t="s">
        <v>906</v>
      </c>
      <c r="D175" s="130" t="s">
        <v>1775</v>
      </c>
      <c r="E175" s="6" t="s">
        <v>1051</v>
      </c>
      <c r="F175" s="6" t="s">
        <v>830</v>
      </c>
      <c r="G175" s="120">
        <v>17642214</v>
      </c>
      <c r="H175" s="6" t="s">
        <v>1776</v>
      </c>
      <c r="I175" s="6" t="s">
        <v>1777</v>
      </c>
      <c r="J175" s="6" t="s">
        <v>36</v>
      </c>
      <c r="K175" s="6" t="s">
        <v>37</v>
      </c>
    </row>
    <row r="176" spans="1:25" ht="24.95" hidden="1" customHeight="1">
      <c r="A176" s="10" t="s">
        <v>1754</v>
      </c>
      <c r="B176" s="6" t="s">
        <v>1755</v>
      </c>
      <c r="C176" s="6" t="s">
        <v>906</v>
      </c>
      <c r="D176" s="130" t="s">
        <v>1778</v>
      </c>
      <c r="E176" s="6" t="s">
        <v>1779</v>
      </c>
      <c r="F176" s="6" t="s">
        <v>830</v>
      </c>
      <c r="G176" s="120">
        <v>18431602</v>
      </c>
      <c r="H176" s="6" t="s">
        <v>1776</v>
      </c>
      <c r="I176" s="6" t="s">
        <v>1777</v>
      </c>
      <c r="J176" s="6" t="s">
        <v>36</v>
      </c>
      <c r="K176" s="6" t="s">
        <v>37</v>
      </c>
    </row>
    <row r="177" spans="1:25" s="49" customFormat="1" ht="24.95" hidden="1" customHeight="1">
      <c r="A177" s="10" t="s">
        <v>1754</v>
      </c>
      <c r="B177" s="6" t="s">
        <v>1755</v>
      </c>
      <c r="C177" s="6" t="s">
        <v>906</v>
      </c>
      <c r="D177" s="130" t="s">
        <v>1780</v>
      </c>
      <c r="E177" s="6" t="s">
        <v>1051</v>
      </c>
      <c r="F177" s="6" t="s">
        <v>830</v>
      </c>
      <c r="G177" s="120">
        <v>4020660</v>
      </c>
      <c r="H177" s="6" t="s">
        <v>1776</v>
      </c>
      <c r="I177" s="6" t="s">
        <v>1777</v>
      </c>
      <c r="J177" s="6" t="s">
        <v>36</v>
      </c>
      <c r="K177" s="6" t="s">
        <v>37</v>
      </c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</row>
    <row r="178" spans="1:25" s="49" customFormat="1" ht="24.95" hidden="1" customHeight="1">
      <c r="A178" s="10" t="s">
        <v>1754</v>
      </c>
      <c r="B178" s="10" t="s">
        <v>1781</v>
      </c>
      <c r="C178" s="6" t="s">
        <v>213</v>
      </c>
      <c r="D178" s="130" t="s">
        <v>1782</v>
      </c>
      <c r="E178" s="6" t="s">
        <v>239</v>
      </c>
      <c r="F178" s="6" t="s">
        <v>18</v>
      </c>
      <c r="G178" s="206">
        <v>120000000</v>
      </c>
      <c r="H178" s="6" t="s">
        <v>1783</v>
      </c>
      <c r="I178" s="6" t="s">
        <v>1784</v>
      </c>
      <c r="J178" s="6" t="s">
        <v>36</v>
      </c>
      <c r="K178" s="6" t="s">
        <v>715</v>
      </c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</row>
    <row r="179" spans="1:25" ht="24.95" hidden="1" customHeight="1">
      <c r="A179" s="10" t="s">
        <v>1754</v>
      </c>
      <c r="B179" s="6" t="s">
        <v>1763</v>
      </c>
      <c r="C179" s="50" t="s">
        <v>1583</v>
      </c>
      <c r="D179" s="163" t="s">
        <v>1785</v>
      </c>
      <c r="E179" s="6" t="s">
        <v>1091</v>
      </c>
      <c r="F179" s="6" t="s">
        <v>830</v>
      </c>
      <c r="G179" s="195">
        <v>75000000</v>
      </c>
      <c r="H179" s="50" t="s">
        <v>1786</v>
      </c>
      <c r="I179" s="50" t="s">
        <v>1766</v>
      </c>
      <c r="J179" s="6" t="s">
        <v>1099</v>
      </c>
      <c r="K179" s="6" t="s">
        <v>852</v>
      </c>
    </row>
    <row r="180" spans="1:25" ht="24.95" hidden="1" customHeight="1">
      <c r="A180" s="10" t="s">
        <v>1754</v>
      </c>
      <c r="B180" s="6" t="s">
        <v>1763</v>
      </c>
      <c r="C180" s="50" t="s">
        <v>1583</v>
      </c>
      <c r="D180" s="163" t="s">
        <v>1787</v>
      </c>
      <c r="E180" s="6" t="s">
        <v>1091</v>
      </c>
      <c r="F180" s="6" t="s">
        <v>830</v>
      </c>
      <c r="G180" s="195">
        <v>85000000</v>
      </c>
      <c r="H180" s="50" t="s">
        <v>1786</v>
      </c>
      <c r="I180" s="50" t="s">
        <v>1766</v>
      </c>
      <c r="J180" s="6" t="s">
        <v>1099</v>
      </c>
      <c r="K180" s="6" t="s">
        <v>852</v>
      </c>
    </row>
    <row r="181" spans="1:25" ht="24.95" hidden="1" customHeight="1">
      <c r="A181" s="10" t="s">
        <v>1754</v>
      </c>
      <c r="B181" s="10" t="s">
        <v>1427</v>
      </c>
      <c r="C181" s="6" t="s">
        <v>1583</v>
      </c>
      <c r="D181" s="164" t="s">
        <v>1788</v>
      </c>
      <c r="E181" s="6" t="s">
        <v>149</v>
      </c>
      <c r="F181" s="6" t="s">
        <v>18</v>
      </c>
      <c r="G181" s="120">
        <v>40000000</v>
      </c>
      <c r="H181" s="6" t="s">
        <v>1789</v>
      </c>
      <c r="I181" s="6" t="s">
        <v>1790</v>
      </c>
      <c r="J181" s="6" t="s">
        <v>36</v>
      </c>
      <c r="K181" s="6" t="s">
        <v>115</v>
      </c>
    </row>
    <row r="182" spans="1:25" ht="24.95" hidden="1" customHeight="1">
      <c r="A182" s="10" t="s">
        <v>1754</v>
      </c>
      <c r="B182" s="10" t="s">
        <v>1791</v>
      </c>
      <c r="C182" s="6" t="s">
        <v>575</v>
      </c>
      <c r="D182" s="130" t="s">
        <v>1792</v>
      </c>
      <c r="E182" s="6" t="s">
        <v>747</v>
      </c>
      <c r="F182" s="6" t="s">
        <v>18</v>
      </c>
      <c r="G182" s="120">
        <v>194914208</v>
      </c>
      <c r="H182" s="6" t="s">
        <v>1793</v>
      </c>
      <c r="I182" s="6" t="s">
        <v>1794</v>
      </c>
      <c r="J182" s="6" t="s">
        <v>36</v>
      </c>
      <c r="K182" s="6" t="s">
        <v>715</v>
      </c>
    </row>
    <row r="183" spans="1:25" ht="24.95" hidden="1" customHeight="1">
      <c r="A183" s="10" t="s">
        <v>1754</v>
      </c>
      <c r="B183" s="6" t="s">
        <v>1763</v>
      </c>
      <c r="C183" s="6" t="s">
        <v>1062</v>
      </c>
      <c r="D183" s="130" t="s">
        <v>1795</v>
      </c>
      <c r="E183" s="6" t="s">
        <v>78</v>
      </c>
      <c r="F183" s="6" t="s">
        <v>18</v>
      </c>
      <c r="G183" s="120">
        <v>90000000</v>
      </c>
      <c r="H183" s="6" t="s">
        <v>1796</v>
      </c>
      <c r="I183" s="6" t="s">
        <v>1797</v>
      </c>
      <c r="J183" s="6" t="s">
        <v>36</v>
      </c>
      <c r="K183" s="6" t="s">
        <v>852</v>
      </c>
    </row>
    <row r="184" spans="1:25" ht="24.95" hidden="1" customHeight="1">
      <c r="A184" s="10" t="s">
        <v>1754</v>
      </c>
      <c r="B184" s="6" t="s">
        <v>1755</v>
      </c>
      <c r="C184" s="6" t="s">
        <v>1062</v>
      </c>
      <c r="D184" s="130" t="s">
        <v>1798</v>
      </c>
      <c r="E184" s="6" t="s">
        <v>1051</v>
      </c>
      <c r="F184" s="6" t="s">
        <v>18</v>
      </c>
      <c r="G184" s="120">
        <v>132210899.99999997</v>
      </c>
      <c r="H184" s="6" t="s">
        <v>1799</v>
      </c>
      <c r="I184" s="6" t="s">
        <v>1800</v>
      </c>
      <c r="J184" s="6" t="s">
        <v>1801</v>
      </c>
      <c r="K184" s="6" t="s">
        <v>1100</v>
      </c>
    </row>
    <row r="185" spans="1:25" ht="24.95" hidden="1" customHeight="1">
      <c r="A185" s="10" t="s">
        <v>1754</v>
      </c>
      <c r="B185" s="6" t="s">
        <v>1755</v>
      </c>
      <c r="C185" s="6" t="s">
        <v>1071</v>
      </c>
      <c r="D185" s="130" t="s">
        <v>1802</v>
      </c>
      <c r="E185" s="6" t="s">
        <v>149</v>
      </c>
      <c r="F185" s="6" t="s">
        <v>830</v>
      </c>
      <c r="G185" s="120">
        <v>6003002</v>
      </c>
      <c r="H185" s="6" t="s">
        <v>1776</v>
      </c>
      <c r="I185" s="6" t="s">
        <v>1777</v>
      </c>
      <c r="J185" s="6" t="s">
        <v>36</v>
      </c>
      <c r="K185" s="6" t="s">
        <v>37</v>
      </c>
    </row>
    <row r="186" spans="1:25" ht="24.95" hidden="1" customHeight="1">
      <c r="A186" s="10" t="s">
        <v>1754</v>
      </c>
      <c r="B186" s="6" t="s">
        <v>1755</v>
      </c>
      <c r="C186" s="6" t="s">
        <v>1071</v>
      </c>
      <c r="D186" s="130" t="s">
        <v>1803</v>
      </c>
      <c r="E186" s="6" t="s">
        <v>1051</v>
      </c>
      <c r="F186" s="6" t="s">
        <v>830</v>
      </c>
      <c r="G186" s="120">
        <v>7718146</v>
      </c>
      <c r="H186" s="6" t="s">
        <v>1776</v>
      </c>
      <c r="I186" s="6" t="s">
        <v>1777</v>
      </c>
      <c r="J186" s="6" t="s">
        <v>36</v>
      </c>
      <c r="K186" s="6" t="s">
        <v>37</v>
      </c>
    </row>
    <row r="187" spans="1:25" ht="30" hidden="1" customHeight="1">
      <c r="A187" s="10" t="s">
        <v>1754</v>
      </c>
      <c r="B187" s="6" t="s">
        <v>1755</v>
      </c>
      <c r="C187" s="6" t="s">
        <v>1071</v>
      </c>
      <c r="D187" s="130" t="s">
        <v>1804</v>
      </c>
      <c r="E187" s="6" t="s">
        <v>78</v>
      </c>
      <c r="F187" s="6" t="s">
        <v>830</v>
      </c>
      <c r="G187" s="120">
        <v>64000000</v>
      </c>
      <c r="H187" s="6" t="s">
        <v>1776</v>
      </c>
      <c r="I187" s="6" t="s">
        <v>1777</v>
      </c>
      <c r="J187" s="6" t="s">
        <v>36</v>
      </c>
      <c r="K187" s="6" t="s">
        <v>37</v>
      </c>
    </row>
    <row r="188" spans="1:25" ht="33.75" hidden="1" customHeight="1">
      <c r="A188" s="10" t="s">
        <v>1754</v>
      </c>
      <c r="B188" s="10" t="s">
        <v>1755</v>
      </c>
      <c r="C188" s="6" t="s">
        <v>139</v>
      </c>
      <c r="D188" s="130" t="s">
        <v>1805</v>
      </c>
      <c r="E188" s="6" t="s">
        <v>1806</v>
      </c>
      <c r="F188" s="6" t="s">
        <v>18</v>
      </c>
      <c r="G188" s="120">
        <v>47006000</v>
      </c>
      <c r="H188" s="6" t="s">
        <v>1807</v>
      </c>
      <c r="I188" s="6" t="s">
        <v>1808</v>
      </c>
      <c r="J188" s="6" t="s">
        <v>36</v>
      </c>
      <c r="K188" s="6" t="s">
        <v>37</v>
      </c>
    </row>
    <row r="189" spans="1:25" ht="24.95" hidden="1" customHeight="1">
      <c r="A189" s="10" t="s">
        <v>1754</v>
      </c>
      <c r="B189" s="10" t="s">
        <v>1755</v>
      </c>
      <c r="C189" s="6" t="s">
        <v>139</v>
      </c>
      <c r="D189" s="130" t="s">
        <v>1809</v>
      </c>
      <c r="E189" s="6" t="s">
        <v>144</v>
      </c>
      <c r="F189" s="6" t="s">
        <v>18</v>
      </c>
      <c r="G189" s="120">
        <v>3907000</v>
      </c>
      <c r="H189" s="6" t="s">
        <v>1807</v>
      </c>
      <c r="I189" s="6" t="s">
        <v>1808</v>
      </c>
      <c r="J189" s="6" t="s">
        <v>36</v>
      </c>
      <c r="K189" s="6" t="s">
        <v>37</v>
      </c>
    </row>
    <row r="190" spans="1:25" ht="24.95" customHeight="1">
      <c r="A190" s="10" t="s">
        <v>1754</v>
      </c>
      <c r="B190" s="6" t="s">
        <v>1810</v>
      </c>
      <c r="C190" s="6" t="s">
        <v>126</v>
      </c>
      <c r="D190" s="130" t="s">
        <v>1811</v>
      </c>
      <c r="E190" s="6" t="s">
        <v>78</v>
      </c>
      <c r="F190" s="6" t="s">
        <v>18</v>
      </c>
      <c r="G190" s="120">
        <v>40000000</v>
      </c>
      <c r="H190" s="6" t="s">
        <v>1812</v>
      </c>
      <c r="I190" s="6" t="s">
        <v>1813</v>
      </c>
      <c r="J190" s="6" t="s">
        <v>36</v>
      </c>
      <c r="K190" s="6" t="s">
        <v>37</v>
      </c>
    </row>
    <row r="191" spans="1:25" ht="24.95" customHeight="1">
      <c r="A191" s="10" t="s">
        <v>1754</v>
      </c>
      <c r="B191" s="6" t="s">
        <v>1814</v>
      </c>
      <c r="C191" s="6" t="s">
        <v>126</v>
      </c>
      <c r="D191" s="130" t="s">
        <v>1815</v>
      </c>
      <c r="E191" s="6" t="s">
        <v>19</v>
      </c>
      <c r="F191" s="6" t="s">
        <v>18</v>
      </c>
      <c r="G191" s="134">
        <v>25000000</v>
      </c>
      <c r="H191" s="6" t="s">
        <v>1816</v>
      </c>
      <c r="I191" s="6" t="s">
        <v>1817</v>
      </c>
      <c r="J191" s="6" t="s">
        <v>36</v>
      </c>
      <c r="K191" s="6" t="s">
        <v>37</v>
      </c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</row>
    <row r="192" spans="1:25" ht="24.95" customHeight="1">
      <c r="A192" s="10" t="s">
        <v>1754</v>
      </c>
      <c r="B192" s="10" t="s">
        <v>1755</v>
      </c>
      <c r="C192" s="6" t="s">
        <v>126</v>
      </c>
      <c r="D192" s="130" t="s">
        <v>1818</v>
      </c>
      <c r="E192" s="6" t="s">
        <v>1806</v>
      </c>
      <c r="F192" s="6" t="s">
        <v>18</v>
      </c>
      <c r="G192" s="120">
        <v>166347000</v>
      </c>
      <c r="H192" s="6" t="s">
        <v>1807</v>
      </c>
      <c r="I192" s="6" t="s">
        <v>1808</v>
      </c>
      <c r="J192" s="6" t="s">
        <v>36</v>
      </c>
      <c r="K192" s="6" t="s">
        <v>37</v>
      </c>
    </row>
    <row r="193" spans="1:11" ht="24.95" customHeight="1">
      <c r="A193" s="10" t="s">
        <v>1754</v>
      </c>
      <c r="B193" s="10" t="s">
        <v>1755</v>
      </c>
      <c r="C193" s="6" t="s">
        <v>126</v>
      </c>
      <c r="D193" s="130" t="s">
        <v>1819</v>
      </c>
      <c r="E193" s="6" t="s">
        <v>144</v>
      </c>
      <c r="F193" s="6" t="s">
        <v>18</v>
      </c>
      <c r="G193" s="120">
        <v>19536000</v>
      </c>
      <c r="H193" s="6" t="s">
        <v>1807</v>
      </c>
      <c r="I193" s="6" t="s">
        <v>1808</v>
      </c>
      <c r="J193" s="6" t="s">
        <v>36</v>
      </c>
      <c r="K193" s="6" t="s">
        <v>37</v>
      </c>
    </row>
    <row r="194" spans="1:11" ht="24.95" customHeight="1">
      <c r="A194" s="10" t="s">
        <v>1754</v>
      </c>
      <c r="B194" s="10" t="s">
        <v>1755</v>
      </c>
      <c r="C194" s="6" t="s">
        <v>126</v>
      </c>
      <c r="D194" s="130" t="s">
        <v>1820</v>
      </c>
      <c r="E194" s="6" t="s">
        <v>1806</v>
      </c>
      <c r="F194" s="6" t="s">
        <v>18</v>
      </c>
      <c r="G194" s="120">
        <v>287851000</v>
      </c>
      <c r="H194" s="6" t="s">
        <v>1807</v>
      </c>
      <c r="I194" s="6" t="s">
        <v>1808</v>
      </c>
      <c r="J194" s="6" t="s">
        <v>36</v>
      </c>
      <c r="K194" s="6" t="s">
        <v>37</v>
      </c>
    </row>
    <row r="195" spans="1:11" ht="24.95" customHeight="1">
      <c r="A195" s="10" t="s">
        <v>1754</v>
      </c>
      <c r="B195" s="10" t="s">
        <v>1755</v>
      </c>
      <c r="C195" s="6" t="s">
        <v>126</v>
      </c>
      <c r="D195" s="130" t="s">
        <v>1821</v>
      </c>
      <c r="E195" s="6" t="s">
        <v>144</v>
      </c>
      <c r="F195" s="6" t="s">
        <v>18</v>
      </c>
      <c r="G195" s="120">
        <v>15028000</v>
      </c>
      <c r="H195" s="6" t="s">
        <v>1807</v>
      </c>
      <c r="I195" s="6" t="s">
        <v>1808</v>
      </c>
      <c r="J195" s="6" t="s">
        <v>36</v>
      </c>
      <c r="K195" s="6" t="s">
        <v>37</v>
      </c>
    </row>
    <row r="196" spans="1:11" ht="24.95" customHeight="1">
      <c r="A196" s="10" t="s">
        <v>1754</v>
      </c>
      <c r="B196" s="6" t="s">
        <v>1791</v>
      </c>
      <c r="C196" s="6" t="s">
        <v>956</v>
      </c>
      <c r="D196" s="130" t="s">
        <v>1822</v>
      </c>
      <c r="E196" s="6" t="s">
        <v>149</v>
      </c>
      <c r="F196" s="6" t="s">
        <v>18</v>
      </c>
      <c r="G196" s="120">
        <v>90419951</v>
      </c>
      <c r="H196" s="6" t="s">
        <v>1823</v>
      </c>
      <c r="I196" s="6" t="s">
        <v>1824</v>
      </c>
      <c r="J196" s="6" t="s">
        <v>36</v>
      </c>
      <c r="K196" s="6" t="s">
        <v>133</v>
      </c>
    </row>
    <row r="197" spans="1:11" ht="24.95" customHeight="1">
      <c r="A197" s="10" t="s">
        <v>1754</v>
      </c>
      <c r="B197" s="10" t="s">
        <v>1427</v>
      </c>
      <c r="C197" s="6" t="s">
        <v>147</v>
      </c>
      <c r="D197" s="130" t="s">
        <v>1825</v>
      </c>
      <c r="E197" s="6" t="s">
        <v>19</v>
      </c>
      <c r="F197" s="6" t="s">
        <v>18</v>
      </c>
      <c r="G197" s="120">
        <v>45000000</v>
      </c>
      <c r="H197" s="6" t="s">
        <v>1826</v>
      </c>
      <c r="I197" s="6" t="s">
        <v>1827</v>
      </c>
      <c r="J197" s="6" t="s">
        <v>36</v>
      </c>
      <c r="K197" s="6" t="s">
        <v>133</v>
      </c>
    </row>
    <row r="198" spans="1:11" ht="24.95" customHeight="1">
      <c r="A198" s="10" t="s">
        <v>1754</v>
      </c>
      <c r="B198" s="10" t="s">
        <v>1427</v>
      </c>
      <c r="C198" s="6" t="s">
        <v>147</v>
      </c>
      <c r="D198" s="130" t="s">
        <v>1828</v>
      </c>
      <c r="E198" s="6" t="s">
        <v>19</v>
      </c>
      <c r="F198" s="6" t="s">
        <v>18</v>
      </c>
      <c r="G198" s="120">
        <v>80000000</v>
      </c>
      <c r="H198" s="6" t="s">
        <v>1829</v>
      </c>
      <c r="I198" s="6" t="s">
        <v>1830</v>
      </c>
      <c r="J198" s="6" t="s">
        <v>36</v>
      </c>
      <c r="K198" s="6" t="s">
        <v>715</v>
      </c>
    </row>
    <row r="199" spans="1:11" ht="24.95" hidden="1" customHeight="1">
      <c r="A199" s="10" t="s">
        <v>49</v>
      </c>
      <c r="B199" s="10" t="s">
        <v>255</v>
      </c>
      <c r="C199" s="6" t="s">
        <v>108</v>
      </c>
      <c r="D199" s="130" t="s">
        <v>278</v>
      </c>
      <c r="E199" s="6" t="s">
        <v>78</v>
      </c>
      <c r="F199" s="6" t="s">
        <v>18</v>
      </c>
      <c r="G199" s="214">
        <v>63000000</v>
      </c>
      <c r="H199" s="6" t="s">
        <v>264</v>
      </c>
      <c r="I199" s="6" t="s">
        <v>265</v>
      </c>
      <c r="J199" s="6" t="s">
        <v>36</v>
      </c>
      <c r="K199" s="6" t="s">
        <v>37</v>
      </c>
    </row>
    <row r="200" spans="1:11" ht="24.95" hidden="1" customHeight="1">
      <c r="A200" s="10" t="s">
        <v>49</v>
      </c>
      <c r="B200" s="10" t="s">
        <v>313</v>
      </c>
      <c r="C200" s="6" t="s">
        <v>108</v>
      </c>
      <c r="D200" s="130" t="s">
        <v>321</v>
      </c>
      <c r="E200" s="6" t="s">
        <v>78</v>
      </c>
      <c r="F200" s="6" t="s">
        <v>18</v>
      </c>
      <c r="G200" s="215">
        <v>30027723</v>
      </c>
      <c r="H200" s="6" t="s">
        <v>315</v>
      </c>
      <c r="I200" s="6" t="s">
        <v>316</v>
      </c>
      <c r="J200" s="6" t="s">
        <v>36</v>
      </c>
      <c r="K200" s="6" t="s">
        <v>37</v>
      </c>
    </row>
    <row r="201" spans="1:11" ht="24.95" hidden="1" customHeight="1">
      <c r="A201" s="10" t="s">
        <v>49</v>
      </c>
      <c r="B201" s="10" t="s">
        <v>313</v>
      </c>
      <c r="C201" s="6" t="s">
        <v>108</v>
      </c>
      <c r="D201" s="130" t="s">
        <v>317</v>
      </c>
      <c r="E201" s="6" t="s">
        <v>78</v>
      </c>
      <c r="F201" s="6" t="s">
        <v>18</v>
      </c>
      <c r="G201" s="215">
        <v>39036038</v>
      </c>
      <c r="H201" s="6" t="s">
        <v>315</v>
      </c>
      <c r="I201" s="6" t="s">
        <v>316</v>
      </c>
      <c r="J201" s="6" t="s">
        <v>36</v>
      </c>
      <c r="K201" s="6" t="s">
        <v>37</v>
      </c>
    </row>
    <row r="202" spans="1:11" ht="24.95" hidden="1" customHeight="1">
      <c r="A202" s="10" t="s">
        <v>49</v>
      </c>
      <c r="B202" s="6" t="s">
        <v>322</v>
      </c>
      <c r="C202" s="6" t="s">
        <v>108</v>
      </c>
      <c r="D202" s="130" t="s">
        <v>323</v>
      </c>
      <c r="E202" s="6" t="s">
        <v>19</v>
      </c>
      <c r="F202" s="6" t="s">
        <v>18</v>
      </c>
      <c r="G202" s="214">
        <v>134959268</v>
      </c>
      <c r="H202" s="6" t="s">
        <v>324</v>
      </c>
      <c r="I202" s="6" t="s">
        <v>325</v>
      </c>
      <c r="J202" s="6" t="s">
        <v>36</v>
      </c>
      <c r="K202" s="6" t="s">
        <v>37</v>
      </c>
    </row>
    <row r="203" spans="1:11" ht="24.95" hidden="1" customHeight="1">
      <c r="A203" s="10" t="s">
        <v>49</v>
      </c>
      <c r="B203" s="6" t="s">
        <v>357</v>
      </c>
      <c r="C203" s="6" t="s">
        <v>358</v>
      </c>
      <c r="D203" s="130" t="s">
        <v>359</v>
      </c>
      <c r="E203" s="6" t="s">
        <v>19</v>
      </c>
      <c r="F203" s="6" t="s">
        <v>18</v>
      </c>
      <c r="G203" s="215">
        <v>18000000</v>
      </c>
      <c r="H203" s="7" t="s">
        <v>360</v>
      </c>
      <c r="I203" s="6" t="s">
        <v>361</v>
      </c>
      <c r="J203" s="6" t="s">
        <v>36</v>
      </c>
      <c r="K203" s="6" t="s">
        <v>37</v>
      </c>
    </row>
    <row r="204" spans="1:11" ht="24.95" hidden="1" customHeight="1">
      <c r="A204" s="10" t="s">
        <v>49</v>
      </c>
      <c r="B204" s="6" t="s">
        <v>357</v>
      </c>
      <c r="C204" s="6" t="s">
        <v>108</v>
      </c>
      <c r="D204" s="44" t="s">
        <v>362</v>
      </c>
      <c r="E204" s="6" t="s">
        <v>19</v>
      </c>
      <c r="F204" s="6" t="s">
        <v>18</v>
      </c>
      <c r="G204" s="215">
        <v>45000000</v>
      </c>
      <c r="H204" s="6" t="s">
        <v>363</v>
      </c>
      <c r="I204" s="6" t="s">
        <v>364</v>
      </c>
      <c r="J204" s="6" t="s">
        <v>36</v>
      </c>
      <c r="K204" s="6" t="s">
        <v>37</v>
      </c>
    </row>
    <row r="205" spans="1:11" ht="24.95" hidden="1" customHeight="1">
      <c r="A205" s="10" t="s">
        <v>49</v>
      </c>
      <c r="B205" s="6" t="s">
        <v>304</v>
      </c>
      <c r="C205" s="6" t="s">
        <v>108</v>
      </c>
      <c r="D205" s="44" t="s">
        <v>305</v>
      </c>
      <c r="E205" s="6" t="s">
        <v>149</v>
      </c>
      <c r="F205" s="6" t="s">
        <v>18</v>
      </c>
      <c r="G205" s="215">
        <v>33000000</v>
      </c>
      <c r="H205" s="6" t="s">
        <v>306</v>
      </c>
      <c r="I205" s="6" t="s">
        <v>307</v>
      </c>
      <c r="J205" s="6" t="s">
        <v>36</v>
      </c>
      <c r="K205" s="6" t="s">
        <v>37</v>
      </c>
    </row>
    <row r="206" spans="1:11" ht="24.95" hidden="1" customHeight="1">
      <c r="A206" s="10" t="s">
        <v>49</v>
      </c>
      <c r="B206" s="6" t="s">
        <v>304</v>
      </c>
      <c r="C206" s="6" t="s">
        <v>108</v>
      </c>
      <c r="D206" s="44" t="s">
        <v>308</v>
      </c>
      <c r="E206" s="6" t="s">
        <v>149</v>
      </c>
      <c r="F206" s="6" t="s">
        <v>18</v>
      </c>
      <c r="G206" s="215">
        <v>35000000</v>
      </c>
      <c r="H206" s="6" t="s">
        <v>306</v>
      </c>
      <c r="I206" s="6" t="s">
        <v>307</v>
      </c>
      <c r="J206" s="6" t="s">
        <v>36</v>
      </c>
      <c r="K206" s="6" t="s">
        <v>37</v>
      </c>
    </row>
    <row r="207" spans="1:11" ht="24.95" hidden="1" customHeight="1">
      <c r="A207" s="10" t="s">
        <v>49</v>
      </c>
      <c r="B207" s="10" t="s">
        <v>55</v>
      </c>
      <c r="C207" s="6" t="s">
        <v>33</v>
      </c>
      <c r="D207" s="130" t="s">
        <v>77</v>
      </c>
      <c r="E207" s="6" t="s">
        <v>78</v>
      </c>
      <c r="F207" s="6" t="s">
        <v>18</v>
      </c>
      <c r="G207" s="215">
        <v>84087000</v>
      </c>
      <c r="H207" s="6" t="s">
        <v>57</v>
      </c>
      <c r="I207" s="6" t="s">
        <v>58</v>
      </c>
      <c r="J207" s="6" t="s">
        <v>36</v>
      </c>
      <c r="K207" s="6" t="s">
        <v>37</v>
      </c>
    </row>
    <row r="208" spans="1:11" ht="24.95" hidden="1" customHeight="1">
      <c r="A208" s="10" t="s">
        <v>49</v>
      </c>
      <c r="B208" s="6" t="s">
        <v>107</v>
      </c>
      <c r="C208" s="6" t="s">
        <v>108</v>
      </c>
      <c r="D208" s="130" t="s">
        <v>109</v>
      </c>
      <c r="E208" s="6" t="s">
        <v>78</v>
      </c>
      <c r="F208" s="6" t="s">
        <v>18</v>
      </c>
      <c r="G208" s="215">
        <v>63058216</v>
      </c>
      <c r="H208" s="6" t="s">
        <v>110</v>
      </c>
      <c r="I208" s="6" t="s">
        <v>111</v>
      </c>
      <c r="J208" s="6" t="s">
        <v>36</v>
      </c>
      <c r="K208" s="6" t="s">
        <v>37</v>
      </c>
    </row>
    <row r="209" spans="1:11" ht="24.95" hidden="1" customHeight="1">
      <c r="A209" s="6" t="s">
        <v>112</v>
      </c>
      <c r="B209" s="6" t="s">
        <v>390</v>
      </c>
      <c r="C209" s="6" t="s">
        <v>108</v>
      </c>
      <c r="D209" s="44" t="s">
        <v>544</v>
      </c>
      <c r="E209" s="6" t="s">
        <v>149</v>
      </c>
      <c r="F209" s="6" t="s">
        <v>18</v>
      </c>
      <c r="G209" s="214">
        <v>29876014</v>
      </c>
      <c r="H209" s="6" t="s">
        <v>392</v>
      </c>
      <c r="I209" s="6" t="s">
        <v>393</v>
      </c>
      <c r="J209" s="6" t="s">
        <v>36</v>
      </c>
      <c r="K209" s="6" t="s">
        <v>37</v>
      </c>
    </row>
    <row r="210" spans="1:11" ht="24.95" hidden="1" customHeight="1">
      <c r="A210" s="6" t="s">
        <v>165</v>
      </c>
      <c r="B210" s="6" t="s">
        <v>385</v>
      </c>
      <c r="C210" s="6" t="s">
        <v>108</v>
      </c>
      <c r="D210" s="130" t="s">
        <v>545</v>
      </c>
      <c r="E210" s="6" t="s">
        <v>546</v>
      </c>
      <c r="F210" s="6" t="s">
        <v>18</v>
      </c>
      <c r="G210" s="215">
        <v>72066542</v>
      </c>
      <c r="H210" s="6" t="s">
        <v>547</v>
      </c>
      <c r="I210" s="6" t="s">
        <v>548</v>
      </c>
      <c r="J210" s="6" t="s">
        <v>36</v>
      </c>
      <c r="K210" s="6" t="s">
        <v>37</v>
      </c>
    </row>
    <row r="211" spans="1:11" ht="24.95" hidden="1" customHeight="1">
      <c r="A211" s="6" t="s">
        <v>549</v>
      </c>
      <c r="B211" s="6" t="s">
        <v>550</v>
      </c>
      <c r="C211" s="6" t="s">
        <v>551</v>
      </c>
      <c r="D211" s="130" t="s">
        <v>552</v>
      </c>
      <c r="E211" s="6" t="s">
        <v>546</v>
      </c>
      <c r="F211" s="6" t="s">
        <v>553</v>
      </c>
      <c r="G211" s="215">
        <v>64559610</v>
      </c>
      <c r="H211" s="6" t="s">
        <v>547</v>
      </c>
      <c r="I211" s="6" t="s">
        <v>548</v>
      </c>
      <c r="J211" s="6" t="s">
        <v>36</v>
      </c>
      <c r="K211" s="6" t="s">
        <v>37</v>
      </c>
    </row>
    <row r="212" spans="1:11" ht="24.95" hidden="1" customHeight="1">
      <c r="A212" s="10" t="s">
        <v>49</v>
      </c>
      <c r="B212" s="6" t="s">
        <v>50</v>
      </c>
      <c r="C212" s="6" t="s">
        <v>51</v>
      </c>
      <c r="D212" s="130" t="s">
        <v>52</v>
      </c>
      <c r="E212" s="6" t="s">
        <v>19</v>
      </c>
      <c r="F212" s="6" t="s">
        <v>18</v>
      </c>
      <c r="G212" s="216">
        <v>30000000</v>
      </c>
      <c r="H212" s="6" t="s">
        <v>53</v>
      </c>
      <c r="I212" s="6" t="s">
        <v>54</v>
      </c>
      <c r="J212" s="6" t="s">
        <v>36</v>
      </c>
      <c r="K212" s="6" t="s">
        <v>37</v>
      </c>
    </row>
    <row r="213" spans="1:11" ht="24.95" hidden="1" customHeight="1">
      <c r="A213" s="10" t="s">
        <v>620</v>
      </c>
      <c r="B213" s="10" t="s">
        <v>621</v>
      </c>
      <c r="C213" s="6" t="s">
        <v>108</v>
      </c>
      <c r="D213" s="130" t="s">
        <v>622</v>
      </c>
      <c r="E213" s="6" t="s">
        <v>19</v>
      </c>
      <c r="F213" s="6" t="s">
        <v>18</v>
      </c>
      <c r="G213" s="215">
        <v>9500000</v>
      </c>
      <c r="H213" s="6" t="s">
        <v>623</v>
      </c>
      <c r="I213" s="6" t="s">
        <v>624</v>
      </c>
      <c r="J213" s="6" t="s">
        <v>625</v>
      </c>
      <c r="K213" s="6" t="s">
        <v>37</v>
      </c>
    </row>
    <row r="214" spans="1:11" ht="24.95" hidden="1" customHeight="1">
      <c r="A214" s="6" t="s">
        <v>745</v>
      </c>
      <c r="B214" s="6" t="s">
        <v>587</v>
      </c>
      <c r="C214" s="6" t="s">
        <v>108</v>
      </c>
      <c r="D214" s="130" t="s">
        <v>746</v>
      </c>
      <c r="E214" s="6" t="s">
        <v>747</v>
      </c>
      <c r="F214" s="6" t="s">
        <v>18</v>
      </c>
      <c r="G214" s="215">
        <v>4368513600</v>
      </c>
      <c r="H214" s="6" t="s">
        <v>748</v>
      </c>
      <c r="I214" s="6" t="s">
        <v>749</v>
      </c>
      <c r="J214" s="6" t="s">
        <v>36</v>
      </c>
      <c r="K214" s="6" t="s">
        <v>715</v>
      </c>
    </row>
    <row r="215" spans="1:11" ht="24.95" hidden="1" customHeight="1">
      <c r="A215" s="6" t="s">
        <v>745</v>
      </c>
      <c r="B215" s="6" t="s">
        <v>587</v>
      </c>
      <c r="C215" s="6" t="s">
        <v>108</v>
      </c>
      <c r="D215" s="130" t="s">
        <v>750</v>
      </c>
      <c r="E215" s="6" t="s">
        <v>747</v>
      </c>
      <c r="F215" s="6" t="s">
        <v>18</v>
      </c>
      <c r="G215" s="215">
        <v>1986288480</v>
      </c>
      <c r="H215" s="6" t="s">
        <v>748</v>
      </c>
      <c r="I215" s="6" t="s">
        <v>749</v>
      </c>
      <c r="J215" s="6" t="s">
        <v>36</v>
      </c>
      <c r="K215" s="6" t="s">
        <v>715</v>
      </c>
    </row>
    <row r="216" spans="1:11" ht="24.95" hidden="1" customHeight="1">
      <c r="A216" s="10" t="s">
        <v>49</v>
      </c>
      <c r="B216" s="6" t="s">
        <v>570</v>
      </c>
      <c r="C216" s="6" t="s">
        <v>571</v>
      </c>
      <c r="D216" s="130" t="s">
        <v>572</v>
      </c>
      <c r="E216" s="6" t="s">
        <v>149</v>
      </c>
      <c r="F216" s="6" t="s">
        <v>18</v>
      </c>
      <c r="G216" s="215">
        <v>40000000</v>
      </c>
      <c r="H216" s="6" t="s">
        <v>573</v>
      </c>
      <c r="I216" s="6" t="s">
        <v>574</v>
      </c>
      <c r="J216" s="6" t="s">
        <v>36</v>
      </c>
      <c r="K216" s="6" t="s">
        <v>37</v>
      </c>
    </row>
    <row r="217" spans="1:11" ht="24.95" hidden="1" customHeight="1">
      <c r="A217" s="10" t="s">
        <v>49</v>
      </c>
      <c r="B217" s="21" t="s">
        <v>439</v>
      </c>
      <c r="C217" s="22" t="s">
        <v>108</v>
      </c>
      <c r="D217" s="48" t="s">
        <v>455</v>
      </c>
      <c r="E217" s="6" t="s">
        <v>78</v>
      </c>
      <c r="F217" s="22" t="s">
        <v>18</v>
      </c>
      <c r="G217" s="217">
        <v>325462000</v>
      </c>
      <c r="H217" s="24" t="s">
        <v>441</v>
      </c>
      <c r="I217" s="24" t="s">
        <v>442</v>
      </c>
      <c r="J217" s="6" t="s">
        <v>36</v>
      </c>
      <c r="K217" s="22" t="s">
        <v>456</v>
      </c>
    </row>
    <row r="218" spans="1:11" ht="24.95" hidden="1" customHeight="1">
      <c r="A218" s="10" t="s">
        <v>49</v>
      </c>
      <c r="B218" s="21" t="s">
        <v>173</v>
      </c>
      <c r="C218" s="22" t="s">
        <v>108</v>
      </c>
      <c r="D218" s="48" t="s">
        <v>457</v>
      </c>
      <c r="E218" s="6" t="s">
        <v>144</v>
      </c>
      <c r="F218" s="22" t="s">
        <v>18</v>
      </c>
      <c r="G218" s="217">
        <v>233391000</v>
      </c>
      <c r="H218" s="24" t="s">
        <v>399</v>
      </c>
      <c r="I218" s="24" t="s">
        <v>400</v>
      </c>
      <c r="J218" s="6" t="s">
        <v>36</v>
      </c>
      <c r="K218" s="22" t="s">
        <v>104</v>
      </c>
    </row>
    <row r="219" spans="1:11" ht="24.95" hidden="1" customHeight="1">
      <c r="A219" s="10" t="s">
        <v>49</v>
      </c>
      <c r="B219" s="21" t="s">
        <v>173</v>
      </c>
      <c r="C219" s="22" t="s">
        <v>108</v>
      </c>
      <c r="D219" s="48" t="s">
        <v>458</v>
      </c>
      <c r="E219" s="6" t="s">
        <v>149</v>
      </c>
      <c r="F219" s="22" t="s">
        <v>18</v>
      </c>
      <c r="G219" s="217">
        <v>49650000</v>
      </c>
      <c r="H219" s="24" t="s">
        <v>399</v>
      </c>
      <c r="I219" s="24" t="s">
        <v>400</v>
      </c>
      <c r="J219" s="6" t="s">
        <v>36</v>
      </c>
      <c r="K219" s="22" t="s">
        <v>104</v>
      </c>
    </row>
    <row r="220" spans="1:11" ht="24.95" hidden="1" customHeight="1">
      <c r="A220" s="10" t="s">
        <v>49</v>
      </c>
      <c r="B220" s="6" t="s">
        <v>173</v>
      </c>
      <c r="C220" s="22" t="s">
        <v>33</v>
      </c>
      <c r="D220" s="48" t="s">
        <v>459</v>
      </c>
      <c r="E220" s="6" t="s">
        <v>144</v>
      </c>
      <c r="F220" s="6" t="s">
        <v>18</v>
      </c>
      <c r="G220" s="215">
        <v>37006257</v>
      </c>
      <c r="H220" s="6" t="s">
        <v>460</v>
      </c>
      <c r="I220" s="6" t="s">
        <v>461</v>
      </c>
      <c r="J220" s="6" t="s">
        <v>36</v>
      </c>
      <c r="K220" s="6" t="s">
        <v>37</v>
      </c>
    </row>
    <row r="221" spans="1:11" ht="24.95" hidden="1" customHeight="1">
      <c r="A221" s="10" t="s">
        <v>49</v>
      </c>
      <c r="B221" s="10" t="s">
        <v>196</v>
      </c>
      <c r="C221" s="6" t="s">
        <v>33</v>
      </c>
      <c r="D221" s="130" t="s">
        <v>231</v>
      </c>
      <c r="E221" s="6" t="s">
        <v>232</v>
      </c>
      <c r="F221" s="6" t="s">
        <v>18</v>
      </c>
      <c r="G221" s="215">
        <v>900000000</v>
      </c>
      <c r="H221" s="6" t="s">
        <v>194</v>
      </c>
      <c r="I221" s="6" t="s">
        <v>195</v>
      </c>
      <c r="J221" s="6" t="s">
        <v>36</v>
      </c>
      <c r="K221" s="6" t="s">
        <v>115</v>
      </c>
    </row>
    <row r="222" spans="1:11" ht="24.95" hidden="1" customHeight="1">
      <c r="A222" s="6" t="s">
        <v>49</v>
      </c>
      <c r="B222" s="6" t="s">
        <v>763</v>
      </c>
      <c r="C222" s="6" t="s">
        <v>108</v>
      </c>
      <c r="D222" s="47" t="s">
        <v>767</v>
      </c>
      <c r="E222" s="6" t="s">
        <v>78</v>
      </c>
      <c r="F222" s="6" t="s">
        <v>18</v>
      </c>
      <c r="G222" s="120">
        <v>70655146</v>
      </c>
      <c r="H222" s="6" t="s">
        <v>765</v>
      </c>
      <c r="I222" s="6" t="s">
        <v>766</v>
      </c>
      <c r="J222" s="6" t="s">
        <v>36</v>
      </c>
      <c r="K222" s="6" t="s">
        <v>37</v>
      </c>
    </row>
    <row r="223" spans="1:11" ht="24.95" hidden="1" customHeight="1">
      <c r="A223" s="10" t="s">
        <v>49</v>
      </c>
      <c r="B223" s="10" t="s">
        <v>250</v>
      </c>
      <c r="C223" s="6" t="s">
        <v>42</v>
      </c>
      <c r="D223" s="130" t="s">
        <v>272</v>
      </c>
      <c r="E223" s="6" t="s">
        <v>19</v>
      </c>
      <c r="F223" s="6" t="s">
        <v>18</v>
      </c>
      <c r="G223" s="215">
        <v>46000000</v>
      </c>
      <c r="H223" s="6" t="s">
        <v>252</v>
      </c>
      <c r="I223" s="6" t="s">
        <v>253</v>
      </c>
      <c r="J223" s="6" t="s">
        <v>36</v>
      </c>
      <c r="K223" s="6" t="s">
        <v>104</v>
      </c>
    </row>
    <row r="224" spans="1:11" ht="24.95" hidden="1" customHeight="1">
      <c r="A224" s="10" t="s">
        <v>49</v>
      </c>
      <c r="B224" s="10" t="s">
        <v>255</v>
      </c>
      <c r="C224" s="6" t="s">
        <v>42</v>
      </c>
      <c r="D224" s="130" t="s">
        <v>273</v>
      </c>
      <c r="E224" s="6" t="s">
        <v>19</v>
      </c>
      <c r="F224" s="6" t="s">
        <v>18</v>
      </c>
      <c r="G224" s="215">
        <v>25000000</v>
      </c>
      <c r="H224" s="6" t="s">
        <v>274</v>
      </c>
      <c r="I224" s="6" t="s">
        <v>275</v>
      </c>
      <c r="J224" s="6" t="s">
        <v>36</v>
      </c>
      <c r="K224" s="6" t="s">
        <v>37</v>
      </c>
    </row>
    <row r="225" spans="1:11" ht="24.95" hidden="1" customHeight="1">
      <c r="A225" s="10" t="s">
        <v>49</v>
      </c>
      <c r="B225" s="10" t="s">
        <v>255</v>
      </c>
      <c r="C225" s="6" t="s">
        <v>42</v>
      </c>
      <c r="D225" s="130" t="s">
        <v>276</v>
      </c>
      <c r="E225" s="6" t="s">
        <v>19</v>
      </c>
      <c r="F225" s="6" t="s">
        <v>18</v>
      </c>
      <c r="G225" s="215">
        <v>95000000</v>
      </c>
      <c r="H225" s="6" t="s">
        <v>274</v>
      </c>
      <c r="I225" s="6" t="s">
        <v>275</v>
      </c>
      <c r="J225" s="6" t="s">
        <v>36</v>
      </c>
      <c r="K225" s="6" t="s">
        <v>37</v>
      </c>
    </row>
    <row r="226" spans="1:11" ht="24.95" hidden="1" customHeight="1">
      <c r="A226" s="10" t="s">
        <v>49</v>
      </c>
      <c r="B226" s="10" t="s">
        <v>255</v>
      </c>
      <c r="C226" s="6" t="s">
        <v>42</v>
      </c>
      <c r="D226" s="130" t="s">
        <v>277</v>
      </c>
      <c r="E226" s="6" t="s">
        <v>78</v>
      </c>
      <c r="F226" s="6" t="s">
        <v>18</v>
      </c>
      <c r="G226" s="214">
        <v>24022179</v>
      </c>
      <c r="H226" s="6" t="s">
        <v>260</v>
      </c>
      <c r="I226" s="6" t="s">
        <v>261</v>
      </c>
      <c r="J226" s="6" t="s">
        <v>36</v>
      </c>
      <c r="K226" s="6" t="s">
        <v>37</v>
      </c>
    </row>
    <row r="227" spans="1:11" ht="24.95" hidden="1" customHeight="1">
      <c r="A227" s="10" t="s">
        <v>49</v>
      </c>
      <c r="B227" s="10" t="s">
        <v>255</v>
      </c>
      <c r="C227" s="6" t="s">
        <v>42</v>
      </c>
      <c r="D227" s="130" t="s">
        <v>277</v>
      </c>
      <c r="E227" s="6" t="s">
        <v>78</v>
      </c>
      <c r="F227" s="6" t="s">
        <v>18</v>
      </c>
      <c r="G227" s="214">
        <v>27024949</v>
      </c>
      <c r="H227" s="6" t="s">
        <v>260</v>
      </c>
      <c r="I227" s="6" t="s">
        <v>261</v>
      </c>
      <c r="J227" s="6" t="s">
        <v>36</v>
      </c>
      <c r="K227" s="6" t="s">
        <v>37</v>
      </c>
    </row>
    <row r="228" spans="1:11" ht="24.95" hidden="1" customHeight="1">
      <c r="A228" s="10" t="s">
        <v>49</v>
      </c>
      <c r="B228" s="10" t="s">
        <v>255</v>
      </c>
      <c r="C228" s="6" t="s">
        <v>42</v>
      </c>
      <c r="D228" s="130" t="s">
        <v>280</v>
      </c>
      <c r="E228" s="6" t="s">
        <v>78</v>
      </c>
      <c r="F228" s="6" t="s">
        <v>18</v>
      </c>
      <c r="G228" s="214">
        <v>49545743</v>
      </c>
      <c r="H228" s="6" t="s">
        <v>268</v>
      </c>
      <c r="I228" s="6" t="s">
        <v>269</v>
      </c>
      <c r="J228" s="6" t="s">
        <v>36</v>
      </c>
      <c r="K228" s="6" t="s">
        <v>37</v>
      </c>
    </row>
    <row r="229" spans="1:11" ht="24.95" hidden="1" customHeight="1">
      <c r="A229" s="10" t="s">
        <v>49</v>
      </c>
      <c r="B229" s="10" t="s">
        <v>313</v>
      </c>
      <c r="C229" s="6" t="s">
        <v>59</v>
      </c>
      <c r="D229" s="130" t="s">
        <v>318</v>
      </c>
      <c r="E229" s="6" t="s">
        <v>78</v>
      </c>
      <c r="F229" s="6" t="s">
        <v>18</v>
      </c>
      <c r="G229" s="215">
        <v>78072078</v>
      </c>
      <c r="H229" s="6" t="s">
        <v>315</v>
      </c>
      <c r="I229" s="6" t="s">
        <v>316</v>
      </c>
      <c r="J229" s="6" t="s">
        <v>36</v>
      </c>
      <c r="K229" s="6" t="s">
        <v>37</v>
      </c>
    </row>
    <row r="230" spans="1:11" ht="24.95" hidden="1" customHeight="1">
      <c r="A230" s="10" t="s">
        <v>49</v>
      </c>
      <c r="B230" s="6" t="s">
        <v>357</v>
      </c>
      <c r="C230" s="6" t="s">
        <v>365</v>
      </c>
      <c r="D230" s="130" t="s">
        <v>366</v>
      </c>
      <c r="E230" s="6" t="s">
        <v>367</v>
      </c>
      <c r="F230" s="6" t="s">
        <v>368</v>
      </c>
      <c r="G230" s="215">
        <v>150000000</v>
      </c>
      <c r="H230" s="6" t="s">
        <v>360</v>
      </c>
      <c r="I230" s="6" t="s">
        <v>361</v>
      </c>
      <c r="J230" s="6" t="s">
        <v>369</v>
      </c>
      <c r="K230" s="6" t="s">
        <v>370</v>
      </c>
    </row>
    <row r="231" spans="1:11" ht="24.95" hidden="1" customHeight="1">
      <c r="A231" s="10" t="s">
        <v>49</v>
      </c>
      <c r="B231" s="10" t="s">
        <v>55</v>
      </c>
      <c r="C231" s="6" t="s">
        <v>42</v>
      </c>
      <c r="D231" s="130" t="s">
        <v>79</v>
      </c>
      <c r="E231" s="6" t="s">
        <v>78</v>
      </c>
      <c r="F231" s="6" t="s">
        <v>18</v>
      </c>
      <c r="G231" s="215">
        <v>82500000</v>
      </c>
      <c r="H231" s="6" t="s">
        <v>69</v>
      </c>
      <c r="I231" s="6" t="s">
        <v>70</v>
      </c>
      <c r="J231" s="6" t="s">
        <v>36</v>
      </c>
      <c r="K231" s="6" t="s">
        <v>37</v>
      </c>
    </row>
    <row r="232" spans="1:11" ht="24.95" hidden="1" customHeight="1">
      <c r="A232" s="10" t="s">
        <v>49</v>
      </c>
      <c r="B232" s="6" t="s">
        <v>330</v>
      </c>
      <c r="C232" s="6" t="s">
        <v>331</v>
      </c>
      <c r="D232" s="130" t="s">
        <v>332</v>
      </c>
      <c r="E232" s="6" t="s">
        <v>149</v>
      </c>
      <c r="F232" s="6" t="s">
        <v>18</v>
      </c>
      <c r="G232" s="215">
        <v>70000000</v>
      </c>
      <c r="H232" s="6" t="s">
        <v>333</v>
      </c>
      <c r="I232" s="6" t="s">
        <v>334</v>
      </c>
      <c r="J232" s="6" t="s">
        <v>36</v>
      </c>
      <c r="K232" s="6" t="s">
        <v>22</v>
      </c>
    </row>
    <row r="233" spans="1:11" ht="24.95" hidden="1" customHeight="1">
      <c r="A233" s="10" t="s">
        <v>49</v>
      </c>
      <c r="B233" s="6" t="s">
        <v>28</v>
      </c>
      <c r="C233" s="6" t="s">
        <v>42</v>
      </c>
      <c r="D233" s="130" t="s">
        <v>43</v>
      </c>
      <c r="E233" s="6" t="s">
        <v>19</v>
      </c>
      <c r="F233" s="6" t="s">
        <v>18</v>
      </c>
      <c r="G233" s="216">
        <v>75000000</v>
      </c>
      <c r="H233" s="6" t="s">
        <v>34</v>
      </c>
      <c r="I233" s="6" t="s">
        <v>35</v>
      </c>
      <c r="J233" s="6" t="s">
        <v>36</v>
      </c>
      <c r="K233" s="6" t="s">
        <v>37</v>
      </c>
    </row>
    <row r="234" spans="1:11" ht="24.95" hidden="1" customHeight="1">
      <c r="A234" s="10" t="s">
        <v>165</v>
      </c>
      <c r="B234" s="10" t="s">
        <v>611</v>
      </c>
      <c r="C234" s="6" t="s">
        <v>42</v>
      </c>
      <c r="D234" s="130" t="s">
        <v>626</v>
      </c>
      <c r="E234" s="6" t="s">
        <v>19</v>
      </c>
      <c r="F234" s="6" t="s">
        <v>18</v>
      </c>
      <c r="G234" s="215">
        <v>96332269</v>
      </c>
      <c r="H234" s="6" t="s">
        <v>615</v>
      </c>
      <c r="I234" s="6" t="s">
        <v>616</v>
      </c>
      <c r="J234" s="6" t="s">
        <v>171</v>
      </c>
      <c r="K234" s="6" t="s">
        <v>37</v>
      </c>
    </row>
    <row r="235" spans="1:11" ht="24.95" hidden="1" customHeight="1">
      <c r="A235" s="10" t="s">
        <v>165</v>
      </c>
      <c r="B235" s="10" t="s">
        <v>611</v>
      </c>
      <c r="C235" s="6" t="s">
        <v>42</v>
      </c>
      <c r="D235" s="130" t="s">
        <v>627</v>
      </c>
      <c r="E235" s="6" t="s">
        <v>19</v>
      </c>
      <c r="F235" s="6" t="s">
        <v>18</v>
      </c>
      <c r="G235" s="215">
        <v>28723292</v>
      </c>
      <c r="H235" s="6" t="s">
        <v>615</v>
      </c>
      <c r="I235" s="6" t="s">
        <v>616</v>
      </c>
      <c r="J235" s="6" t="s">
        <v>171</v>
      </c>
      <c r="K235" s="6" t="s">
        <v>37</v>
      </c>
    </row>
    <row r="236" spans="1:11" ht="24.95" hidden="1" customHeight="1">
      <c r="A236" s="10" t="s">
        <v>165</v>
      </c>
      <c r="B236" s="10" t="s">
        <v>611</v>
      </c>
      <c r="C236" s="6" t="s">
        <v>42</v>
      </c>
      <c r="D236" s="130" t="s">
        <v>614</v>
      </c>
      <c r="E236" s="6" t="s">
        <v>19</v>
      </c>
      <c r="F236" s="6" t="s">
        <v>18</v>
      </c>
      <c r="G236" s="215">
        <v>28723292</v>
      </c>
      <c r="H236" s="6" t="s">
        <v>615</v>
      </c>
      <c r="I236" s="6" t="s">
        <v>616</v>
      </c>
      <c r="J236" s="6" t="s">
        <v>171</v>
      </c>
      <c r="K236" s="6" t="s">
        <v>37</v>
      </c>
    </row>
    <row r="237" spans="1:11" ht="24.95" hidden="1" customHeight="1">
      <c r="A237" s="6" t="s">
        <v>112</v>
      </c>
      <c r="B237" s="6" t="s">
        <v>587</v>
      </c>
      <c r="C237" s="6" t="s">
        <v>42</v>
      </c>
      <c r="D237" s="130" t="s">
        <v>754</v>
      </c>
      <c r="E237" s="6" t="s">
        <v>78</v>
      </c>
      <c r="F237" s="6" t="s">
        <v>18</v>
      </c>
      <c r="G237" s="215">
        <v>200000000</v>
      </c>
      <c r="H237" s="6" t="s">
        <v>720</v>
      </c>
      <c r="I237" s="6" t="s">
        <v>721</v>
      </c>
      <c r="J237" s="6" t="s">
        <v>36</v>
      </c>
      <c r="K237" s="6" t="s">
        <v>115</v>
      </c>
    </row>
    <row r="238" spans="1:11" ht="24.95" hidden="1" customHeight="1">
      <c r="A238" s="10" t="s">
        <v>49</v>
      </c>
      <c r="B238" s="6" t="s">
        <v>173</v>
      </c>
      <c r="C238" s="22" t="s">
        <v>59</v>
      </c>
      <c r="D238" s="48" t="s">
        <v>462</v>
      </c>
      <c r="E238" s="6" t="s">
        <v>78</v>
      </c>
      <c r="F238" s="6" t="s">
        <v>18</v>
      </c>
      <c r="G238" s="215">
        <v>240414407</v>
      </c>
      <c r="H238" s="6" t="s">
        <v>460</v>
      </c>
      <c r="I238" s="6" t="s">
        <v>461</v>
      </c>
      <c r="J238" s="6" t="s">
        <v>36</v>
      </c>
      <c r="K238" s="6" t="s">
        <v>37</v>
      </c>
    </row>
    <row r="239" spans="1:11" ht="24.95" hidden="1" customHeight="1">
      <c r="A239" s="10" t="s">
        <v>49</v>
      </c>
      <c r="B239" s="6" t="s">
        <v>173</v>
      </c>
      <c r="C239" s="22" t="s">
        <v>59</v>
      </c>
      <c r="D239" s="48" t="s">
        <v>463</v>
      </c>
      <c r="E239" s="6" t="s">
        <v>144</v>
      </c>
      <c r="F239" s="6" t="s">
        <v>18</v>
      </c>
      <c r="G239" s="215">
        <v>230868174</v>
      </c>
      <c r="H239" s="6" t="s">
        <v>460</v>
      </c>
      <c r="I239" s="6" t="s">
        <v>461</v>
      </c>
      <c r="J239" s="6" t="s">
        <v>36</v>
      </c>
      <c r="K239" s="6" t="s">
        <v>37</v>
      </c>
    </row>
    <row r="240" spans="1:11" ht="24.95" hidden="1" customHeight="1">
      <c r="A240" s="10" t="s">
        <v>49</v>
      </c>
      <c r="B240" s="6" t="s">
        <v>173</v>
      </c>
      <c r="C240" s="22" t="s">
        <v>59</v>
      </c>
      <c r="D240" s="48" t="s">
        <v>464</v>
      </c>
      <c r="E240" s="6" t="s">
        <v>149</v>
      </c>
      <c r="F240" s="6" t="s">
        <v>18</v>
      </c>
      <c r="G240" s="215">
        <v>26845598</v>
      </c>
      <c r="H240" s="6" t="s">
        <v>460</v>
      </c>
      <c r="I240" s="6" t="s">
        <v>461</v>
      </c>
      <c r="J240" s="6" t="s">
        <v>36</v>
      </c>
      <c r="K240" s="6" t="s">
        <v>37</v>
      </c>
    </row>
    <row r="241" spans="1:11" ht="24.95" hidden="1" customHeight="1">
      <c r="A241" s="10" t="s">
        <v>49</v>
      </c>
      <c r="B241" s="6" t="s">
        <v>173</v>
      </c>
      <c r="C241" s="6" t="s">
        <v>42</v>
      </c>
      <c r="D241" s="130" t="s">
        <v>465</v>
      </c>
      <c r="E241" s="6" t="s">
        <v>78</v>
      </c>
      <c r="F241" s="6" t="s">
        <v>86</v>
      </c>
      <c r="G241" s="215">
        <v>329000000</v>
      </c>
      <c r="H241" s="6" t="s">
        <v>411</v>
      </c>
      <c r="I241" s="6" t="s">
        <v>466</v>
      </c>
      <c r="J241" s="6" t="s">
        <v>36</v>
      </c>
      <c r="K241" s="6" t="s">
        <v>37</v>
      </c>
    </row>
    <row r="242" spans="1:11" ht="24.95" hidden="1" customHeight="1">
      <c r="A242" s="10" t="s">
        <v>49</v>
      </c>
      <c r="B242" s="6" t="s">
        <v>173</v>
      </c>
      <c r="C242" s="6" t="s">
        <v>42</v>
      </c>
      <c r="D242" s="130" t="s">
        <v>467</v>
      </c>
      <c r="E242" s="6" t="s">
        <v>144</v>
      </c>
      <c r="F242" s="6" t="s">
        <v>86</v>
      </c>
      <c r="G242" s="215">
        <v>250000000</v>
      </c>
      <c r="H242" s="6" t="s">
        <v>411</v>
      </c>
      <c r="I242" s="6" t="s">
        <v>466</v>
      </c>
      <c r="J242" s="6" t="s">
        <v>36</v>
      </c>
      <c r="K242" s="6" t="s">
        <v>37</v>
      </c>
    </row>
    <row r="243" spans="1:11" ht="24.95" hidden="1" customHeight="1">
      <c r="A243" s="10" t="s">
        <v>49</v>
      </c>
      <c r="B243" s="6" t="s">
        <v>173</v>
      </c>
      <c r="C243" s="6" t="s">
        <v>42</v>
      </c>
      <c r="D243" s="130" t="s">
        <v>468</v>
      </c>
      <c r="E243" s="6" t="s">
        <v>149</v>
      </c>
      <c r="F243" s="6" t="s">
        <v>86</v>
      </c>
      <c r="G243" s="215">
        <v>42000000</v>
      </c>
      <c r="H243" s="6" t="s">
        <v>411</v>
      </c>
      <c r="I243" s="6" t="s">
        <v>466</v>
      </c>
      <c r="J243" s="6" t="s">
        <v>36</v>
      </c>
      <c r="K243" s="6" t="s">
        <v>37</v>
      </c>
    </row>
    <row r="244" spans="1:11" ht="24.95" hidden="1" customHeight="1">
      <c r="A244" s="10" t="s">
        <v>49</v>
      </c>
      <c r="B244" s="6" t="s">
        <v>173</v>
      </c>
      <c r="C244" s="6" t="s">
        <v>59</v>
      </c>
      <c r="D244" s="130" t="s">
        <v>469</v>
      </c>
      <c r="E244" s="6" t="s">
        <v>78</v>
      </c>
      <c r="F244" s="6" t="s">
        <v>86</v>
      </c>
      <c r="G244" s="215">
        <v>287000000</v>
      </c>
      <c r="H244" s="6" t="s">
        <v>411</v>
      </c>
      <c r="I244" s="6" t="s">
        <v>466</v>
      </c>
      <c r="J244" s="6" t="s">
        <v>36</v>
      </c>
      <c r="K244" s="6" t="s">
        <v>37</v>
      </c>
    </row>
    <row r="245" spans="1:11" ht="24.95" hidden="1" customHeight="1">
      <c r="A245" s="10" t="s">
        <v>49</v>
      </c>
      <c r="B245" s="6" t="s">
        <v>173</v>
      </c>
      <c r="C245" s="6" t="s">
        <v>59</v>
      </c>
      <c r="D245" s="130" t="s">
        <v>470</v>
      </c>
      <c r="E245" s="6" t="s">
        <v>144</v>
      </c>
      <c r="F245" s="6" t="s">
        <v>86</v>
      </c>
      <c r="G245" s="215">
        <v>65000000</v>
      </c>
      <c r="H245" s="6" t="s">
        <v>411</v>
      </c>
      <c r="I245" s="6" t="s">
        <v>466</v>
      </c>
      <c r="J245" s="6" t="s">
        <v>36</v>
      </c>
      <c r="K245" s="6" t="s">
        <v>37</v>
      </c>
    </row>
    <row r="246" spans="1:11" ht="24.95" hidden="1" customHeight="1">
      <c r="A246" s="10" t="s">
        <v>49</v>
      </c>
      <c r="B246" s="6" t="s">
        <v>173</v>
      </c>
      <c r="C246" s="6" t="s">
        <v>59</v>
      </c>
      <c r="D246" s="130" t="s">
        <v>471</v>
      </c>
      <c r="E246" s="6" t="s">
        <v>149</v>
      </c>
      <c r="F246" s="6" t="s">
        <v>86</v>
      </c>
      <c r="G246" s="215">
        <v>30000000</v>
      </c>
      <c r="H246" s="6" t="s">
        <v>411</v>
      </c>
      <c r="I246" s="6" t="s">
        <v>466</v>
      </c>
      <c r="J246" s="6" t="s">
        <v>36</v>
      </c>
      <c r="K246" s="6" t="s">
        <v>37</v>
      </c>
    </row>
    <row r="247" spans="1:11" ht="24.95" hidden="1" customHeight="1">
      <c r="A247" s="10" t="s">
        <v>49</v>
      </c>
      <c r="B247" s="6" t="s">
        <v>173</v>
      </c>
      <c r="C247" s="6" t="s">
        <v>59</v>
      </c>
      <c r="D247" s="130" t="s">
        <v>472</v>
      </c>
      <c r="E247" s="6" t="s">
        <v>149</v>
      </c>
      <c r="F247" s="6" t="s">
        <v>86</v>
      </c>
      <c r="G247" s="215">
        <v>32000000</v>
      </c>
      <c r="H247" s="6" t="s">
        <v>411</v>
      </c>
      <c r="I247" s="6" t="s">
        <v>466</v>
      </c>
      <c r="J247" s="6" t="s">
        <v>36</v>
      </c>
      <c r="K247" s="6" t="s">
        <v>37</v>
      </c>
    </row>
    <row r="248" spans="1:11" ht="24.95" hidden="1" customHeight="1">
      <c r="A248" s="10" t="s">
        <v>49</v>
      </c>
      <c r="B248" s="10" t="s">
        <v>196</v>
      </c>
      <c r="C248" s="6" t="s">
        <v>59</v>
      </c>
      <c r="D248" s="130" t="s">
        <v>233</v>
      </c>
      <c r="E248" s="6" t="s">
        <v>78</v>
      </c>
      <c r="F248" s="6" t="s">
        <v>18</v>
      </c>
      <c r="G248" s="215">
        <v>50000000</v>
      </c>
      <c r="H248" s="6" t="s">
        <v>234</v>
      </c>
      <c r="I248" s="6" t="s">
        <v>235</v>
      </c>
      <c r="J248" s="6" t="s">
        <v>36</v>
      </c>
      <c r="K248" s="6" t="s">
        <v>115</v>
      </c>
    </row>
    <row r="249" spans="1:11" ht="24.95" hidden="1" customHeight="1">
      <c r="A249" s="10" t="s">
        <v>49</v>
      </c>
      <c r="B249" s="10" t="s">
        <v>255</v>
      </c>
      <c r="C249" s="6" t="s">
        <v>180</v>
      </c>
      <c r="D249" s="130" t="s">
        <v>279</v>
      </c>
      <c r="E249" s="6" t="s">
        <v>78</v>
      </c>
      <c r="F249" s="6" t="s">
        <v>18</v>
      </c>
      <c r="G249" s="214">
        <v>240000000</v>
      </c>
      <c r="H249" s="6" t="s">
        <v>264</v>
      </c>
      <c r="I249" s="6" t="s">
        <v>265</v>
      </c>
      <c r="J249" s="6" t="s">
        <v>36</v>
      </c>
      <c r="K249" s="6" t="s">
        <v>37</v>
      </c>
    </row>
    <row r="250" spans="1:11" ht="24.95" hidden="1" customHeight="1">
      <c r="A250" s="10" t="s">
        <v>49</v>
      </c>
      <c r="B250" s="10" t="s">
        <v>255</v>
      </c>
      <c r="C250" s="6" t="s">
        <v>180</v>
      </c>
      <c r="D250" s="130" t="s">
        <v>281</v>
      </c>
      <c r="E250" s="6" t="s">
        <v>78</v>
      </c>
      <c r="F250" s="6" t="s">
        <v>18</v>
      </c>
      <c r="G250" s="214">
        <v>30027723</v>
      </c>
      <c r="H250" s="6" t="s">
        <v>268</v>
      </c>
      <c r="I250" s="6" t="s">
        <v>269</v>
      </c>
      <c r="J250" s="6" t="s">
        <v>36</v>
      </c>
      <c r="K250" s="6" t="s">
        <v>37</v>
      </c>
    </row>
    <row r="251" spans="1:11" ht="24.95" hidden="1" customHeight="1">
      <c r="A251" s="10" t="s">
        <v>49</v>
      </c>
      <c r="B251" s="6" t="s">
        <v>357</v>
      </c>
      <c r="C251" s="6" t="s">
        <v>180</v>
      </c>
      <c r="D251" s="44" t="s">
        <v>371</v>
      </c>
      <c r="E251" s="6" t="s">
        <v>19</v>
      </c>
      <c r="F251" s="6" t="s">
        <v>18</v>
      </c>
      <c r="G251" s="215">
        <v>23000000</v>
      </c>
      <c r="H251" s="6" t="s">
        <v>363</v>
      </c>
      <c r="I251" s="6" t="s">
        <v>364</v>
      </c>
      <c r="J251" s="6" t="s">
        <v>36</v>
      </c>
      <c r="K251" s="6" t="s">
        <v>37</v>
      </c>
    </row>
    <row r="252" spans="1:11" ht="24.95" hidden="1" customHeight="1">
      <c r="A252" s="10" t="s">
        <v>49</v>
      </c>
      <c r="B252" s="6" t="s">
        <v>357</v>
      </c>
      <c r="C252" s="6" t="s">
        <v>372</v>
      </c>
      <c r="D252" s="130" t="s">
        <v>373</v>
      </c>
      <c r="E252" s="6" t="s">
        <v>78</v>
      </c>
      <c r="F252" s="6" t="s">
        <v>18</v>
      </c>
      <c r="G252" s="215">
        <v>150000000</v>
      </c>
      <c r="H252" s="6" t="s">
        <v>374</v>
      </c>
      <c r="I252" s="6" t="s">
        <v>375</v>
      </c>
      <c r="J252" s="6" t="s">
        <v>36</v>
      </c>
      <c r="K252" s="6" t="s">
        <v>37</v>
      </c>
    </row>
    <row r="253" spans="1:11" ht="24.95" hidden="1" customHeight="1">
      <c r="A253" s="10" t="s">
        <v>49</v>
      </c>
      <c r="B253" s="10" t="s">
        <v>309</v>
      </c>
      <c r="C253" s="6" t="s">
        <v>180</v>
      </c>
      <c r="D253" s="130" t="s">
        <v>310</v>
      </c>
      <c r="E253" s="7" t="s">
        <v>149</v>
      </c>
      <c r="F253" s="6" t="s">
        <v>18</v>
      </c>
      <c r="G253" s="218">
        <v>280000000</v>
      </c>
      <c r="H253" s="20" t="s">
        <v>311</v>
      </c>
      <c r="I253" s="20" t="s">
        <v>312</v>
      </c>
      <c r="J253" s="6" t="s">
        <v>36</v>
      </c>
      <c r="K253" s="6" t="s">
        <v>37</v>
      </c>
    </row>
    <row r="254" spans="1:11" ht="24.95" hidden="1" customHeight="1">
      <c r="A254" s="6" t="s">
        <v>554</v>
      </c>
      <c r="B254" s="6" t="s">
        <v>555</v>
      </c>
      <c r="C254" s="6" t="s">
        <v>180</v>
      </c>
      <c r="D254" s="130" t="s">
        <v>556</v>
      </c>
      <c r="E254" s="6" t="s">
        <v>78</v>
      </c>
      <c r="F254" s="6" t="s">
        <v>18</v>
      </c>
      <c r="G254" s="215">
        <v>102000000</v>
      </c>
      <c r="H254" s="6" t="s">
        <v>557</v>
      </c>
      <c r="I254" s="6" t="s">
        <v>558</v>
      </c>
      <c r="J254" s="6" t="s">
        <v>36</v>
      </c>
      <c r="K254" s="6" t="s">
        <v>37</v>
      </c>
    </row>
    <row r="255" spans="1:11" ht="24.95" hidden="1" customHeight="1">
      <c r="A255" s="6" t="s">
        <v>554</v>
      </c>
      <c r="B255" s="6" t="s">
        <v>555</v>
      </c>
      <c r="C255" s="6" t="s">
        <v>180</v>
      </c>
      <c r="D255" s="130" t="s">
        <v>559</v>
      </c>
      <c r="E255" s="6" t="s">
        <v>78</v>
      </c>
      <c r="F255" s="6" t="s">
        <v>18</v>
      </c>
      <c r="G255" s="215">
        <v>317138000</v>
      </c>
      <c r="H255" s="6" t="s">
        <v>557</v>
      </c>
      <c r="I255" s="6" t="s">
        <v>560</v>
      </c>
      <c r="J255" s="6" t="s">
        <v>36</v>
      </c>
      <c r="K255" s="6" t="s">
        <v>37</v>
      </c>
    </row>
    <row r="256" spans="1:11" ht="24.95" hidden="1" customHeight="1">
      <c r="A256" s="10" t="s">
        <v>165</v>
      </c>
      <c r="B256" s="10" t="s">
        <v>173</v>
      </c>
      <c r="C256" s="6" t="s">
        <v>180</v>
      </c>
      <c r="D256" s="130" t="s">
        <v>181</v>
      </c>
      <c r="E256" s="6" t="s">
        <v>19</v>
      </c>
      <c r="F256" s="6" t="s">
        <v>18</v>
      </c>
      <c r="G256" s="215">
        <v>865000000</v>
      </c>
      <c r="H256" s="6" t="s">
        <v>182</v>
      </c>
      <c r="I256" s="6" t="s">
        <v>183</v>
      </c>
      <c r="J256" s="6" t="s">
        <v>36</v>
      </c>
      <c r="K256" s="6" t="s">
        <v>37</v>
      </c>
    </row>
    <row r="257" spans="1:11" ht="24.95" hidden="1" customHeight="1">
      <c r="A257" s="10" t="s">
        <v>49</v>
      </c>
      <c r="B257" s="21" t="s">
        <v>173</v>
      </c>
      <c r="C257" s="22" t="s">
        <v>180</v>
      </c>
      <c r="D257" s="48" t="s">
        <v>473</v>
      </c>
      <c r="E257" s="6" t="s">
        <v>78</v>
      </c>
      <c r="F257" s="22" t="s">
        <v>18</v>
      </c>
      <c r="G257" s="196">
        <v>238381640</v>
      </c>
      <c r="H257" s="24" t="s">
        <v>399</v>
      </c>
      <c r="I257" s="24" t="s">
        <v>400</v>
      </c>
      <c r="J257" s="6" t="s">
        <v>36</v>
      </c>
      <c r="K257" s="22" t="s">
        <v>104</v>
      </c>
    </row>
    <row r="258" spans="1:11" ht="24.95" hidden="1" customHeight="1">
      <c r="A258" s="10" t="s">
        <v>49</v>
      </c>
      <c r="B258" s="21" t="s">
        <v>173</v>
      </c>
      <c r="C258" s="22" t="s">
        <v>180</v>
      </c>
      <c r="D258" s="48" t="s">
        <v>474</v>
      </c>
      <c r="E258" s="6" t="s">
        <v>144</v>
      </c>
      <c r="F258" s="22" t="s">
        <v>18</v>
      </c>
      <c r="G258" s="196">
        <v>114885565</v>
      </c>
      <c r="H258" s="24" t="s">
        <v>399</v>
      </c>
      <c r="I258" s="24" t="s">
        <v>400</v>
      </c>
      <c r="J258" s="6" t="s">
        <v>36</v>
      </c>
      <c r="K258" s="22" t="s">
        <v>104</v>
      </c>
    </row>
    <row r="259" spans="1:11" ht="24.95" hidden="1" customHeight="1">
      <c r="A259" s="10" t="s">
        <v>49</v>
      </c>
      <c r="B259" s="21" t="s">
        <v>173</v>
      </c>
      <c r="C259" s="22" t="s">
        <v>180</v>
      </c>
      <c r="D259" s="48" t="s">
        <v>475</v>
      </c>
      <c r="E259" s="6" t="s">
        <v>149</v>
      </c>
      <c r="F259" s="22" t="s">
        <v>18</v>
      </c>
      <c r="G259" s="217">
        <v>37733100</v>
      </c>
      <c r="H259" s="24" t="s">
        <v>399</v>
      </c>
      <c r="I259" s="24" t="s">
        <v>400</v>
      </c>
      <c r="J259" s="6" t="s">
        <v>36</v>
      </c>
      <c r="K259" s="22" t="s">
        <v>104</v>
      </c>
    </row>
    <row r="260" spans="1:11" ht="24.95" hidden="1" customHeight="1">
      <c r="A260" s="10" t="s">
        <v>49</v>
      </c>
      <c r="B260" s="21" t="s">
        <v>173</v>
      </c>
      <c r="C260" s="22" t="s">
        <v>180</v>
      </c>
      <c r="D260" s="48" t="s">
        <v>476</v>
      </c>
      <c r="E260" s="22" t="s">
        <v>149</v>
      </c>
      <c r="F260" s="22" t="s">
        <v>18</v>
      </c>
      <c r="G260" s="217">
        <v>46519070</v>
      </c>
      <c r="H260" s="24" t="s">
        <v>399</v>
      </c>
      <c r="I260" s="24" t="s">
        <v>400</v>
      </c>
      <c r="J260" s="6" t="s">
        <v>36</v>
      </c>
      <c r="K260" s="22" t="s">
        <v>104</v>
      </c>
    </row>
    <row r="261" spans="1:11" ht="24.95" hidden="1" customHeight="1">
      <c r="A261" s="10" t="s">
        <v>49</v>
      </c>
      <c r="B261" s="6" t="s">
        <v>173</v>
      </c>
      <c r="C261" s="22" t="s">
        <v>180</v>
      </c>
      <c r="D261" s="48" t="s">
        <v>477</v>
      </c>
      <c r="E261" s="6" t="s">
        <v>78</v>
      </c>
      <c r="F261" s="6" t="s">
        <v>18</v>
      </c>
      <c r="G261" s="215">
        <v>73024598</v>
      </c>
      <c r="H261" s="6" t="s">
        <v>460</v>
      </c>
      <c r="I261" s="6" t="s">
        <v>461</v>
      </c>
      <c r="J261" s="6" t="s">
        <v>36</v>
      </c>
      <c r="K261" s="6" t="s">
        <v>37</v>
      </c>
    </row>
    <row r="262" spans="1:11" ht="24.95" hidden="1" customHeight="1">
      <c r="A262" s="10" t="s">
        <v>49</v>
      </c>
      <c r="B262" s="6" t="s">
        <v>173</v>
      </c>
      <c r="C262" s="22" t="s">
        <v>180</v>
      </c>
      <c r="D262" s="48" t="s">
        <v>478</v>
      </c>
      <c r="E262" s="6" t="s">
        <v>78</v>
      </c>
      <c r="F262" s="6" t="s">
        <v>86</v>
      </c>
      <c r="G262" s="215">
        <v>282703925</v>
      </c>
      <c r="H262" s="6" t="s">
        <v>460</v>
      </c>
      <c r="I262" s="6" t="s">
        <v>461</v>
      </c>
      <c r="J262" s="6" t="s">
        <v>36</v>
      </c>
      <c r="K262" s="6" t="s">
        <v>37</v>
      </c>
    </row>
    <row r="263" spans="1:11" ht="24.95" hidden="1" customHeight="1">
      <c r="A263" s="10" t="s">
        <v>49</v>
      </c>
      <c r="B263" s="21" t="s">
        <v>173</v>
      </c>
      <c r="C263" s="22" t="s">
        <v>180</v>
      </c>
      <c r="D263" s="48" t="s">
        <v>479</v>
      </c>
      <c r="E263" s="22" t="s">
        <v>149</v>
      </c>
      <c r="F263" s="22" t="s">
        <v>18</v>
      </c>
      <c r="G263" s="217">
        <v>61569357</v>
      </c>
      <c r="H263" s="6" t="s">
        <v>460</v>
      </c>
      <c r="I263" s="6" t="s">
        <v>461</v>
      </c>
      <c r="J263" s="6" t="s">
        <v>36</v>
      </c>
      <c r="K263" s="6" t="s">
        <v>37</v>
      </c>
    </row>
    <row r="264" spans="1:11" ht="24.95" hidden="1" customHeight="1">
      <c r="A264" s="10" t="s">
        <v>49</v>
      </c>
      <c r="B264" s="6" t="s">
        <v>173</v>
      </c>
      <c r="C264" s="6" t="s">
        <v>180</v>
      </c>
      <c r="D264" s="130" t="s">
        <v>480</v>
      </c>
      <c r="E264" s="6" t="s">
        <v>78</v>
      </c>
      <c r="F264" s="6" t="s">
        <v>18</v>
      </c>
      <c r="G264" s="215">
        <v>260000000</v>
      </c>
      <c r="H264" s="6" t="s">
        <v>422</v>
      </c>
      <c r="I264" s="6" t="s">
        <v>423</v>
      </c>
      <c r="J264" s="6" t="s">
        <v>36</v>
      </c>
      <c r="K264" s="6" t="s">
        <v>37</v>
      </c>
    </row>
    <row r="265" spans="1:11" ht="24.95" hidden="1" customHeight="1">
      <c r="A265" s="10" t="s">
        <v>49</v>
      </c>
      <c r="B265" s="6" t="s">
        <v>173</v>
      </c>
      <c r="C265" s="6" t="s">
        <v>180</v>
      </c>
      <c r="D265" s="130" t="s">
        <v>481</v>
      </c>
      <c r="E265" s="6" t="s">
        <v>144</v>
      </c>
      <c r="F265" s="6" t="s">
        <v>18</v>
      </c>
      <c r="G265" s="215">
        <v>225000000</v>
      </c>
      <c r="H265" s="6" t="s">
        <v>422</v>
      </c>
      <c r="I265" s="6" t="s">
        <v>423</v>
      </c>
      <c r="J265" s="6" t="s">
        <v>36</v>
      </c>
      <c r="K265" s="6" t="s">
        <v>37</v>
      </c>
    </row>
    <row r="266" spans="1:11" ht="24.95" hidden="1" customHeight="1">
      <c r="A266" s="10" t="s">
        <v>49</v>
      </c>
      <c r="B266" s="6" t="s">
        <v>173</v>
      </c>
      <c r="C266" s="6" t="s">
        <v>180</v>
      </c>
      <c r="D266" s="130" t="s">
        <v>482</v>
      </c>
      <c r="E266" s="6" t="s">
        <v>149</v>
      </c>
      <c r="F266" s="6" t="s">
        <v>18</v>
      </c>
      <c r="G266" s="215">
        <v>23000000</v>
      </c>
      <c r="H266" s="6" t="s">
        <v>422</v>
      </c>
      <c r="I266" s="6" t="s">
        <v>423</v>
      </c>
      <c r="J266" s="6" t="s">
        <v>36</v>
      </c>
      <c r="K266" s="6" t="s">
        <v>37</v>
      </c>
    </row>
    <row r="267" spans="1:11" ht="24.95" hidden="1" customHeight="1">
      <c r="A267" s="10" t="s">
        <v>49</v>
      </c>
      <c r="B267" s="6" t="s">
        <v>173</v>
      </c>
      <c r="C267" s="6" t="s">
        <v>166</v>
      </c>
      <c r="D267" s="130" t="s">
        <v>167</v>
      </c>
      <c r="E267" s="6" t="s">
        <v>19</v>
      </c>
      <c r="F267" s="6" t="s">
        <v>168</v>
      </c>
      <c r="G267" s="215">
        <v>396000000</v>
      </c>
      <c r="H267" s="6" t="s">
        <v>169</v>
      </c>
      <c r="I267" s="6" t="s">
        <v>170</v>
      </c>
      <c r="J267" s="6" t="s">
        <v>171</v>
      </c>
      <c r="K267" s="6" t="s">
        <v>172</v>
      </c>
    </row>
    <row r="268" spans="1:11" ht="24.95" hidden="1" customHeight="1">
      <c r="A268" s="6" t="s">
        <v>112</v>
      </c>
      <c r="B268" s="6" t="s">
        <v>583</v>
      </c>
      <c r="C268" s="6" t="s">
        <v>180</v>
      </c>
      <c r="D268" s="130" t="s">
        <v>584</v>
      </c>
      <c r="E268" s="6" t="s">
        <v>78</v>
      </c>
      <c r="F268" s="6" t="s">
        <v>18</v>
      </c>
      <c r="G268" s="214">
        <v>350000000</v>
      </c>
      <c r="H268" s="6" t="s">
        <v>585</v>
      </c>
      <c r="I268" s="6" t="s">
        <v>586</v>
      </c>
      <c r="J268" s="6" t="s">
        <v>36</v>
      </c>
      <c r="K268" s="6" t="s">
        <v>226</v>
      </c>
    </row>
    <row r="269" spans="1:11" ht="24.95" hidden="1" customHeight="1">
      <c r="A269" s="10" t="s">
        <v>49</v>
      </c>
      <c r="B269" s="6" t="s">
        <v>196</v>
      </c>
      <c r="C269" s="6" t="s">
        <v>180</v>
      </c>
      <c r="D269" s="130" t="s">
        <v>238</v>
      </c>
      <c r="E269" s="6" t="s">
        <v>239</v>
      </c>
      <c r="F269" s="6" t="s">
        <v>18</v>
      </c>
      <c r="G269" s="215">
        <v>35000000</v>
      </c>
      <c r="H269" s="6" t="s">
        <v>211</v>
      </c>
      <c r="I269" s="6" t="s">
        <v>212</v>
      </c>
      <c r="J269" s="6" t="s">
        <v>36</v>
      </c>
      <c r="K269" s="6" t="s">
        <v>133</v>
      </c>
    </row>
    <row r="270" spans="1:11" ht="24.95" hidden="1" customHeight="1">
      <c r="A270" s="10" t="s">
        <v>49</v>
      </c>
      <c r="B270" s="10" t="s">
        <v>55</v>
      </c>
      <c r="C270" s="6" t="s">
        <v>29</v>
      </c>
      <c r="D270" s="130" t="s">
        <v>80</v>
      </c>
      <c r="E270" s="6" t="s">
        <v>78</v>
      </c>
      <c r="F270" s="6" t="s">
        <v>18</v>
      </c>
      <c r="G270" s="215">
        <v>100000000</v>
      </c>
      <c r="H270" s="6" t="s">
        <v>75</v>
      </c>
      <c r="I270" s="6" t="s">
        <v>76</v>
      </c>
      <c r="J270" s="6" t="s">
        <v>36</v>
      </c>
      <c r="K270" s="6" t="s">
        <v>37</v>
      </c>
    </row>
    <row r="271" spans="1:11" ht="24.95" hidden="1" customHeight="1">
      <c r="A271" s="10" t="s">
        <v>49</v>
      </c>
      <c r="B271" s="6" t="s">
        <v>28</v>
      </c>
      <c r="C271" s="6" t="s">
        <v>29</v>
      </c>
      <c r="D271" s="130" t="s">
        <v>45</v>
      </c>
      <c r="E271" s="6" t="s">
        <v>78</v>
      </c>
      <c r="F271" s="6" t="s">
        <v>18</v>
      </c>
      <c r="G271" s="215">
        <v>99448000</v>
      </c>
      <c r="H271" s="6" t="s">
        <v>46</v>
      </c>
      <c r="I271" s="6" t="s">
        <v>32</v>
      </c>
      <c r="J271" s="6" t="s">
        <v>36</v>
      </c>
      <c r="K271" s="6" t="s">
        <v>37</v>
      </c>
    </row>
    <row r="272" spans="1:11" ht="24.95" hidden="1" customHeight="1">
      <c r="A272" s="10" t="s">
        <v>49</v>
      </c>
      <c r="B272" s="6" t="s">
        <v>173</v>
      </c>
      <c r="C272" s="22" t="s">
        <v>29</v>
      </c>
      <c r="D272" s="48" t="s">
        <v>483</v>
      </c>
      <c r="E272" s="6" t="s">
        <v>78</v>
      </c>
      <c r="F272" s="6" t="s">
        <v>18</v>
      </c>
      <c r="G272" s="217">
        <v>390107642</v>
      </c>
      <c r="H272" s="6" t="s">
        <v>427</v>
      </c>
      <c r="I272" s="6" t="s">
        <v>428</v>
      </c>
      <c r="J272" s="6" t="s">
        <v>36</v>
      </c>
      <c r="K272" s="6" t="s">
        <v>37</v>
      </c>
    </row>
    <row r="273" spans="1:11" ht="24.95" hidden="1" customHeight="1">
      <c r="A273" s="10" t="s">
        <v>49</v>
      </c>
      <c r="B273" s="6" t="s">
        <v>173</v>
      </c>
      <c r="C273" s="22" t="s">
        <v>29</v>
      </c>
      <c r="D273" s="48" t="s">
        <v>484</v>
      </c>
      <c r="E273" s="6" t="s">
        <v>144</v>
      </c>
      <c r="F273" s="6" t="s">
        <v>18</v>
      </c>
      <c r="G273" s="217">
        <v>321654815</v>
      </c>
      <c r="H273" s="6" t="s">
        <v>427</v>
      </c>
      <c r="I273" s="6" t="s">
        <v>428</v>
      </c>
      <c r="J273" s="6" t="s">
        <v>36</v>
      </c>
      <c r="K273" s="6" t="s">
        <v>37</v>
      </c>
    </row>
    <row r="274" spans="1:11" ht="24.95" hidden="1" customHeight="1">
      <c r="A274" s="10" t="s">
        <v>49</v>
      </c>
      <c r="B274" s="6" t="s">
        <v>173</v>
      </c>
      <c r="C274" s="22" t="s">
        <v>29</v>
      </c>
      <c r="D274" s="48" t="s">
        <v>485</v>
      </c>
      <c r="E274" s="6" t="s">
        <v>149</v>
      </c>
      <c r="F274" s="6" t="s">
        <v>18</v>
      </c>
      <c r="G274" s="217">
        <v>44977550</v>
      </c>
      <c r="H274" s="6" t="s">
        <v>427</v>
      </c>
      <c r="I274" s="6" t="s">
        <v>428</v>
      </c>
      <c r="J274" s="6" t="s">
        <v>36</v>
      </c>
      <c r="K274" s="6" t="s">
        <v>37</v>
      </c>
    </row>
    <row r="275" spans="1:11" ht="24.95" hidden="1" customHeight="1">
      <c r="A275" s="10" t="s">
        <v>49</v>
      </c>
      <c r="B275" s="6" t="s">
        <v>173</v>
      </c>
      <c r="C275" s="22" t="s">
        <v>29</v>
      </c>
      <c r="D275" s="48" t="s">
        <v>486</v>
      </c>
      <c r="E275" s="6" t="s">
        <v>78</v>
      </c>
      <c r="F275" s="6" t="s">
        <v>18</v>
      </c>
      <c r="G275" s="217">
        <v>405227505</v>
      </c>
      <c r="H275" s="6" t="s">
        <v>427</v>
      </c>
      <c r="I275" s="6" t="s">
        <v>428</v>
      </c>
      <c r="J275" s="6" t="s">
        <v>36</v>
      </c>
      <c r="K275" s="6" t="s">
        <v>37</v>
      </c>
    </row>
    <row r="276" spans="1:11" ht="24.95" hidden="1" customHeight="1">
      <c r="A276" s="10" t="s">
        <v>49</v>
      </c>
      <c r="B276" s="6" t="s">
        <v>173</v>
      </c>
      <c r="C276" s="22" t="s">
        <v>29</v>
      </c>
      <c r="D276" s="48" t="s">
        <v>487</v>
      </c>
      <c r="E276" s="6" t="s">
        <v>144</v>
      </c>
      <c r="F276" s="6" t="s">
        <v>18</v>
      </c>
      <c r="G276" s="217">
        <v>362902772</v>
      </c>
      <c r="H276" s="6" t="s">
        <v>427</v>
      </c>
      <c r="I276" s="6" t="s">
        <v>428</v>
      </c>
      <c r="J276" s="6" t="s">
        <v>36</v>
      </c>
      <c r="K276" s="6" t="s">
        <v>37</v>
      </c>
    </row>
    <row r="277" spans="1:11" ht="24.95" hidden="1" customHeight="1">
      <c r="A277" s="10" t="s">
        <v>49</v>
      </c>
      <c r="B277" s="6" t="s">
        <v>173</v>
      </c>
      <c r="C277" s="22" t="s">
        <v>29</v>
      </c>
      <c r="D277" s="48" t="s">
        <v>488</v>
      </c>
      <c r="E277" s="6" t="s">
        <v>149</v>
      </c>
      <c r="F277" s="6" t="s">
        <v>18</v>
      </c>
      <c r="G277" s="217">
        <v>44338868</v>
      </c>
      <c r="H277" s="6" t="s">
        <v>427</v>
      </c>
      <c r="I277" s="6" t="s">
        <v>428</v>
      </c>
      <c r="J277" s="6" t="s">
        <v>36</v>
      </c>
      <c r="K277" s="6" t="s">
        <v>37</v>
      </c>
    </row>
    <row r="278" spans="1:11" ht="24.95" hidden="1" customHeight="1">
      <c r="A278" s="10" t="s">
        <v>49</v>
      </c>
      <c r="B278" s="6" t="s">
        <v>173</v>
      </c>
      <c r="C278" s="6" t="s">
        <v>30</v>
      </c>
      <c r="D278" s="130" t="s">
        <v>489</v>
      </c>
      <c r="E278" s="6" t="s">
        <v>232</v>
      </c>
      <c r="F278" s="6" t="s">
        <v>86</v>
      </c>
      <c r="G278" s="215">
        <v>130000000</v>
      </c>
      <c r="H278" s="6" t="s">
        <v>422</v>
      </c>
      <c r="I278" s="6" t="s">
        <v>423</v>
      </c>
      <c r="J278" s="6" t="s">
        <v>171</v>
      </c>
      <c r="K278" s="6" t="s">
        <v>104</v>
      </c>
    </row>
    <row r="279" spans="1:11" ht="24.95" hidden="1" customHeight="1">
      <c r="A279" s="10" t="s">
        <v>49</v>
      </c>
      <c r="B279" s="6" t="s">
        <v>173</v>
      </c>
      <c r="C279" s="6" t="s">
        <v>30</v>
      </c>
      <c r="D279" s="130" t="s">
        <v>490</v>
      </c>
      <c r="E279" s="6" t="s">
        <v>491</v>
      </c>
      <c r="F279" s="6" t="s">
        <v>86</v>
      </c>
      <c r="G279" s="215">
        <v>23000000</v>
      </c>
      <c r="H279" s="6" t="s">
        <v>422</v>
      </c>
      <c r="I279" s="6" t="s">
        <v>423</v>
      </c>
      <c r="J279" s="6" t="s">
        <v>171</v>
      </c>
      <c r="K279" s="6" t="s">
        <v>104</v>
      </c>
    </row>
    <row r="280" spans="1:11" ht="24.95" hidden="1" customHeight="1">
      <c r="A280" s="10" t="s">
        <v>49</v>
      </c>
      <c r="B280" s="6" t="s">
        <v>173</v>
      </c>
      <c r="C280" s="6" t="s">
        <v>30</v>
      </c>
      <c r="D280" s="130" t="s">
        <v>492</v>
      </c>
      <c r="E280" s="6" t="s">
        <v>493</v>
      </c>
      <c r="F280" s="6" t="s">
        <v>86</v>
      </c>
      <c r="G280" s="215">
        <v>12500000</v>
      </c>
      <c r="H280" s="6" t="s">
        <v>422</v>
      </c>
      <c r="I280" s="6" t="s">
        <v>423</v>
      </c>
      <c r="J280" s="6" t="s">
        <v>171</v>
      </c>
      <c r="K280" s="6" t="s">
        <v>104</v>
      </c>
    </row>
    <row r="281" spans="1:11" ht="24.95" hidden="1" customHeight="1">
      <c r="A281" s="10" t="s">
        <v>49</v>
      </c>
      <c r="B281" s="10" t="s">
        <v>196</v>
      </c>
      <c r="C281" s="6" t="s">
        <v>30</v>
      </c>
      <c r="D281" s="130" t="s">
        <v>236</v>
      </c>
      <c r="E281" s="6" t="s">
        <v>19</v>
      </c>
      <c r="F281" s="6" t="s">
        <v>18</v>
      </c>
      <c r="G281" s="215">
        <v>30000000</v>
      </c>
      <c r="H281" s="6" t="s">
        <v>194</v>
      </c>
      <c r="I281" s="6" t="s">
        <v>195</v>
      </c>
      <c r="J281" s="6" t="s">
        <v>36</v>
      </c>
      <c r="K281" s="6" t="s">
        <v>115</v>
      </c>
    </row>
    <row r="282" spans="1:11" ht="24.95" hidden="1" customHeight="1">
      <c r="A282" s="10" t="s">
        <v>49</v>
      </c>
      <c r="B282" s="6" t="s">
        <v>113</v>
      </c>
      <c r="C282" s="6" t="s">
        <v>136</v>
      </c>
      <c r="D282" s="130" t="s">
        <v>143</v>
      </c>
      <c r="E282" s="6" t="s">
        <v>144</v>
      </c>
      <c r="F282" s="6" t="s">
        <v>18</v>
      </c>
      <c r="G282" s="215">
        <v>50000000</v>
      </c>
      <c r="H282" s="6" t="s">
        <v>145</v>
      </c>
      <c r="I282" s="6" t="s">
        <v>146</v>
      </c>
      <c r="J282" s="6" t="s">
        <v>36</v>
      </c>
      <c r="K282" s="6" t="s">
        <v>115</v>
      </c>
    </row>
    <row r="283" spans="1:11" ht="24.95" hidden="1" customHeight="1">
      <c r="A283" s="10" t="s">
        <v>49</v>
      </c>
      <c r="B283" s="6" t="s">
        <v>357</v>
      </c>
      <c r="C283" s="6" t="s">
        <v>136</v>
      </c>
      <c r="D283" s="44" t="s">
        <v>376</v>
      </c>
      <c r="E283" s="6" t="s">
        <v>19</v>
      </c>
      <c r="F283" s="6" t="s">
        <v>18</v>
      </c>
      <c r="G283" s="215">
        <v>22000000</v>
      </c>
      <c r="H283" s="6" t="s">
        <v>363</v>
      </c>
      <c r="I283" s="6" t="s">
        <v>364</v>
      </c>
      <c r="J283" s="6" t="s">
        <v>369</v>
      </c>
      <c r="K283" s="6" t="s">
        <v>37</v>
      </c>
    </row>
    <row r="284" spans="1:11" ht="24.95" hidden="1" customHeight="1">
      <c r="A284" s="10" t="s">
        <v>165</v>
      </c>
      <c r="B284" s="10" t="s">
        <v>611</v>
      </c>
      <c r="C284" s="6" t="s">
        <v>136</v>
      </c>
      <c r="D284" s="44" t="s">
        <v>619</v>
      </c>
      <c r="E284" s="6" t="s">
        <v>19</v>
      </c>
      <c r="F284" s="6" t="s">
        <v>18</v>
      </c>
      <c r="G284" s="215">
        <v>100000000</v>
      </c>
      <c r="H284" s="6" t="s">
        <v>617</v>
      </c>
      <c r="I284" s="6" t="s">
        <v>618</v>
      </c>
      <c r="J284" s="6" t="s">
        <v>171</v>
      </c>
      <c r="K284" s="6" t="s">
        <v>37</v>
      </c>
    </row>
    <row r="285" spans="1:11" ht="24.95" hidden="1" customHeight="1">
      <c r="A285" s="10" t="s">
        <v>49</v>
      </c>
      <c r="B285" s="6" t="s">
        <v>173</v>
      </c>
      <c r="C285" s="22" t="s">
        <v>136</v>
      </c>
      <c r="D285" s="48" t="s">
        <v>494</v>
      </c>
      <c r="E285" s="6" t="s">
        <v>78</v>
      </c>
      <c r="F285" s="6" t="s">
        <v>18</v>
      </c>
      <c r="G285" s="215">
        <v>332261280</v>
      </c>
      <c r="H285" s="6" t="s">
        <v>427</v>
      </c>
      <c r="I285" s="6" t="s">
        <v>428</v>
      </c>
      <c r="J285" s="6" t="s">
        <v>36</v>
      </c>
      <c r="K285" s="6" t="s">
        <v>37</v>
      </c>
    </row>
    <row r="286" spans="1:11" ht="24.95" hidden="1" customHeight="1">
      <c r="A286" s="10" t="s">
        <v>49</v>
      </c>
      <c r="B286" s="6" t="s">
        <v>173</v>
      </c>
      <c r="C286" s="6" t="s">
        <v>92</v>
      </c>
      <c r="D286" s="130" t="s">
        <v>495</v>
      </c>
      <c r="E286" s="6" t="s">
        <v>232</v>
      </c>
      <c r="F286" s="6" t="s">
        <v>86</v>
      </c>
      <c r="G286" s="215">
        <v>110000000</v>
      </c>
      <c r="H286" s="6" t="s">
        <v>422</v>
      </c>
      <c r="I286" s="6" t="s">
        <v>423</v>
      </c>
      <c r="J286" s="6" t="s">
        <v>171</v>
      </c>
      <c r="K286" s="6" t="s">
        <v>104</v>
      </c>
    </row>
    <row r="287" spans="1:11" ht="24.95" hidden="1" customHeight="1">
      <c r="A287" s="10" t="s">
        <v>49</v>
      </c>
      <c r="B287" s="10" t="s">
        <v>255</v>
      </c>
      <c r="C287" s="6" t="s">
        <v>124</v>
      </c>
      <c r="D287" s="130" t="s">
        <v>282</v>
      </c>
      <c r="E287" s="6" t="s">
        <v>78</v>
      </c>
      <c r="F287" s="6" t="s">
        <v>18</v>
      </c>
      <c r="G287" s="214">
        <v>37534655</v>
      </c>
      <c r="H287" s="6" t="s">
        <v>268</v>
      </c>
      <c r="I287" s="6" t="s">
        <v>269</v>
      </c>
      <c r="J287" s="6" t="s">
        <v>36</v>
      </c>
      <c r="K287" s="6" t="s">
        <v>37</v>
      </c>
    </row>
    <row r="288" spans="1:11" ht="24.95" hidden="1" customHeight="1">
      <c r="A288" s="10" t="s">
        <v>49</v>
      </c>
      <c r="B288" s="6" t="s">
        <v>357</v>
      </c>
      <c r="C288" s="6" t="s">
        <v>124</v>
      </c>
      <c r="D288" s="130" t="s">
        <v>377</v>
      </c>
      <c r="E288" s="6" t="s">
        <v>378</v>
      </c>
      <c r="F288" s="6" t="s">
        <v>368</v>
      </c>
      <c r="G288" s="215">
        <v>21019402</v>
      </c>
      <c r="H288" s="6" t="s">
        <v>379</v>
      </c>
      <c r="I288" s="6" t="s">
        <v>380</v>
      </c>
      <c r="J288" s="6" t="s">
        <v>36</v>
      </c>
      <c r="K288" s="6" t="s">
        <v>37</v>
      </c>
    </row>
    <row r="289" spans="1:11" ht="24.95" hidden="1" customHeight="1">
      <c r="A289" s="10" t="s">
        <v>49</v>
      </c>
      <c r="B289" s="6" t="s">
        <v>357</v>
      </c>
      <c r="C289" s="6" t="s">
        <v>381</v>
      </c>
      <c r="D289" s="130" t="s">
        <v>382</v>
      </c>
      <c r="E289" s="6" t="s">
        <v>367</v>
      </c>
      <c r="F289" s="6" t="s">
        <v>368</v>
      </c>
      <c r="G289" s="215">
        <v>25000000</v>
      </c>
      <c r="H289" s="6" t="s">
        <v>383</v>
      </c>
      <c r="I289" s="6" t="s">
        <v>384</v>
      </c>
      <c r="J289" s="6" t="s">
        <v>36</v>
      </c>
      <c r="K289" s="6" t="s">
        <v>37</v>
      </c>
    </row>
    <row r="290" spans="1:11" ht="24.95" hidden="1" customHeight="1">
      <c r="A290" s="6" t="s">
        <v>706</v>
      </c>
      <c r="B290" s="6" t="s">
        <v>707</v>
      </c>
      <c r="C290" s="6" t="s">
        <v>708</v>
      </c>
      <c r="D290" s="44" t="s">
        <v>709</v>
      </c>
      <c r="E290" s="6" t="s">
        <v>239</v>
      </c>
      <c r="F290" s="6" t="s">
        <v>18</v>
      </c>
      <c r="G290" s="215">
        <v>40000000</v>
      </c>
      <c r="H290" s="6" t="s">
        <v>710</v>
      </c>
      <c r="I290" s="6" t="s">
        <v>711</v>
      </c>
      <c r="J290" s="6" t="s">
        <v>36</v>
      </c>
      <c r="K290" s="6" t="s">
        <v>715</v>
      </c>
    </row>
    <row r="291" spans="1:11" ht="24.95" hidden="1" customHeight="1">
      <c r="A291" s="10" t="s">
        <v>49</v>
      </c>
      <c r="B291" s="21" t="s">
        <v>496</v>
      </c>
      <c r="C291" s="22" t="s">
        <v>124</v>
      </c>
      <c r="D291" s="48" t="s">
        <v>497</v>
      </c>
      <c r="E291" s="6" t="s">
        <v>78</v>
      </c>
      <c r="F291" s="22" t="s">
        <v>18</v>
      </c>
      <c r="G291" s="217">
        <v>378011000</v>
      </c>
      <c r="H291" s="24" t="s">
        <v>498</v>
      </c>
      <c r="I291" s="24" t="s">
        <v>499</v>
      </c>
      <c r="J291" s="6" t="s">
        <v>36</v>
      </c>
      <c r="K291" s="22" t="s">
        <v>500</v>
      </c>
    </row>
    <row r="292" spans="1:11" ht="24.95" hidden="1" customHeight="1">
      <c r="A292" s="10" t="s">
        <v>49</v>
      </c>
      <c r="B292" s="21" t="s">
        <v>496</v>
      </c>
      <c r="C292" s="22" t="s">
        <v>124</v>
      </c>
      <c r="D292" s="48" t="s">
        <v>501</v>
      </c>
      <c r="E292" s="6" t="s">
        <v>144</v>
      </c>
      <c r="F292" s="22" t="s">
        <v>18</v>
      </c>
      <c r="G292" s="217">
        <v>232948000</v>
      </c>
      <c r="H292" s="24" t="s">
        <v>498</v>
      </c>
      <c r="I292" s="24" t="s">
        <v>499</v>
      </c>
      <c r="J292" s="6" t="s">
        <v>36</v>
      </c>
      <c r="K292" s="22" t="s">
        <v>500</v>
      </c>
    </row>
    <row r="293" spans="1:11" ht="24.95" hidden="1" customHeight="1">
      <c r="A293" s="10" t="s">
        <v>49</v>
      </c>
      <c r="B293" s="21" t="s">
        <v>496</v>
      </c>
      <c r="C293" s="22" t="s">
        <v>124</v>
      </c>
      <c r="D293" s="48" t="s">
        <v>502</v>
      </c>
      <c r="E293" s="6" t="s">
        <v>149</v>
      </c>
      <c r="F293" s="22" t="s">
        <v>18</v>
      </c>
      <c r="G293" s="217">
        <v>46332000</v>
      </c>
      <c r="H293" s="24" t="s">
        <v>498</v>
      </c>
      <c r="I293" s="24" t="s">
        <v>499</v>
      </c>
      <c r="J293" s="6" t="s">
        <v>36</v>
      </c>
      <c r="K293" s="22" t="s">
        <v>500</v>
      </c>
    </row>
    <row r="294" spans="1:11" ht="24.95" hidden="1" customHeight="1">
      <c r="A294" s="10" t="s">
        <v>49</v>
      </c>
      <c r="B294" s="21" t="s">
        <v>496</v>
      </c>
      <c r="C294" s="22" t="s">
        <v>124</v>
      </c>
      <c r="D294" s="48" t="s">
        <v>497</v>
      </c>
      <c r="E294" s="6" t="s">
        <v>78</v>
      </c>
      <c r="F294" s="6" t="s">
        <v>18</v>
      </c>
      <c r="G294" s="217">
        <v>378011000</v>
      </c>
      <c r="H294" s="24" t="s">
        <v>498</v>
      </c>
      <c r="I294" s="24" t="s">
        <v>499</v>
      </c>
      <c r="J294" s="6" t="s">
        <v>36</v>
      </c>
      <c r="K294" s="22" t="s">
        <v>500</v>
      </c>
    </row>
    <row r="295" spans="1:11" ht="24.95" hidden="1" customHeight="1">
      <c r="A295" s="10" t="s">
        <v>49</v>
      </c>
      <c r="B295" s="21" t="s">
        <v>496</v>
      </c>
      <c r="C295" s="22" t="s">
        <v>124</v>
      </c>
      <c r="D295" s="48" t="s">
        <v>501</v>
      </c>
      <c r="E295" s="6" t="s">
        <v>144</v>
      </c>
      <c r="F295" s="6" t="s">
        <v>503</v>
      </c>
      <c r="G295" s="217">
        <v>232948000</v>
      </c>
      <c r="H295" s="24" t="s">
        <v>498</v>
      </c>
      <c r="I295" s="24" t="s">
        <v>400</v>
      </c>
      <c r="J295" s="6" t="s">
        <v>36</v>
      </c>
      <c r="K295" s="22" t="s">
        <v>104</v>
      </c>
    </row>
    <row r="296" spans="1:11" ht="24.95" hidden="1" customHeight="1">
      <c r="A296" s="10" t="s">
        <v>49</v>
      </c>
      <c r="B296" s="21" t="s">
        <v>173</v>
      </c>
      <c r="C296" s="22" t="s">
        <v>124</v>
      </c>
      <c r="D296" s="48" t="s">
        <v>504</v>
      </c>
      <c r="E296" s="6" t="s">
        <v>149</v>
      </c>
      <c r="F296" s="6" t="s">
        <v>18</v>
      </c>
      <c r="G296" s="217">
        <v>46332000</v>
      </c>
      <c r="H296" s="24" t="s">
        <v>399</v>
      </c>
      <c r="I296" s="24" t="s">
        <v>400</v>
      </c>
      <c r="J296" s="6" t="s">
        <v>36</v>
      </c>
      <c r="K296" s="22" t="s">
        <v>104</v>
      </c>
    </row>
    <row r="297" spans="1:11" ht="24.95" hidden="1" customHeight="1">
      <c r="A297" s="6" t="s">
        <v>745</v>
      </c>
      <c r="B297" s="6" t="s">
        <v>587</v>
      </c>
      <c r="C297" s="6" t="s">
        <v>213</v>
      </c>
      <c r="D297" s="130" t="s">
        <v>751</v>
      </c>
      <c r="E297" s="6" t="s">
        <v>239</v>
      </c>
      <c r="F297" s="6" t="s">
        <v>18</v>
      </c>
      <c r="G297" s="215">
        <v>145000000</v>
      </c>
      <c r="H297" s="6" t="s">
        <v>752</v>
      </c>
      <c r="I297" s="6" t="s">
        <v>753</v>
      </c>
      <c r="J297" s="6" t="s">
        <v>36</v>
      </c>
      <c r="K297" s="6" t="s">
        <v>715</v>
      </c>
    </row>
    <row r="298" spans="1:11" ht="24.95" hidden="1" customHeight="1">
      <c r="A298" s="10" t="s">
        <v>49</v>
      </c>
      <c r="B298" s="10" t="s">
        <v>439</v>
      </c>
      <c r="C298" s="6" t="s">
        <v>537</v>
      </c>
      <c r="D298" s="130" t="s">
        <v>538</v>
      </c>
      <c r="E298" s="6" t="s">
        <v>19</v>
      </c>
      <c r="F298" s="6" t="s">
        <v>18</v>
      </c>
      <c r="G298" s="215">
        <v>55000000</v>
      </c>
      <c r="H298" s="6" t="s">
        <v>539</v>
      </c>
      <c r="I298" s="6" t="s">
        <v>540</v>
      </c>
      <c r="J298" s="6" t="s">
        <v>36</v>
      </c>
      <c r="K298" s="6" t="s">
        <v>37</v>
      </c>
    </row>
    <row r="299" spans="1:11" ht="24.95" hidden="1" customHeight="1">
      <c r="A299" s="10" t="s">
        <v>49</v>
      </c>
      <c r="B299" s="6" t="s">
        <v>505</v>
      </c>
      <c r="C299" s="6" t="s">
        <v>506</v>
      </c>
      <c r="D299" s="130" t="s">
        <v>507</v>
      </c>
      <c r="E299" s="6" t="s">
        <v>508</v>
      </c>
      <c r="F299" s="6" t="s">
        <v>509</v>
      </c>
      <c r="G299" s="215">
        <v>180000000</v>
      </c>
      <c r="H299" s="6" t="s">
        <v>510</v>
      </c>
      <c r="I299" s="6" t="s">
        <v>511</v>
      </c>
      <c r="J299" s="6" t="s">
        <v>512</v>
      </c>
      <c r="K299" s="6" t="s">
        <v>513</v>
      </c>
    </row>
    <row r="300" spans="1:11" ht="24.95" hidden="1" customHeight="1">
      <c r="A300" s="10" t="s">
        <v>49</v>
      </c>
      <c r="B300" s="6" t="s">
        <v>173</v>
      </c>
      <c r="C300" s="6" t="s">
        <v>445</v>
      </c>
      <c r="D300" s="130" t="s">
        <v>514</v>
      </c>
      <c r="E300" s="6" t="s">
        <v>232</v>
      </c>
      <c r="F300" s="6" t="s">
        <v>86</v>
      </c>
      <c r="G300" s="215">
        <v>205000000</v>
      </c>
      <c r="H300" s="6" t="s">
        <v>447</v>
      </c>
      <c r="I300" s="6" t="s">
        <v>448</v>
      </c>
      <c r="J300" s="6" t="s">
        <v>171</v>
      </c>
      <c r="K300" s="6" t="s">
        <v>104</v>
      </c>
    </row>
    <row r="301" spans="1:11" ht="24.95" hidden="1" customHeight="1">
      <c r="A301" s="10" t="s">
        <v>49</v>
      </c>
      <c r="B301" s="6" t="s">
        <v>173</v>
      </c>
      <c r="C301" s="6" t="s">
        <v>139</v>
      </c>
      <c r="D301" s="130" t="s">
        <v>515</v>
      </c>
      <c r="E301" s="6" t="s">
        <v>19</v>
      </c>
      <c r="F301" s="6" t="s">
        <v>86</v>
      </c>
      <c r="G301" s="215">
        <v>85000000</v>
      </c>
      <c r="H301" s="6" t="s">
        <v>411</v>
      </c>
      <c r="I301" s="6" t="s">
        <v>466</v>
      </c>
      <c r="J301" s="6" t="s">
        <v>36</v>
      </c>
      <c r="K301" s="6" t="s">
        <v>37</v>
      </c>
    </row>
    <row r="302" spans="1:11" ht="24.95" hidden="1" customHeight="1">
      <c r="A302" s="10" t="s">
        <v>49</v>
      </c>
      <c r="B302" s="10" t="s">
        <v>196</v>
      </c>
      <c r="C302" s="6" t="s">
        <v>192</v>
      </c>
      <c r="D302" s="130" t="s">
        <v>237</v>
      </c>
      <c r="E302" s="6" t="s">
        <v>78</v>
      </c>
      <c r="F302" s="6" t="s">
        <v>18</v>
      </c>
      <c r="G302" s="215">
        <v>150000000</v>
      </c>
      <c r="H302" s="6" t="s">
        <v>194</v>
      </c>
      <c r="I302" s="6" t="s">
        <v>195</v>
      </c>
      <c r="J302" s="6" t="s">
        <v>36</v>
      </c>
      <c r="K302" s="6" t="s">
        <v>115</v>
      </c>
    </row>
    <row r="303" spans="1:11" ht="24.95" customHeight="1">
      <c r="A303" s="10" t="s">
        <v>49</v>
      </c>
      <c r="B303" s="6" t="s">
        <v>516</v>
      </c>
      <c r="C303" s="22" t="s">
        <v>126</v>
      </c>
      <c r="D303" s="48" t="s">
        <v>517</v>
      </c>
      <c r="E303" s="6" t="s">
        <v>78</v>
      </c>
      <c r="F303" s="6" t="s">
        <v>18</v>
      </c>
      <c r="G303" s="215">
        <v>409613024</v>
      </c>
      <c r="H303" s="6" t="s">
        <v>427</v>
      </c>
      <c r="I303" s="6" t="s">
        <v>428</v>
      </c>
      <c r="J303" s="6" t="s">
        <v>36</v>
      </c>
      <c r="K303" s="6" t="s">
        <v>37</v>
      </c>
    </row>
    <row r="304" spans="1:11" ht="24.95" customHeight="1">
      <c r="A304" s="10" t="s">
        <v>49</v>
      </c>
      <c r="B304" s="6" t="s">
        <v>173</v>
      </c>
      <c r="C304" s="22" t="s">
        <v>126</v>
      </c>
      <c r="D304" s="48" t="s">
        <v>518</v>
      </c>
      <c r="E304" s="6" t="s">
        <v>144</v>
      </c>
      <c r="F304" s="6" t="s">
        <v>18</v>
      </c>
      <c r="G304" s="215">
        <v>353820296</v>
      </c>
      <c r="H304" s="6" t="s">
        <v>427</v>
      </c>
      <c r="I304" s="6" t="s">
        <v>428</v>
      </c>
      <c r="J304" s="6" t="s">
        <v>36</v>
      </c>
      <c r="K304" s="6" t="s">
        <v>37</v>
      </c>
    </row>
    <row r="305" spans="1:11" ht="24.95" customHeight="1">
      <c r="A305" s="10" t="s">
        <v>49</v>
      </c>
      <c r="B305" s="6" t="s">
        <v>173</v>
      </c>
      <c r="C305" s="22" t="s">
        <v>126</v>
      </c>
      <c r="D305" s="48" t="s">
        <v>519</v>
      </c>
      <c r="E305" s="6" t="s">
        <v>149</v>
      </c>
      <c r="F305" s="6" t="s">
        <v>18</v>
      </c>
      <c r="G305" s="215">
        <v>46326876</v>
      </c>
      <c r="H305" s="6" t="s">
        <v>427</v>
      </c>
      <c r="I305" s="6" t="s">
        <v>428</v>
      </c>
      <c r="J305" s="6" t="s">
        <v>36</v>
      </c>
      <c r="K305" s="6" t="s">
        <v>37</v>
      </c>
    </row>
    <row r="306" spans="1:11" ht="24.95" customHeight="1">
      <c r="A306" s="10" t="s">
        <v>49</v>
      </c>
      <c r="B306" s="6" t="s">
        <v>173</v>
      </c>
      <c r="C306" s="22" t="s">
        <v>126</v>
      </c>
      <c r="D306" s="48" t="s">
        <v>520</v>
      </c>
      <c r="E306" s="6" t="s">
        <v>78</v>
      </c>
      <c r="F306" s="6" t="s">
        <v>86</v>
      </c>
      <c r="G306" s="215">
        <v>192331525</v>
      </c>
      <c r="H306" s="6" t="s">
        <v>460</v>
      </c>
      <c r="I306" s="6" t="s">
        <v>461</v>
      </c>
      <c r="J306" s="6" t="s">
        <v>36</v>
      </c>
      <c r="K306" s="6" t="s">
        <v>37</v>
      </c>
    </row>
    <row r="307" spans="1:11" ht="24.95" customHeight="1">
      <c r="A307" s="10" t="s">
        <v>49</v>
      </c>
      <c r="B307" s="6" t="s">
        <v>173</v>
      </c>
      <c r="C307" s="22" t="s">
        <v>126</v>
      </c>
      <c r="D307" s="48" t="s">
        <v>521</v>
      </c>
      <c r="E307" s="6" t="s">
        <v>144</v>
      </c>
      <c r="F307" s="6" t="s">
        <v>86</v>
      </c>
      <c r="G307" s="215">
        <v>184694539</v>
      </c>
      <c r="H307" s="6" t="s">
        <v>460</v>
      </c>
      <c r="I307" s="6" t="s">
        <v>461</v>
      </c>
      <c r="J307" s="6" t="s">
        <v>36</v>
      </c>
      <c r="K307" s="6" t="s">
        <v>37</v>
      </c>
    </row>
    <row r="308" spans="1:11" ht="24.95" customHeight="1">
      <c r="A308" s="10" t="s">
        <v>49</v>
      </c>
      <c r="B308" s="6" t="s">
        <v>173</v>
      </c>
      <c r="C308" s="22" t="s">
        <v>126</v>
      </c>
      <c r="D308" s="48" t="s">
        <v>522</v>
      </c>
      <c r="E308" s="6" t="s">
        <v>149</v>
      </c>
      <c r="F308" s="6" t="s">
        <v>86</v>
      </c>
      <c r="G308" s="215">
        <v>21476478</v>
      </c>
      <c r="H308" s="6" t="s">
        <v>460</v>
      </c>
      <c r="I308" s="6" t="s">
        <v>461</v>
      </c>
      <c r="J308" s="6" t="s">
        <v>36</v>
      </c>
      <c r="K308" s="6" t="s">
        <v>37</v>
      </c>
    </row>
    <row r="309" spans="1:11" ht="24.95" customHeight="1">
      <c r="A309" s="10" t="s">
        <v>49</v>
      </c>
      <c r="B309" s="6" t="s">
        <v>113</v>
      </c>
      <c r="C309" s="6" t="s">
        <v>147</v>
      </c>
      <c r="D309" s="130" t="s">
        <v>148</v>
      </c>
      <c r="E309" s="6" t="s">
        <v>149</v>
      </c>
      <c r="F309" s="6" t="s">
        <v>18</v>
      </c>
      <c r="G309" s="215">
        <v>15000000</v>
      </c>
      <c r="H309" s="6" t="s">
        <v>150</v>
      </c>
      <c r="I309" s="6" t="s">
        <v>151</v>
      </c>
      <c r="J309" s="6" t="s">
        <v>36</v>
      </c>
      <c r="K309" s="6" t="s">
        <v>115</v>
      </c>
    </row>
    <row r="310" spans="1:11" ht="24.95" customHeight="1">
      <c r="A310" s="6" t="s">
        <v>112</v>
      </c>
      <c r="B310" s="6" t="s">
        <v>634</v>
      </c>
      <c r="C310" s="6" t="s">
        <v>147</v>
      </c>
      <c r="D310" s="130" t="s">
        <v>662</v>
      </c>
      <c r="E310" s="6" t="s">
        <v>19</v>
      </c>
      <c r="F310" s="6" t="s">
        <v>18</v>
      </c>
      <c r="G310" s="215">
        <v>170000000</v>
      </c>
      <c r="H310" s="6" t="s">
        <v>663</v>
      </c>
      <c r="I310" s="6" t="s">
        <v>664</v>
      </c>
      <c r="J310" s="6" t="s">
        <v>36</v>
      </c>
      <c r="K310" s="6" t="s">
        <v>133</v>
      </c>
    </row>
    <row r="311" spans="1:11" ht="24.95" customHeight="1">
      <c r="A311" s="6" t="s">
        <v>112</v>
      </c>
      <c r="B311" s="6" t="s">
        <v>634</v>
      </c>
      <c r="C311" s="6" t="s">
        <v>147</v>
      </c>
      <c r="D311" s="130" t="s">
        <v>665</v>
      </c>
      <c r="E311" s="6" t="s">
        <v>19</v>
      </c>
      <c r="F311" s="6" t="s">
        <v>18</v>
      </c>
      <c r="G311" s="215">
        <v>55000000</v>
      </c>
      <c r="H311" s="6" t="s">
        <v>666</v>
      </c>
      <c r="I311" s="6" t="s">
        <v>667</v>
      </c>
      <c r="J311" s="6" t="s">
        <v>36</v>
      </c>
      <c r="K311" s="6" t="s">
        <v>133</v>
      </c>
    </row>
    <row r="312" spans="1:11" ht="24.95" customHeight="1">
      <c r="A312" s="6" t="s">
        <v>112</v>
      </c>
      <c r="B312" s="6" t="s">
        <v>587</v>
      </c>
      <c r="C312" s="6" t="s">
        <v>147</v>
      </c>
      <c r="D312" s="130" t="s">
        <v>755</v>
      </c>
      <c r="E312" s="6" t="s">
        <v>149</v>
      </c>
      <c r="F312" s="6" t="s">
        <v>18</v>
      </c>
      <c r="G312" s="219">
        <v>26400000</v>
      </c>
      <c r="H312" s="6" t="s">
        <v>756</v>
      </c>
      <c r="I312" s="6" t="s">
        <v>757</v>
      </c>
      <c r="J312" s="6" t="s">
        <v>36</v>
      </c>
      <c r="K312" s="6" t="s">
        <v>115</v>
      </c>
    </row>
    <row r="313" spans="1:11" ht="24.95" customHeight="1">
      <c r="A313" s="6" t="s">
        <v>27</v>
      </c>
      <c r="B313" s="6" t="s">
        <v>587</v>
      </c>
      <c r="C313" s="6" t="s">
        <v>147</v>
      </c>
      <c r="D313" s="130" t="s">
        <v>712</v>
      </c>
      <c r="E313" s="6" t="s">
        <v>149</v>
      </c>
      <c r="F313" s="6" t="s">
        <v>18</v>
      </c>
      <c r="G313" s="214">
        <v>37000000</v>
      </c>
      <c r="H313" s="6" t="s">
        <v>713</v>
      </c>
      <c r="I313" s="6" t="s">
        <v>714</v>
      </c>
      <c r="J313" s="6" t="s">
        <v>36</v>
      </c>
      <c r="K313" s="6" t="s">
        <v>133</v>
      </c>
    </row>
    <row r="314" spans="1:11" ht="24.95" hidden="1" customHeight="1">
      <c r="A314" s="6" t="s">
        <v>2097</v>
      </c>
      <c r="B314" s="6" t="s">
        <v>2098</v>
      </c>
      <c r="C314" s="6" t="s">
        <v>108</v>
      </c>
      <c r="D314" s="130" t="s">
        <v>2382</v>
      </c>
      <c r="E314" s="6" t="s">
        <v>2383</v>
      </c>
      <c r="F314" s="6" t="s">
        <v>18</v>
      </c>
      <c r="G314" s="120">
        <v>149161680</v>
      </c>
      <c r="H314" s="6" t="s">
        <v>2100</v>
      </c>
      <c r="I314" s="6" t="s">
        <v>2101</v>
      </c>
      <c r="J314" s="6" t="s">
        <v>36</v>
      </c>
      <c r="K314" s="6" t="s">
        <v>37</v>
      </c>
    </row>
    <row r="315" spans="1:11" ht="24.95" hidden="1" customHeight="1">
      <c r="A315" s="6" t="s">
        <v>2097</v>
      </c>
      <c r="B315" s="6" t="s">
        <v>2098</v>
      </c>
      <c r="C315" s="6" t="s">
        <v>108</v>
      </c>
      <c r="D315" s="130" t="s">
        <v>2384</v>
      </c>
      <c r="E315" s="6" t="s">
        <v>2383</v>
      </c>
      <c r="F315" s="6" t="s">
        <v>18</v>
      </c>
      <c r="G315" s="120">
        <v>314162523</v>
      </c>
      <c r="H315" s="6" t="s">
        <v>2100</v>
      </c>
      <c r="I315" s="6" t="s">
        <v>2101</v>
      </c>
      <c r="J315" s="6" t="s">
        <v>36</v>
      </c>
      <c r="K315" s="6" t="s">
        <v>37</v>
      </c>
    </row>
    <row r="316" spans="1:11" ht="24.95" hidden="1" customHeight="1">
      <c r="A316" s="6" t="s">
        <v>2097</v>
      </c>
      <c r="B316" s="6" t="s">
        <v>2098</v>
      </c>
      <c r="C316" s="6" t="s">
        <v>108</v>
      </c>
      <c r="D316" s="130" t="s">
        <v>2385</v>
      </c>
      <c r="E316" s="6" t="s">
        <v>2383</v>
      </c>
      <c r="F316" s="6" t="s">
        <v>18</v>
      </c>
      <c r="G316" s="120">
        <v>46362737</v>
      </c>
      <c r="H316" s="6" t="s">
        <v>2100</v>
      </c>
      <c r="I316" s="6" t="s">
        <v>2101</v>
      </c>
      <c r="J316" s="6" t="s">
        <v>36</v>
      </c>
      <c r="K316" s="6" t="s">
        <v>37</v>
      </c>
    </row>
    <row r="317" spans="1:11" ht="24.95" hidden="1" customHeight="1">
      <c r="A317" s="6" t="s">
        <v>2097</v>
      </c>
      <c r="B317" s="6" t="s">
        <v>2098</v>
      </c>
      <c r="C317" s="6" t="s">
        <v>108</v>
      </c>
      <c r="D317" s="130" t="s">
        <v>2386</v>
      </c>
      <c r="E317" s="6" t="s">
        <v>78</v>
      </c>
      <c r="F317" s="6" t="s">
        <v>18</v>
      </c>
      <c r="G317" s="120">
        <v>37500000</v>
      </c>
      <c r="H317" s="6" t="s">
        <v>2103</v>
      </c>
      <c r="I317" s="6" t="s">
        <v>2104</v>
      </c>
      <c r="J317" s="6" t="s">
        <v>36</v>
      </c>
      <c r="K317" s="6" t="s">
        <v>37</v>
      </c>
    </row>
    <row r="318" spans="1:11" ht="24.95" hidden="1" customHeight="1">
      <c r="A318" s="6" t="s">
        <v>2097</v>
      </c>
      <c r="B318" s="6" t="s">
        <v>2098</v>
      </c>
      <c r="C318" s="6" t="s">
        <v>108</v>
      </c>
      <c r="D318" s="130" t="s">
        <v>2387</v>
      </c>
      <c r="E318" s="6" t="s">
        <v>149</v>
      </c>
      <c r="F318" s="6" t="s">
        <v>18</v>
      </c>
      <c r="G318" s="120">
        <v>30000000</v>
      </c>
      <c r="H318" s="6" t="s">
        <v>2388</v>
      </c>
      <c r="I318" s="6" t="s">
        <v>2104</v>
      </c>
      <c r="J318" s="6" t="s">
        <v>36</v>
      </c>
      <c r="K318" s="6" t="s">
        <v>37</v>
      </c>
    </row>
    <row r="319" spans="1:11" ht="24.95" hidden="1" customHeight="1">
      <c r="A319" s="6" t="s">
        <v>2097</v>
      </c>
      <c r="B319" s="6" t="s">
        <v>2098</v>
      </c>
      <c r="C319" s="6" t="s">
        <v>108</v>
      </c>
      <c r="D319" s="130" t="s">
        <v>2389</v>
      </c>
      <c r="E319" s="6" t="s">
        <v>149</v>
      </c>
      <c r="F319" s="6" t="s">
        <v>18</v>
      </c>
      <c r="G319" s="120">
        <v>30000000</v>
      </c>
      <c r="H319" s="6" t="s">
        <v>2103</v>
      </c>
      <c r="I319" s="6" t="s">
        <v>2104</v>
      </c>
      <c r="J319" s="6" t="s">
        <v>36</v>
      </c>
      <c r="K319" s="6" t="s">
        <v>37</v>
      </c>
    </row>
    <row r="320" spans="1:11" ht="24.95" hidden="1" customHeight="1">
      <c r="A320" s="6" t="s">
        <v>2097</v>
      </c>
      <c r="B320" s="6" t="s">
        <v>2098</v>
      </c>
      <c r="C320" s="6" t="s">
        <v>108</v>
      </c>
      <c r="D320" s="130" t="s">
        <v>2390</v>
      </c>
      <c r="E320" s="6" t="s">
        <v>78</v>
      </c>
      <c r="F320" s="6" t="s">
        <v>18</v>
      </c>
      <c r="G320" s="120">
        <v>25000000</v>
      </c>
      <c r="H320" s="6" t="s">
        <v>2388</v>
      </c>
      <c r="I320" s="6" t="s">
        <v>2104</v>
      </c>
      <c r="J320" s="6" t="s">
        <v>36</v>
      </c>
      <c r="K320" s="6" t="s">
        <v>37</v>
      </c>
    </row>
    <row r="321" spans="1:11" ht="24.95" hidden="1" customHeight="1">
      <c r="A321" s="6" t="s">
        <v>2097</v>
      </c>
      <c r="B321" s="6" t="s">
        <v>2391</v>
      </c>
      <c r="C321" s="6" t="s">
        <v>108</v>
      </c>
      <c r="D321" s="130" t="s">
        <v>2392</v>
      </c>
      <c r="E321" s="6" t="s">
        <v>19</v>
      </c>
      <c r="F321" s="6" t="s">
        <v>18</v>
      </c>
      <c r="G321" s="120">
        <v>100000000</v>
      </c>
      <c r="H321" s="6" t="s">
        <v>2393</v>
      </c>
      <c r="I321" s="6" t="s">
        <v>2394</v>
      </c>
      <c r="J321" s="6" t="s">
        <v>36</v>
      </c>
      <c r="K321" s="6" t="s">
        <v>37</v>
      </c>
    </row>
    <row r="322" spans="1:11" ht="24.95" hidden="1" customHeight="1">
      <c r="A322" s="6" t="s">
        <v>2097</v>
      </c>
      <c r="B322" s="6" t="s">
        <v>2391</v>
      </c>
      <c r="C322" s="6" t="s">
        <v>108</v>
      </c>
      <c r="D322" s="130" t="s">
        <v>2395</v>
      </c>
      <c r="E322" s="6" t="s">
        <v>19</v>
      </c>
      <c r="F322" s="6" t="s">
        <v>18</v>
      </c>
      <c r="G322" s="120">
        <v>100000000</v>
      </c>
      <c r="H322" s="6" t="s">
        <v>2393</v>
      </c>
      <c r="I322" s="6" t="s">
        <v>2394</v>
      </c>
      <c r="J322" s="6" t="s">
        <v>36</v>
      </c>
      <c r="K322" s="6" t="s">
        <v>37</v>
      </c>
    </row>
    <row r="323" spans="1:11" ht="24.95" hidden="1" customHeight="1">
      <c r="A323" s="6" t="s">
        <v>2097</v>
      </c>
      <c r="B323" s="6" t="s">
        <v>2396</v>
      </c>
      <c r="C323" s="6" t="s">
        <v>108</v>
      </c>
      <c r="D323" s="130" t="s">
        <v>2118</v>
      </c>
      <c r="E323" s="6" t="s">
        <v>78</v>
      </c>
      <c r="F323" s="6" t="s">
        <v>18</v>
      </c>
      <c r="G323" s="120">
        <v>805500000</v>
      </c>
      <c r="H323" s="6" t="s">
        <v>2116</v>
      </c>
      <c r="I323" s="6" t="s">
        <v>2117</v>
      </c>
      <c r="J323" s="6" t="s">
        <v>36</v>
      </c>
      <c r="K323" s="6" t="s">
        <v>37</v>
      </c>
    </row>
    <row r="324" spans="1:11" ht="24.95" hidden="1" customHeight="1">
      <c r="A324" s="6" t="s">
        <v>2097</v>
      </c>
      <c r="B324" s="6" t="s">
        <v>2397</v>
      </c>
      <c r="C324" s="6" t="s">
        <v>108</v>
      </c>
      <c r="D324" s="130" t="s">
        <v>2398</v>
      </c>
      <c r="E324" s="6" t="s">
        <v>239</v>
      </c>
      <c r="F324" s="6" t="s">
        <v>18</v>
      </c>
      <c r="G324" s="120">
        <v>110000000</v>
      </c>
      <c r="H324" s="6" t="s">
        <v>2399</v>
      </c>
      <c r="I324" s="6" t="s">
        <v>2400</v>
      </c>
      <c r="J324" s="6" t="s">
        <v>36</v>
      </c>
      <c r="K324" s="6" t="s">
        <v>715</v>
      </c>
    </row>
    <row r="325" spans="1:11" ht="24.95" hidden="1" customHeight="1">
      <c r="A325" s="6" t="s">
        <v>2127</v>
      </c>
      <c r="B325" s="6" t="s">
        <v>2401</v>
      </c>
      <c r="C325" s="6" t="s">
        <v>108</v>
      </c>
      <c r="D325" s="130" t="s">
        <v>2402</v>
      </c>
      <c r="E325" s="6" t="s">
        <v>239</v>
      </c>
      <c r="F325" s="6" t="s">
        <v>18</v>
      </c>
      <c r="G325" s="120">
        <v>120082700</v>
      </c>
      <c r="H325" s="6" t="s">
        <v>2403</v>
      </c>
      <c r="I325" s="6" t="s">
        <v>2404</v>
      </c>
      <c r="J325" s="6" t="s">
        <v>36</v>
      </c>
      <c r="K325" s="6" t="s">
        <v>715</v>
      </c>
    </row>
    <row r="326" spans="1:11" ht="24.95" hidden="1" customHeight="1">
      <c r="A326" s="6" t="s">
        <v>2127</v>
      </c>
      <c r="B326" s="6" t="s">
        <v>2401</v>
      </c>
      <c r="C326" s="6" t="s">
        <v>108</v>
      </c>
      <c r="D326" s="130" t="s">
        <v>2405</v>
      </c>
      <c r="E326" s="6" t="s">
        <v>19</v>
      </c>
      <c r="F326" s="6" t="s">
        <v>18</v>
      </c>
      <c r="G326" s="120">
        <v>29300000</v>
      </c>
      <c r="H326" s="6" t="s">
        <v>2406</v>
      </c>
      <c r="I326" s="6" t="s">
        <v>2407</v>
      </c>
      <c r="J326" s="6" t="s">
        <v>36</v>
      </c>
      <c r="K326" s="6" t="s">
        <v>133</v>
      </c>
    </row>
    <row r="327" spans="1:11" ht="24.95" hidden="1" customHeight="1">
      <c r="A327" s="6" t="s">
        <v>2127</v>
      </c>
      <c r="B327" s="6" t="s">
        <v>845</v>
      </c>
      <c r="C327" s="6" t="s">
        <v>42</v>
      </c>
      <c r="D327" s="130" t="s">
        <v>2408</v>
      </c>
      <c r="E327" s="6" t="s">
        <v>149</v>
      </c>
      <c r="F327" s="6" t="s">
        <v>18</v>
      </c>
      <c r="G327" s="120">
        <v>120000000</v>
      </c>
      <c r="H327" s="6" t="s">
        <v>2409</v>
      </c>
      <c r="I327" s="6" t="s">
        <v>2410</v>
      </c>
      <c r="J327" s="6" t="s">
        <v>36</v>
      </c>
      <c r="K327" s="6" t="s">
        <v>37</v>
      </c>
    </row>
    <row r="328" spans="1:11" ht="24.95" hidden="1" customHeight="1">
      <c r="A328" s="6" t="s">
        <v>2127</v>
      </c>
      <c r="B328" s="6" t="s">
        <v>845</v>
      </c>
      <c r="C328" s="6" t="s">
        <v>42</v>
      </c>
      <c r="D328" s="130" t="s">
        <v>2411</v>
      </c>
      <c r="E328" s="6" t="s">
        <v>149</v>
      </c>
      <c r="F328" s="6" t="s">
        <v>18</v>
      </c>
      <c r="G328" s="120">
        <v>90000000</v>
      </c>
      <c r="H328" s="6" t="s">
        <v>2409</v>
      </c>
      <c r="I328" s="6" t="s">
        <v>2410</v>
      </c>
      <c r="J328" s="6" t="s">
        <v>36</v>
      </c>
      <c r="K328" s="6" t="s">
        <v>37</v>
      </c>
    </row>
    <row r="329" spans="1:11" ht="24.95" hidden="1" customHeight="1">
      <c r="A329" s="6" t="s">
        <v>2127</v>
      </c>
      <c r="B329" s="6" t="s">
        <v>845</v>
      </c>
      <c r="C329" s="6" t="s">
        <v>42</v>
      </c>
      <c r="D329" s="130" t="s">
        <v>2412</v>
      </c>
      <c r="E329" s="6" t="s">
        <v>149</v>
      </c>
      <c r="F329" s="6" t="s">
        <v>18</v>
      </c>
      <c r="G329" s="120">
        <v>700000000</v>
      </c>
      <c r="H329" s="6" t="s">
        <v>2145</v>
      </c>
      <c r="I329" s="6" t="s">
        <v>2410</v>
      </c>
      <c r="J329" s="6" t="s">
        <v>36</v>
      </c>
      <c r="K329" s="6" t="s">
        <v>37</v>
      </c>
    </row>
    <row r="330" spans="1:11" ht="24.95" hidden="1" customHeight="1">
      <c r="A330" s="6" t="s">
        <v>2127</v>
      </c>
      <c r="B330" s="6" t="s">
        <v>845</v>
      </c>
      <c r="C330" s="6" t="s">
        <v>42</v>
      </c>
      <c r="D330" s="130" t="s">
        <v>2413</v>
      </c>
      <c r="E330" s="6" t="s">
        <v>19</v>
      </c>
      <c r="F330" s="6" t="s">
        <v>18</v>
      </c>
      <c r="G330" s="120">
        <v>40000000</v>
      </c>
      <c r="H330" s="6" t="s">
        <v>2414</v>
      </c>
      <c r="I330" s="6" t="s">
        <v>2415</v>
      </c>
      <c r="J330" s="6" t="s">
        <v>36</v>
      </c>
      <c r="K330" s="6" t="s">
        <v>37</v>
      </c>
    </row>
    <row r="331" spans="1:11" ht="24.95" hidden="1" customHeight="1">
      <c r="A331" s="6" t="s">
        <v>2127</v>
      </c>
      <c r="B331" s="6" t="s">
        <v>2148</v>
      </c>
      <c r="C331" s="6" t="s">
        <v>42</v>
      </c>
      <c r="D331" s="130" t="s">
        <v>2416</v>
      </c>
      <c r="E331" s="6" t="s">
        <v>78</v>
      </c>
      <c r="F331" s="6" t="s">
        <v>18</v>
      </c>
      <c r="G331" s="120">
        <v>84077627</v>
      </c>
      <c r="H331" s="6" t="s">
        <v>2150</v>
      </c>
      <c r="I331" s="6" t="s">
        <v>2151</v>
      </c>
      <c r="J331" s="6" t="s">
        <v>36</v>
      </c>
      <c r="K331" s="6" t="s">
        <v>37</v>
      </c>
    </row>
    <row r="332" spans="1:11" ht="24.95" hidden="1" customHeight="1">
      <c r="A332" s="6" t="s">
        <v>2127</v>
      </c>
      <c r="B332" s="6" t="s">
        <v>792</v>
      </c>
      <c r="C332" s="6" t="s">
        <v>42</v>
      </c>
      <c r="D332" s="130" t="s">
        <v>2417</v>
      </c>
      <c r="E332" s="6" t="s">
        <v>19</v>
      </c>
      <c r="F332" s="6" t="s">
        <v>18</v>
      </c>
      <c r="G332" s="120">
        <v>33200000</v>
      </c>
      <c r="H332" s="6" t="s">
        <v>2418</v>
      </c>
      <c r="I332" s="6" t="s">
        <v>2419</v>
      </c>
      <c r="J332" s="6" t="s">
        <v>36</v>
      </c>
      <c r="K332" s="6" t="s">
        <v>715</v>
      </c>
    </row>
    <row r="333" spans="1:11" ht="24.95" hidden="1" customHeight="1">
      <c r="A333" s="6" t="s">
        <v>2127</v>
      </c>
      <c r="B333" s="6" t="s">
        <v>2123</v>
      </c>
      <c r="C333" s="6" t="s">
        <v>188</v>
      </c>
      <c r="D333" s="130" t="s">
        <v>2420</v>
      </c>
      <c r="E333" s="6" t="s">
        <v>78</v>
      </c>
      <c r="F333" s="6" t="s">
        <v>18</v>
      </c>
      <c r="G333" s="120">
        <v>200000000</v>
      </c>
      <c r="H333" s="6" t="s">
        <v>2125</v>
      </c>
      <c r="I333" s="6" t="s">
        <v>2126</v>
      </c>
      <c r="J333" s="6" t="s">
        <v>36</v>
      </c>
      <c r="K333" s="6" t="s">
        <v>37</v>
      </c>
    </row>
    <row r="334" spans="1:11" ht="24.95" hidden="1" customHeight="1">
      <c r="A334" s="6" t="s">
        <v>2127</v>
      </c>
      <c r="B334" s="6" t="s">
        <v>2123</v>
      </c>
      <c r="C334" s="6" t="s">
        <v>188</v>
      </c>
      <c r="D334" s="130" t="s">
        <v>2421</v>
      </c>
      <c r="E334" s="6" t="s">
        <v>493</v>
      </c>
      <c r="F334" s="6" t="s">
        <v>86</v>
      </c>
      <c r="G334" s="120">
        <v>32000000</v>
      </c>
      <c r="H334" s="6" t="s">
        <v>2422</v>
      </c>
      <c r="I334" s="6" t="s">
        <v>2423</v>
      </c>
      <c r="J334" s="6" t="s">
        <v>36</v>
      </c>
      <c r="K334" s="6" t="s">
        <v>37</v>
      </c>
    </row>
    <row r="335" spans="1:11" ht="24.95" hidden="1" customHeight="1">
      <c r="A335" s="6" t="s">
        <v>2127</v>
      </c>
      <c r="B335" s="6" t="s">
        <v>2424</v>
      </c>
      <c r="C335" s="6" t="s">
        <v>42</v>
      </c>
      <c r="D335" s="130" t="s">
        <v>2425</v>
      </c>
      <c r="E335" s="6" t="s">
        <v>149</v>
      </c>
      <c r="F335" s="6" t="s">
        <v>18</v>
      </c>
      <c r="G335" s="120">
        <v>20000000</v>
      </c>
      <c r="H335" s="6" t="s">
        <v>2426</v>
      </c>
      <c r="I335" s="6" t="s">
        <v>2427</v>
      </c>
      <c r="J335" s="6" t="s">
        <v>36</v>
      </c>
      <c r="K335" s="6" t="s">
        <v>37</v>
      </c>
    </row>
    <row r="336" spans="1:11" ht="24.95" hidden="1" customHeight="1">
      <c r="A336" s="6" t="s">
        <v>2127</v>
      </c>
      <c r="B336" s="6" t="s">
        <v>2132</v>
      </c>
      <c r="C336" s="6" t="s">
        <v>188</v>
      </c>
      <c r="D336" s="130" t="s">
        <v>2428</v>
      </c>
      <c r="E336" s="6" t="s">
        <v>149</v>
      </c>
      <c r="F336" s="6" t="s">
        <v>18</v>
      </c>
      <c r="G336" s="120">
        <v>20000000</v>
      </c>
      <c r="H336" s="6" t="s">
        <v>2429</v>
      </c>
      <c r="I336" s="6" t="s">
        <v>2430</v>
      </c>
      <c r="J336" s="6" t="s">
        <v>36</v>
      </c>
      <c r="K336" s="6" t="s">
        <v>37</v>
      </c>
    </row>
    <row r="337" spans="1:11" ht="24.95" hidden="1" customHeight="1">
      <c r="A337" s="6" t="s">
        <v>2127</v>
      </c>
      <c r="B337" s="6" t="s">
        <v>2431</v>
      </c>
      <c r="C337" s="6" t="s">
        <v>188</v>
      </c>
      <c r="D337" s="130" t="s">
        <v>2432</v>
      </c>
      <c r="E337" s="6" t="s">
        <v>78</v>
      </c>
      <c r="F337" s="6" t="s">
        <v>86</v>
      </c>
      <c r="G337" s="120">
        <v>69000000</v>
      </c>
      <c r="H337" s="6" t="s">
        <v>2433</v>
      </c>
      <c r="I337" s="6" t="s">
        <v>2434</v>
      </c>
      <c r="J337" s="6" t="s">
        <v>36</v>
      </c>
      <c r="K337" s="6" t="s">
        <v>37</v>
      </c>
    </row>
    <row r="338" spans="1:11" ht="24.95" hidden="1" customHeight="1">
      <c r="A338" s="6" t="s">
        <v>2127</v>
      </c>
      <c r="B338" s="6" t="s">
        <v>2431</v>
      </c>
      <c r="C338" s="6" t="s">
        <v>188</v>
      </c>
      <c r="D338" s="130" t="s">
        <v>2435</v>
      </c>
      <c r="E338" s="6" t="s">
        <v>78</v>
      </c>
      <c r="F338" s="6" t="s">
        <v>86</v>
      </c>
      <c r="G338" s="120">
        <v>25000000</v>
      </c>
      <c r="H338" s="6" t="s">
        <v>2436</v>
      </c>
      <c r="I338" s="6" t="s">
        <v>2437</v>
      </c>
      <c r="J338" s="6" t="s">
        <v>36</v>
      </c>
      <c r="K338" s="6" t="s">
        <v>37</v>
      </c>
    </row>
    <row r="339" spans="1:11" ht="24.95" hidden="1" customHeight="1">
      <c r="A339" s="6" t="s">
        <v>2127</v>
      </c>
      <c r="B339" s="6" t="s">
        <v>2401</v>
      </c>
      <c r="C339" s="6" t="s">
        <v>42</v>
      </c>
      <c r="D339" s="130" t="s">
        <v>2438</v>
      </c>
      <c r="E339" s="6" t="s">
        <v>144</v>
      </c>
      <c r="F339" s="6" t="s">
        <v>18</v>
      </c>
      <c r="G339" s="120">
        <v>50000000</v>
      </c>
      <c r="H339" s="6" t="s">
        <v>2439</v>
      </c>
      <c r="I339" s="6" t="s">
        <v>2440</v>
      </c>
      <c r="J339" s="6" t="s">
        <v>36</v>
      </c>
      <c r="K339" s="6" t="s">
        <v>115</v>
      </c>
    </row>
    <row r="340" spans="1:11" ht="24.95" hidden="1" customHeight="1">
      <c r="A340" s="6" t="s">
        <v>2127</v>
      </c>
      <c r="B340" s="6" t="s">
        <v>845</v>
      </c>
      <c r="C340" s="6" t="s">
        <v>180</v>
      </c>
      <c r="D340" s="130" t="s">
        <v>2441</v>
      </c>
      <c r="E340" s="6" t="s">
        <v>149</v>
      </c>
      <c r="F340" s="6" t="s">
        <v>18</v>
      </c>
      <c r="G340" s="120">
        <v>30000000</v>
      </c>
      <c r="H340" s="6" t="s">
        <v>2409</v>
      </c>
      <c r="I340" s="6" t="s">
        <v>2410</v>
      </c>
      <c r="J340" s="6" t="s">
        <v>36</v>
      </c>
      <c r="K340" s="6" t="s">
        <v>37</v>
      </c>
    </row>
    <row r="341" spans="1:11" ht="24.95" hidden="1" customHeight="1">
      <c r="A341" s="6" t="s">
        <v>2127</v>
      </c>
      <c r="B341" s="6" t="s">
        <v>845</v>
      </c>
      <c r="C341" s="6" t="s">
        <v>180</v>
      </c>
      <c r="D341" s="130" t="s">
        <v>2442</v>
      </c>
      <c r="E341" s="6" t="s">
        <v>149</v>
      </c>
      <c r="F341" s="6" t="s">
        <v>18</v>
      </c>
      <c r="G341" s="120">
        <v>50000000</v>
      </c>
      <c r="H341" s="6" t="s">
        <v>2443</v>
      </c>
      <c r="I341" s="6" t="s">
        <v>2444</v>
      </c>
      <c r="J341" s="6" t="s">
        <v>36</v>
      </c>
      <c r="K341" s="6" t="s">
        <v>37</v>
      </c>
    </row>
    <row r="342" spans="1:11" ht="24.95" hidden="1" customHeight="1">
      <c r="A342" s="6" t="s">
        <v>2127</v>
      </c>
      <c r="B342" s="6" t="s">
        <v>845</v>
      </c>
      <c r="C342" s="6" t="s">
        <v>180</v>
      </c>
      <c r="D342" s="130" t="s">
        <v>2445</v>
      </c>
      <c r="E342" s="6" t="s">
        <v>19</v>
      </c>
      <c r="F342" s="6" t="s">
        <v>18</v>
      </c>
      <c r="G342" s="120">
        <v>100000000</v>
      </c>
      <c r="H342" s="6" t="s">
        <v>2414</v>
      </c>
      <c r="I342" s="6" t="s">
        <v>2415</v>
      </c>
      <c r="J342" s="6" t="s">
        <v>36</v>
      </c>
      <c r="K342" s="6" t="s">
        <v>37</v>
      </c>
    </row>
    <row r="343" spans="1:11" ht="24.95" hidden="1" customHeight="1">
      <c r="A343" s="6" t="s">
        <v>2127</v>
      </c>
      <c r="B343" s="6" t="s">
        <v>2148</v>
      </c>
      <c r="C343" s="6" t="s">
        <v>180</v>
      </c>
      <c r="D343" s="130" t="s">
        <v>2446</v>
      </c>
      <c r="E343" s="6" t="s">
        <v>78</v>
      </c>
      <c r="F343" s="6" t="s">
        <v>18</v>
      </c>
      <c r="G343" s="120">
        <v>73343460</v>
      </c>
      <c r="H343" s="6" t="s">
        <v>2447</v>
      </c>
      <c r="I343" s="6" t="s">
        <v>2448</v>
      </c>
      <c r="J343" s="6" t="s">
        <v>36</v>
      </c>
      <c r="K343" s="6" t="s">
        <v>37</v>
      </c>
    </row>
    <row r="344" spans="1:11" ht="24.95" hidden="1" customHeight="1">
      <c r="A344" s="6" t="s">
        <v>2127</v>
      </c>
      <c r="B344" s="6" t="s">
        <v>769</v>
      </c>
      <c r="C344" s="6" t="s">
        <v>180</v>
      </c>
      <c r="D344" s="130" t="s">
        <v>2449</v>
      </c>
      <c r="E344" s="6" t="s">
        <v>78</v>
      </c>
      <c r="F344" s="6" t="s">
        <v>18</v>
      </c>
      <c r="G344" s="120">
        <v>300000000</v>
      </c>
      <c r="H344" s="6" t="s">
        <v>2450</v>
      </c>
      <c r="I344" s="6" t="s">
        <v>2451</v>
      </c>
      <c r="J344" s="6" t="s">
        <v>36</v>
      </c>
      <c r="K344" s="6" t="s">
        <v>226</v>
      </c>
    </row>
    <row r="345" spans="1:11" ht="24.95" hidden="1" customHeight="1">
      <c r="A345" s="6" t="s">
        <v>2127</v>
      </c>
      <c r="B345" s="6" t="s">
        <v>2452</v>
      </c>
      <c r="C345" s="6" t="s">
        <v>180</v>
      </c>
      <c r="D345" s="130" t="s">
        <v>2453</v>
      </c>
      <c r="E345" s="6" t="s">
        <v>78</v>
      </c>
      <c r="F345" s="6" t="s">
        <v>18</v>
      </c>
      <c r="G345" s="120">
        <v>365914000</v>
      </c>
      <c r="H345" s="6" t="s">
        <v>2454</v>
      </c>
      <c r="I345" s="6" t="s">
        <v>2455</v>
      </c>
      <c r="J345" s="6" t="s">
        <v>36</v>
      </c>
      <c r="K345" s="6" t="s">
        <v>37</v>
      </c>
    </row>
    <row r="346" spans="1:11" ht="24.95" hidden="1" customHeight="1">
      <c r="A346" s="6" t="s">
        <v>2127</v>
      </c>
      <c r="B346" s="6" t="s">
        <v>2452</v>
      </c>
      <c r="C346" s="6" t="s">
        <v>180</v>
      </c>
      <c r="D346" s="130" t="s">
        <v>2456</v>
      </c>
      <c r="E346" s="6" t="s">
        <v>78</v>
      </c>
      <c r="F346" s="6" t="s">
        <v>18</v>
      </c>
      <c r="G346" s="120">
        <v>371963024</v>
      </c>
      <c r="H346" s="6" t="s">
        <v>2457</v>
      </c>
      <c r="I346" s="6" t="s">
        <v>2458</v>
      </c>
      <c r="J346" s="6" t="s">
        <v>36</v>
      </c>
      <c r="K346" s="6" t="s">
        <v>37</v>
      </c>
    </row>
    <row r="347" spans="1:11" ht="24.95" hidden="1" customHeight="1">
      <c r="A347" s="6" t="s">
        <v>2127</v>
      </c>
      <c r="B347" s="6" t="s">
        <v>2452</v>
      </c>
      <c r="C347" s="6" t="s">
        <v>180</v>
      </c>
      <c r="D347" s="130" t="s">
        <v>2459</v>
      </c>
      <c r="E347" s="6" t="s">
        <v>144</v>
      </c>
      <c r="F347" s="6" t="s">
        <v>18</v>
      </c>
      <c r="G347" s="120">
        <v>159730610</v>
      </c>
      <c r="H347" s="6" t="s">
        <v>2454</v>
      </c>
      <c r="I347" s="6" t="s">
        <v>2455</v>
      </c>
      <c r="J347" s="6" t="s">
        <v>36</v>
      </c>
      <c r="K347" s="6" t="s">
        <v>37</v>
      </c>
    </row>
    <row r="348" spans="1:11" ht="24.95" hidden="1" customHeight="1">
      <c r="A348" s="6" t="s">
        <v>2127</v>
      </c>
      <c r="B348" s="6" t="s">
        <v>2452</v>
      </c>
      <c r="C348" s="6" t="s">
        <v>180</v>
      </c>
      <c r="D348" s="130" t="s">
        <v>2460</v>
      </c>
      <c r="E348" s="6" t="s">
        <v>144</v>
      </c>
      <c r="F348" s="6" t="s">
        <v>18</v>
      </c>
      <c r="G348" s="120">
        <v>18000000</v>
      </c>
      <c r="H348" s="6" t="s">
        <v>2457</v>
      </c>
      <c r="I348" s="6" t="s">
        <v>2458</v>
      </c>
      <c r="J348" s="6" t="s">
        <v>36</v>
      </c>
      <c r="K348" s="6" t="s">
        <v>37</v>
      </c>
    </row>
    <row r="349" spans="1:11" ht="24.95" hidden="1" customHeight="1">
      <c r="A349" s="6" t="s">
        <v>2127</v>
      </c>
      <c r="B349" s="6" t="s">
        <v>2452</v>
      </c>
      <c r="C349" s="6" t="s">
        <v>180</v>
      </c>
      <c r="D349" s="130" t="s">
        <v>2461</v>
      </c>
      <c r="E349" s="6" t="s">
        <v>149</v>
      </c>
      <c r="F349" s="6" t="s">
        <v>18</v>
      </c>
      <c r="G349" s="120">
        <v>64823000</v>
      </c>
      <c r="H349" s="6" t="s">
        <v>2454</v>
      </c>
      <c r="I349" s="6" t="s">
        <v>2455</v>
      </c>
      <c r="J349" s="6" t="s">
        <v>36</v>
      </c>
      <c r="K349" s="6" t="s">
        <v>37</v>
      </c>
    </row>
    <row r="350" spans="1:11" ht="24.95" hidden="1" customHeight="1">
      <c r="A350" s="6" t="s">
        <v>2127</v>
      </c>
      <c r="B350" s="6" t="s">
        <v>2114</v>
      </c>
      <c r="C350" s="6" t="s">
        <v>180</v>
      </c>
      <c r="D350" s="130" t="s">
        <v>2462</v>
      </c>
      <c r="E350" s="6" t="s">
        <v>78</v>
      </c>
      <c r="F350" s="6" t="s">
        <v>18</v>
      </c>
      <c r="G350" s="120">
        <v>1150000000</v>
      </c>
      <c r="H350" s="6" t="s">
        <v>2116</v>
      </c>
      <c r="I350" s="6" t="s">
        <v>2117</v>
      </c>
      <c r="J350" s="6" t="s">
        <v>36</v>
      </c>
      <c r="K350" s="6" t="s">
        <v>37</v>
      </c>
    </row>
    <row r="351" spans="1:11" ht="24.95" hidden="1" customHeight="1">
      <c r="A351" s="6" t="s">
        <v>2127</v>
      </c>
      <c r="B351" s="6" t="s">
        <v>2114</v>
      </c>
      <c r="C351" s="6" t="s">
        <v>180</v>
      </c>
      <c r="D351" s="130" t="s">
        <v>2200</v>
      </c>
      <c r="E351" s="6" t="s">
        <v>144</v>
      </c>
      <c r="F351" s="6" t="s">
        <v>18</v>
      </c>
      <c r="G351" s="120">
        <v>690200000</v>
      </c>
      <c r="H351" s="6" t="s">
        <v>2116</v>
      </c>
      <c r="I351" s="6" t="s">
        <v>2117</v>
      </c>
      <c r="J351" s="6" t="s">
        <v>36</v>
      </c>
      <c r="K351" s="6" t="s">
        <v>37</v>
      </c>
    </row>
    <row r="352" spans="1:11" ht="24.95" hidden="1" customHeight="1">
      <c r="A352" s="6" t="s">
        <v>2127</v>
      </c>
      <c r="B352" s="6" t="s">
        <v>2114</v>
      </c>
      <c r="C352" s="6" t="s">
        <v>180</v>
      </c>
      <c r="D352" s="130" t="s">
        <v>2201</v>
      </c>
      <c r="E352" s="6" t="s">
        <v>78</v>
      </c>
      <c r="F352" s="6" t="s">
        <v>18</v>
      </c>
      <c r="G352" s="120">
        <v>60300000</v>
      </c>
      <c r="H352" s="6" t="s">
        <v>2202</v>
      </c>
      <c r="I352" s="6" t="s">
        <v>2203</v>
      </c>
      <c r="J352" s="6" t="s">
        <v>36</v>
      </c>
      <c r="K352" s="6" t="s">
        <v>37</v>
      </c>
    </row>
    <row r="353" spans="1:11" ht="24.95" hidden="1" customHeight="1">
      <c r="A353" s="6" t="s">
        <v>2127</v>
      </c>
      <c r="B353" s="6" t="s">
        <v>2114</v>
      </c>
      <c r="C353" s="6" t="s">
        <v>180</v>
      </c>
      <c r="D353" s="130" t="s">
        <v>2204</v>
      </c>
      <c r="E353" s="6" t="s">
        <v>78</v>
      </c>
      <c r="F353" s="6" t="s">
        <v>18</v>
      </c>
      <c r="G353" s="120">
        <v>50000000</v>
      </c>
      <c r="H353" s="6" t="s">
        <v>2202</v>
      </c>
      <c r="I353" s="6" t="s">
        <v>2203</v>
      </c>
      <c r="J353" s="6" t="s">
        <v>36</v>
      </c>
      <c r="K353" s="6" t="s">
        <v>37</v>
      </c>
    </row>
    <row r="354" spans="1:11" ht="24.95" hidden="1" customHeight="1">
      <c r="A354" s="6" t="s">
        <v>2127</v>
      </c>
      <c r="B354" s="6" t="s">
        <v>2123</v>
      </c>
      <c r="C354" s="6" t="s">
        <v>180</v>
      </c>
      <c r="D354" s="130" t="s">
        <v>2463</v>
      </c>
      <c r="E354" s="6" t="s">
        <v>78</v>
      </c>
      <c r="F354" s="6" t="s">
        <v>18</v>
      </c>
      <c r="G354" s="120">
        <v>25000000</v>
      </c>
      <c r="H354" s="6" t="s">
        <v>2125</v>
      </c>
      <c r="I354" s="6" t="s">
        <v>2126</v>
      </c>
      <c r="J354" s="6" t="s">
        <v>36</v>
      </c>
      <c r="K354" s="6" t="s">
        <v>37</v>
      </c>
    </row>
    <row r="355" spans="1:11" ht="24.95" hidden="1" customHeight="1">
      <c r="A355" s="6" t="s">
        <v>2127</v>
      </c>
      <c r="B355" s="6" t="s">
        <v>2464</v>
      </c>
      <c r="C355" s="6" t="s">
        <v>180</v>
      </c>
      <c r="D355" s="130" t="s">
        <v>2465</v>
      </c>
      <c r="E355" s="6" t="s">
        <v>232</v>
      </c>
      <c r="F355" s="6" t="s">
        <v>18</v>
      </c>
      <c r="G355" s="120">
        <v>102799000</v>
      </c>
      <c r="H355" s="6" t="s">
        <v>2466</v>
      </c>
      <c r="I355" s="6" t="s">
        <v>2467</v>
      </c>
      <c r="J355" s="6" t="s">
        <v>36</v>
      </c>
      <c r="K355" s="6" t="s">
        <v>37</v>
      </c>
    </row>
    <row r="356" spans="1:11" ht="24.95" hidden="1" customHeight="1">
      <c r="A356" s="6" t="s">
        <v>2127</v>
      </c>
      <c r="B356" s="6" t="s">
        <v>845</v>
      </c>
      <c r="C356" s="6" t="s">
        <v>136</v>
      </c>
      <c r="D356" s="130" t="s">
        <v>2468</v>
      </c>
      <c r="E356" s="6" t="s">
        <v>239</v>
      </c>
      <c r="F356" s="6" t="s">
        <v>18</v>
      </c>
      <c r="G356" s="120">
        <v>40000000</v>
      </c>
      <c r="H356" s="6" t="s">
        <v>2443</v>
      </c>
      <c r="I356" s="6" t="s">
        <v>2469</v>
      </c>
      <c r="J356" s="6" t="s">
        <v>36</v>
      </c>
      <c r="K356" s="6" t="s">
        <v>37</v>
      </c>
    </row>
    <row r="357" spans="1:11" ht="24.95" hidden="1" customHeight="1">
      <c r="A357" s="6" t="s">
        <v>2127</v>
      </c>
      <c r="B357" s="6" t="s">
        <v>2123</v>
      </c>
      <c r="C357" s="6" t="s">
        <v>300</v>
      </c>
      <c r="D357" s="130" t="s">
        <v>2470</v>
      </c>
      <c r="E357" s="6" t="s">
        <v>493</v>
      </c>
      <c r="F357" s="6" t="s">
        <v>86</v>
      </c>
      <c r="G357" s="120">
        <v>26000000</v>
      </c>
      <c r="H357" s="6" t="s">
        <v>2422</v>
      </c>
      <c r="I357" s="6" t="s">
        <v>2423</v>
      </c>
      <c r="J357" s="6" t="s">
        <v>36</v>
      </c>
      <c r="K357" s="6" t="s">
        <v>37</v>
      </c>
    </row>
    <row r="358" spans="1:11" ht="24.95" hidden="1" customHeight="1">
      <c r="A358" s="6" t="s">
        <v>2127</v>
      </c>
      <c r="B358" s="6" t="s">
        <v>2424</v>
      </c>
      <c r="C358" s="6" t="s">
        <v>136</v>
      </c>
      <c r="D358" s="130" t="s">
        <v>2471</v>
      </c>
      <c r="E358" s="6" t="s">
        <v>149</v>
      </c>
      <c r="F358" s="6" t="s">
        <v>18</v>
      </c>
      <c r="G358" s="120">
        <v>20000000</v>
      </c>
      <c r="H358" s="6" t="s">
        <v>2426</v>
      </c>
      <c r="I358" s="6" t="s">
        <v>2427</v>
      </c>
      <c r="J358" s="6" t="s">
        <v>36</v>
      </c>
      <c r="K358" s="6" t="s">
        <v>37</v>
      </c>
    </row>
    <row r="359" spans="1:11" ht="24.95" hidden="1" customHeight="1">
      <c r="A359" s="6" t="s">
        <v>2127</v>
      </c>
      <c r="B359" s="6" t="s">
        <v>1095</v>
      </c>
      <c r="C359" s="6" t="s">
        <v>124</v>
      </c>
      <c r="D359" s="130" t="s">
        <v>2472</v>
      </c>
      <c r="E359" s="6" t="s">
        <v>149</v>
      </c>
      <c r="F359" s="6" t="s">
        <v>18</v>
      </c>
      <c r="G359" s="120">
        <v>220000000</v>
      </c>
      <c r="H359" s="6" t="s">
        <v>2473</v>
      </c>
      <c r="I359" s="6" t="s">
        <v>2474</v>
      </c>
      <c r="J359" s="6" t="s">
        <v>36</v>
      </c>
      <c r="K359" s="6" t="s">
        <v>2475</v>
      </c>
    </row>
    <row r="360" spans="1:11" ht="24.95" hidden="1" customHeight="1">
      <c r="A360" s="6" t="s">
        <v>2127</v>
      </c>
      <c r="B360" s="6" t="s">
        <v>845</v>
      </c>
      <c r="C360" s="6" t="s">
        <v>124</v>
      </c>
      <c r="D360" s="130" t="s">
        <v>2476</v>
      </c>
      <c r="E360" s="6" t="s">
        <v>19</v>
      </c>
      <c r="F360" s="6" t="s">
        <v>18</v>
      </c>
      <c r="G360" s="120">
        <v>45000000</v>
      </c>
      <c r="H360" s="6" t="s">
        <v>2414</v>
      </c>
      <c r="I360" s="6" t="s">
        <v>2415</v>
      </c>
      <c r="J360" s="6" t="s">
        <v>36</v>
      </c>
      <c r="K360" s="6" t="s">
        <v>37</v>
      </c>
    </row>
    <row r="361" spans="1:11" ht="24.95" hidden="1" customHeight="1">
      <c r="A361" s="6" t="s">
        <v>2127</v>
      </c>
      <c r="B361" s="6" t="s">
        <v>2148</v>
      </c>
      <c r="C361" s="6" t="s">
        <v>124</v>
      </c>
      <c r="D361" s="130" t="s">
        <v>2477</v>
      </c>
      <c r="E361" s="6" t="s">
        <v>78</v>
      </c>
      <c r="F361" s="6" t="s">
        <v>18</v>
      </c>
      <c r="G361" s="120">
        <v>227941000</v>
      </c>
      <c r="H361" s="6" t="s">
        <v>2447</v>
      </c>
      <c r="I361" s="6" t="s">
        <v>2448</v>
      </c>
      <c r="J361" s="6" t="s">
        <v>36</v>
      </c>
      <c r="K361" s="6" t="s">
        <v>37</v>
      </c>
    </row>
    <row r="362" spans="1:11" ht="24.95" hidden="1" customHeight="1">
      <c r="A362" s="6" t="s">
        <v>2127</v>
      </c>
      <c r="B362" s="6" t="s">
        <v>2424</v>
      </c>
      <c r="C362" s="6" t="s">
        <v>124</v>
      </c>
      <c r="D362" s="130" t="s">
        <v>2478</v>
      </c>
      <c r="E362" s="6" t="s">
        <v>239</v>
      </c>
      <c r="F362" s="6" t="s">
        <v>18</v>
      </c>
      <c r="G362" s="120">
        <v>30000000</v>
      </c>
      <c r="H362" s="6" t="s">
        <v>2426</v>
      </c>
      <c r="I362" s="6" t="s">
        <v>2427</v>
      </c>
      <c r="J362" s="6" t="s">
        <v>36</v>
      </c>
      <c r="K362" s="6" t="s">
        <v>37</v>
      </c>
    </row>
    <row r="363" spans="1:11" ht="24.95" hidden="1" customHeight="1">
      <c r="A363" s="6" t="s">
        <v>2127</v>
      </c>
      <c r="B363" s="6" t="s">
        <v>2132</v>
      </c>
      <c r="C363" s="6" t="s">
        <v>124</v>
      </c>
      <c r="D363" s="130" t="s">
        <v>2479</v>
      </c>
      <c r="E363" s="6" t="s">
        <v>149</v>
      </c>
      <c r="F363" s="6" t="s">
        <v>18</v>
      </c>
      <c r="G363" s="120">
        <v>18000000</v>
      </c>
      <c r="H363" s="6" t="s">
        <v>2429</v>
      </c>
      <c r="I363" s="6" t="s">
        <v>2430</v>
      </c>
      <c r="J363" s="6" t="s">
        <v>36</v>
      </c>
      <c r="K363" s="6" t="s">
        <v>37</v>
      </c>
    </row>
    <row r="364" spans="1:11" ht="24.95" hidden="1" customHeight="1">
      <c r="A364" s="6" t="s">
        <v>2127</v>
      </c>
      <c r="B364" s="6" t="s">
        <v>2136</v>
      </c>
      <c r="C364" s="6" t="s">
        <v>124</v>
      </c>
      <c r="D364" s="130" t="s">
        <v>2480</v>
      </c>
      <c r="E364" s="6" t="s">
        <v>239</v>
      </c>
      <c r="F364" s="6" t="s">
        <v>18</v>
      </c>
      <c r="G364" s="120">
        <v>40000000</v>
      </c>
      <c r="H364" s="6" t="s">
        <v>2481</v>
      </c>
      <c r="I364" s="6" t="s">
        <v>2482</v>
      </c>
      <c r="J364" s="6" t="s">
        <v>36</v>
      </c>
      <c r="K364" s="6" t="s">
        <v>133</v>
      </c>
    </row>
    <row r="365" spans="1:11" ht="24.95" hidden="1" customHeight="1">
      <c r="A365" s="6" t="s">
        <v>2127</v>
      </c>
      <c r="B365" s="6" t="s">
        <v>2483</v>
      </c>
      <c r="C365" s="6" t="s">
        <v>157</v>
      </c>
      <c r="D365" s="130" t="s">
        <v>2484</v>
      </c>
      <c r="E365" s="6" t="s">
        <v>239</v>
      </c>
      <c r="F365" s="6" t="s">
        <v>18</v>
      </c>
      <c r="G365" s="120">
        <v>31000000</v>
      </c>
      <c r="H365" s="6" t="s">
        <v>2485</v>
      </c>
      <c r="I365" s="6" t="s">
        <v>2486</v>
      </c>
      <c r="J365" s="6" t="s">
        <v>36</v>
      </c>
      <c r="K365" s="6" t="s">
        <v>133</v>
      </c>
    </row>
    <row r="366" spans="1:11" ht="24.95" hidden="1" customHeight="1">
      <c r="A366" s="6" t="s">
        <v>2127</v>
      </c>
      <c r="B366" s="6" t="s">
        <v>2483</v>
      </c>
      <c r="C366" s="6" t="s">
        <v>124</v>
      </c>
      <c r="D366" s="130" t="s">
        <v>2487</v>
      </c>
      <c r="E366" s="6" t="s">
        <v>747</v>
      </c>
      <c r="F366" s="6" t="s">
        <v>18</v>
      </c>
      <c r="G366" s="120">
        <v>44000000</v>
      </c>
      <c r="H366" s="6" t="s">
        <v>2485</v>
      </c>
      <c r="I366" s="6" t="s">
        <v>2486</v>
      </c>
      <c r="J366" s="6" t="s">
        <v>36</v>
      </c>
      <c r="K366" s="6" t="s">
        <v>133</v>
      </c>
    </row>
    <row r="367" spans="1:11" ht="24.95" customHeight="1">
      <c r="A367" s="6" t="s">
        <v>2127</v>
      </c>
      <c r="B367" s="6" t="s">
        <v>845</v>
      </c>
      <c r="C367" s="6" t="s">
        <v>126</v>
      </c>
      <c r="D367" s="130" t="s">
        <v>2488</v>
      </c>
      <c r="E367" s="6" t="s">
        <v>19</v>
      </c>
      <c r="F367" s="6" t="s">
        <v>18</v>
      </c>
      <c r="G367" s="120">
        <v>10000000</v>
      </c>
      <c r="H367" s="6" t="s">
        <v>2414</v>
      </c>
      <c r="I367" s="6" t="s">
        <v>2415</v>
      </c>
      <c r="J367" s="6" t="s">
        <v>36</v>
      </c>
      <c r="K367" s="6" t="s">
        <v>37</v>
      </c>
    </row>
    <row r="368" spans="1:11" ht="24.95" customHeight="1">
      <c r="A368" s="6" t="s">
        <v>2127</v>
      </c>
      <c r="B368" s="6" t="s">
        <v>2132</v>
      </c>
      <c r="C368" s="6" t="s">
        <v>126</v>
      </c>
      <c r="D368" s="130" t="s">
        <v>2489</v>
      </c>
      <c r="E368" s="6" t="s">
        <v>149</v>
      </c>
      <c r="F368" s="6" t="s">
        <v>18</v>
      </c>
      <c r="G368" s="120">
        <v>20000000</v>
      </c>
      <c r="H368" s="6" t="s">
        <v>2429</v>
      </c>
      <c r="I368" s="6" t="s">
        <v>2430</v>
      </c>
      <c r="J368" s="6" t="s">
        <v>36</v>
      </c>
      <c r="K368" s="6" t="s">
        <v>37</v>
      </c>
    </row>
    <row r="369" spans="1:11" ht="24.95" customHeight="1">
      <c r="A369" s="6" t="s">
        <v>2127</v>
      </c>
      <c r="B369" s="6" t="s">
        <v>2483</v>
      </c>
      <c r="C369" s="6" t="s">
        <v>197</v>
      </c>
      <c r="D369" s="130" t="s">
        <v>2490</v>
      </c>
      <c r="E369" s="6" t="s">
        <v>19</v>
      </c>
      <c r="F369" s="6" t="s">
        <v>18</v>
      </c>
      <c r="G369" s="120">
        <v>50000000</v>
      </c>
      <c r="H369" s="6" t="s">
        <v>2491</v>
      </c>
      <c r="I369" s="6" t="s">
        <v>2492</v>
      </c>
      <c r="J369" s="6" t="s">
        <v>36</v>
      </c>
      <c r="K369" s="6" t="s">
        <v>133</v>
      </c>
    </row>
    <row r="370" spans="1:11" ht="24.95" customHeight="1">
      <c r="A370" s="6" t="s">
        <v>2127</v>
      </c>
      <c r="B370" s="6" t="s">
        <v>2123</v>
      </c>
      <c r="C370" s="6" t="s">
        <v>951</v>
      </c>
      <c r="D370" s="130" t="s">
        <v>2493</v>
      </c>
      <c r="E370" s="6" t="s">
        <v>493</v>
      </c>
      <c r="F370" s="6" t="s">
        <v>86</v>
      </c>
      <c r="G370" s="120">
        <v>39000000</v>
      </c>
      <c r="H370" s="6" t="s">
        <v>2422</v>
      </c>
      <c r="I370" s="6" t="s">
        <v>2423</v>
      </c>
      <c r="J370" s="6" t="s">
        <v>36</v>
      </c>
      <c r="K370" s="6" t="s">
        <v>37</v>
      </c>
    </row>
    <row r="371" spans="1:11" ht="24.95" customHeight="1">
      <c r="A371" s="6" t="s">
        <v>2127</v>
      </c>
      <c r="B371" s="6" t="s">
        <v>2136</v>
      </c>
      <c r="C371" s="6" t="s">
        <v>130</v>
      </c>
      <c r="D371" s="130" t="s">
        <v>2494</v>
      </c>
      <c r="E371" s="6" t="s">
        <v>747</v>
      </c>
      <c r="F371" s="6" t="s">
        <v>18</v>
      </c>
      <c r="G371" s="120">
        <v>40000000</v>
      </c>
      <c r="H371" s="6" t="s">
        <v>2495</v>
      </c>
      <c r="I371" s="6" t="s">
        <v>2496</v>
      </c>
      <c r="J371" s="6" t="s">
        <v>36</v>
      </c>
      <c r="K371" s="6" t="s">
        <v>133</v>
      </c>
    </row>
    <row r="372" spans="1:11" ht="24.95" customHeight="1">
      <c r="A372" s="6" t="s">
        <v>2497</v>
      </c>
      <c r="B372" s="6" t="s">
        <v>2498</v>
      </c>
      <c r="C372" s="6" t="s">
        <v>2499</v>
      </c>
      <c r="D372" s="130" t="s">
        <v>2500</v>
      </c>
      <c r="E372" s="6" t="s">
        <v>2501</v>
      </c>
      <c r="F372" s="6" t="s">
        <v>18</v>
      </c>
      <c r="G372" s="120">
        <v>30000000</v>
      </c>
      <c r="H372" s="6" t="s">
        <v>2502</v>
      </c>
      <c r="I372" s="6" t="s">
        <v>2503</v>
      </c>
      <c r="J372" s="6" t="s">
        <v>36</v>
      </c>
      <c r="K372" s="6" t="s">
        <v>133</v>
      </c>
    </row>
    <row r="373" spans="1:11" ht="24.95" customHeight="1">
      <c r="A373" s="6" t="s">
        <v>2333</v>
      </c>
      <c r="B373" s="6" t="s">
        <v>2356</v>
      </c>
      <c r="C373" s="6" t="s">
        <v>147</v>
      </c>
      <c r="D373" s="130" t="s">
        <v>2504</v>
      </c>
      <c r="E373" s="6" t="s">
        <v>2501</v>
      </c>
      <c r="F373" s="6" t="s">
        <v>2362</v>
      </c>
      <c r="G373" s="120">
        <v>135000000</v>
      </c>
      <c r="H373" s="6" t="s">
        <v>2505</v>
      </c>
      <c r="I373" s="6" t="s">
        <v>2506</v>
      </c>
      <c r="J373" s="6" t="s">
        <v>36</v>
      </c>
      <c r="K373" s="6" t="s">
        <v>133</v>
      </c>
    </row>
    <row r="374" spans="1:11" ht="24.95" customHeight="1">
      <c r="A374" s="6" t="s">
        <v>2333</v>
      </c>
      <c r="B374" s="6" t="s">
        <v>2507</v>
      </c>
      <c r="C374" s="6" t="s">
        <v>147</v>
      </c>
      <c r="D374" s="130" t="s">
        <v>2508</v>
      </c>
      <c r="E374" s="6" t="s">
        <v>149</v>
      </c>
      <c r="F374" s="6" t="s">
        <v>18</v>
      </c>
      <c r="G374" s="120">
        <v>18000000</v>
      </c>
      <c r="H374" s="6" t="s">
        <v>2509</v>
      </c>
      <c r="I374" s="6" t="s">
        <v>2510</v>
      </c>
      <c r="J374" s="6" t="s">
        <v>36</v>
      </c>
      <c r="K374" s="6" t="s">
        <v>37</v>
      </c>
    </row>
    <row r="375" spans="1:11" ht="24.95" customHeight="1">
      <c r="A375" s="6" t="s">
        <v>2333</v>
      </c>
      <c r="B375" s="6" t="s">
        <v>2334</v>
      </c>
      <c r="C375" s="6" t="s">
        <v>147</v>
      </c>
      <c r="D375" s="130" t="s">
        <v>2511</v>
      </c>
      <c r="E375" s="6" t="s">
        <v>19</v>
      </c>
      <c r="F375" s="6" t="s">
        <v>18</v>
      </c>
      <c r="G375" s="120">
        <v>16000000</v>
      </c>
      <c r="H375" s="6" t="s">
        <v>2512</v>
      </c>
      <c r="I375" s="6" t="s">
        <v>2513</v>
      </c>
      <c r="J375" s="6" t="s">
        <v>36</v>
      </c>
      <c r="K375" s="6" t="s">
        <v>133</v>
      </c>
    </row>
    <row r="376" spans="1:11" ht="24.95" customHeight="1">
      <c r="A376" s="6" t="s">
        <v>2333</v>
      </c>
      <c r="B376" s="6" t="s">
        <v>2372</v>
      </c>
      <c r="C376" s="6" t="s">
        <v>147</v>
      </c>
      <c r="D376" s="130" t="s">
        <v>2514</v>
      </c>
      <c r="E376" s="6" t="s">
        <v>19</v>
      </c>
      <c r="F376" s="6" t="s">
        <v>18</v>
      </c>
      <c r="G376" s="120">
        <v>16000000</v>
      </c>
      <c r="H376" s="6" t="s">
        <v>2515</v>
      </c>
      <c r="I376" s="6" t="s">
        <v>2516</v>
      </c>
      <c r="J376" s="6" t="s">
        <v>36</v>
      </c>
      <c r="K376" s="6" t="s">
        <v>133</v>
      </c>
    </row>
    <row r="377" spans="1:11" ht="24.95" hidden="1" customHeight="1">
      <c r="A377" s="6" t="s">
        <v>3111</v>
      </c>
      <c r="B377" s="6" t="s">
        <v>3144</v>
      </c>
      <c r="C377" s="6" t="s">
        <v>108</v>
      </c>
      <c r="D377" s="20" t="s">
        <v>3250</v>
      </c>
      <c r="E377" s="6" t="s">
        <v>239</v>
      </c>
      <c r="F377" s="6" t="s">
        <v>18</v>
      </c>
      <c r="G377" s="206">
        <v>75000000</v>
      </c>
      <c r="H377" s="5" t="s">
        <v>3249</v>
      </c>
      <c r="I377" s="59" t="s">
        <v>3248</v>
      </c>
      <c r="J377" s="6" t="s">
        <v>36</v>
      </c>
      <c r="K377" s="6"/>
    </row>
    <row r="378" spans="1:11" ht="24.95" hidden="1" customHeight="1">
      <c r="A378" s="6" t="s">
        <v>3111</v>
      </c>
      <c r="B378" s="6" t="s">
        <v>3117</v>
      </c>
      <c r="C378" s="6" t="s">
        <v>108</v>
      </c>
      <c r="D378" s="20" t="s">
        <v>3247</v>
      </c>
      <c r="E378" s="6" t="s">
        <v>78</v>
      </c>
      <c r="F378" s="6" t="s">
        <v>18</v>
      </c>
      <c r="G378" s="195">
        <v>100000000</v>
      </c>
      <c r="H378" s="6" t="s">
        <v>3119</v>
      </c>
      <c r="I378" s="6" t="s">
        <v>3120</v>
      </c>
      <c r="J378" s="6" t="s">
        <v>1099</v>
      </c>
      <c r="K378" s="6"/>
    </row>
    <row r="379" spans="1:11" ht="24.95" hidden="1" customHeight="1">
      <c r="A379" s="6" t="s">
        <v>3111</v>
      </c>
      <c r="B379" s="6" t="s">
        <v>784</v>
      </c>
      <c r="C379" s="6" t="s">
        <v>42</v>
      </c>
      <c r="D379" s="20" t="s">
        <v>3246</v>
      </c>
      <c r="E379" s="6" t="s">
        <v>19</v>
      </c>
      <c r="F379" s="6" t="s">
        <v>18</v>
      </c>
      <c r="G379" s="195">
        <v>55000000</v>
      </c>
      <c r="H379" s="6" t="s">
        <v>3245</v>
      </c>
      <c r="I379" s="6" t="s">
        <v>3244</v>
      </c>
      <c r="J379" s="6" t="s">
        <v>36</v>
      </c>
      <c r="K379" s="6"/>
    </row>
    <row r="380" spans="1:11" ht="24.95" hidden="1" customHeight="1">
      <c r="A380" s="6" t="s">
        <v>3111</v>
      </c>
      <c r="B380" s="6" t="s">
        <v>3242</v>
      </c>
      <c r="C380" s="6" t="s">
        <v>42</v>
      </c>
      <c r="D380" s="20" t="s">
        <v>3243</v>
      </c>
      <c r="E380" s="6" t="s">
        <v>144</v>
      </c>
      <c r="F380" s="6" t="s">
        <v>18</v>
      </c>
      <c r="G380" s="206">
        <v>30000000</v>
      </c>
      <c r="H380" s="6" t="s">
        <v>3142</v>
      </c>
      <c r="I380" s="6" t="s">
        <v>3143</v>
      </c>
      <c r="J380" s="6" t="s">
        <v>36</v>
      </c>
      <c r="K380" s="6"/>
    </row>
    <row r="381" spans="1:11" ht="24.95" hidden="1" customHeight="1">
      <c r="A381" s="6" t="s">
        <v>3111</v>
      </c>
      <c r="B381" s="6" t="s">
        <v>3242</v>
      </c>
      <c r="C381" s="6" t="s">
        <v>42</v>
      </c>
      <c r="D381" s="20" t="s">
        <v>3241</v>
      </c>
      <c r="E381" s="6" t="s">
        <v>144</v>
      </c>
      <c r="F381" s="6" t="s">
        <v>18</v>
      </c>
      <c r="G381" s="206">
        <v>50000000</v>
      </c>
      <c r="H381" s="6" t="s">
        <v>3142</v>
      </c>
      <c r="I381" s="6" t="s">
        <v>3143</v>
      </c>
      <c r="J381" s="6" t="s">
        <v>36</v>
      </c>
      <c r="K381" s="6"/>
    </row>
    <row r="382" spans="1:11" ht="24.95" hidden="1" customHeight="1">
      <c r="A382" s="6" t="s">
        <v>3111</v>
      </c>
      <c r="B382" s="6" t="s">
        <v>3144</v>
      </c>
      <c r="C382" s="6" t="s">
        <v>42</v>
      </c>
      <c r="D382" s="20" t="s">
        <v>3240</v>
      </c>
      <c r="E382" s="6" t="s">
        <v>144</v>
      </c>
      <c r="F382" s="6" t="s">
        <v>18</v>
      </c>
      <c r="G382" s="195">
        <v>15000000</v>
      </c>
      <c r="H382" s="6" t="s">
        <v>3129</v>
      </c>
      <c r="I382" s="6" t="s">
        <v>3166</v>
      </c>
      <c r="J382" s="6" t="s">
        <v>1099</v>
      </c>
      <c r="K382" s="6" t="s">
        <v>115</v>
      </c>
    </row>
    <row r="383" spans="1:11" ht="24.95" hidden="1" customHeight="1">
      <c r="A383" s="6" t="s">
        <v>3111</v>
      </c>
      <c r="B383" s="6" t="s">
        <v>3117</v>
      </c>
      <c r="C383" s="6" t="s">
        <v>42</v>
      </c>
      <c r="D383" s="20" t="s">
        <v>3239</v>
      </c>
      <c r="E383" s="6" t="s">
        <v>19</v>
      </c>
      <c r="F383" s="6" t="s">
        <v>18</v>
      </c>
      <c r="G383" s="195">
        <v>75000000</v>
      </c>
      <c r="H383" s="6" t="s">
        <v>3238</v>
      </c>
      <c r="I383" s="6" t="s">
        <v>3237</v>
      </c>
      <c r="J383" s="6" t="s">
        <v>1099</v>
      </c>
      <c r="K383" s="6"/>
    </row>
    <row r="384" spans="1:11" ht="24.95" hidden="1" customHeight="1">
      <c r="A384" s="6" t="s">
        <v>3111</v>
      </c>
      <c r="B384" s="6" t="s">
        <v>3144</v>
      </c>
      <c r="C384" s="6" t="s">
        <v>180</v>
      </c>
      <c r="D384" s="20" t="s">
        <v>3236</v>
      </c>
      <c r="E384" s="6" t="s">
        <v>78</v>
      </c>
      <c r="F384" s="6" t="s">
        <v>18</v>
      </c>
      <c r="G384" s="206">
        <v>150000000</v>
      </c>
      <c r="H384" s="6" t="s">
        <v>3129</v>
      </c>
      <c r="I384" s="6" t="s">
        <v>3166</v>
      </c>
      <c r="J384" s="6" t="s">
        <v>1099</v>
      </c>
      <c r="K384" s="6" t="s">
        <v>115</v>
      </c>
    </row>
    <row r="385" spans="1:11" ht="24.95" hidden="1" customHeight="1">
      <c r="A385" s="6" t="s">
        <v>3111</v>
      </c>
      <c r="B385" s="6" t="s">
        <v>3144</v>
      </c>
      <c r="C385" s="6" t="s">
        <v>180</v>
      </c>
      <c r="D385" s="20" t="s">
        <v>3235</v>
      </c>
      <c r="E385" s="6" t="s">
        <v>78</v>
      </c>
      <c r="F385" s="6" t="s">
        <v>18</v>
      </c>
      <c r="G385" s="206">
        <v>160000000</v>
      </c>
      <c r="H385" s="6" t="s">
        <v>3129</v>
      </c>
      <c r="I385" s="6" t="s">
        <v>3166</v>
      </c>
      <c r="J385" s="6" t="s">
        <v>1099</v>
      </c>
      <c r="K385" s="6" t="s">
        <v>115</v>
      </c>
    </row>
    <row r="386" spans="1:11" ht="24.95" hidden="1" customHeight="1">
      <c r="A386" s="6" t="s">
        <v>3111</v>
      </c>
      <c r="B386" s="6" t="s">
        <v>3144</v>
      </c>
      <c r="C386" s="6" t="s">
        <v>180</v>
      </c>
      <c r="D386" s="20" t="s">
        <v>3234</v>
      </c>
      <c r="E386" s="6" t="s">
        <v>149</v>
      </c>
      <c r="F386" s="6" t="s">
        <v>18</v>
      </c>
      <c r="G386" s="206">
        <v>11000000</v>
      </c>
      <c r="H386" s="5" t="s">
        <v>3233</v>
      </c>
      <c r="I386" s="5" t="s">
        <v>3232</v>
      </c>
      <c r="J386" s="6" t="s">
        <v>36</v>
      </c>
      <c r="K386" s="6"/>
    </row>
    <row r="387" spans="1:11" ht="24.95" hidden="1" customHeight="1">
      <c r="A387" s="6" t="s">
        <v>3111</v>
      </c>
      <c r="B387" s="6" t="s">
        <v>3144</v>
      </c>
      <c r="C387" s="6" t="s">
        <v>213</v>
      </c>
      <c r="D387" s="47" t="s">
        <v>3231</v>
      </c>
      <c r="E387" s="6" t="s">
        <v>239</v>
      </c>
      <c r="F387" s="6" t="s">
        <v>18</v>
      </c>
      <c r="G387" s="206">
        <v>40000000</v>
      </c>
      <c r="H387" s="5" t="s">
        <v>2202</v>
      </c>
      <c r="I387" s="5" t="s">
        <v>3195</v>
      </c>
      <c r="J387" s="6" t="s">
        <v>36</v>
      </c>
      <c r="K387" s="6"/>
    </row>
    <row r="388" spans="1:11" ht="24.95" hidden="1" customHeight="1">
      <c r="A388" s="6" t="s">
        <v>3111</v>
      </c>
      <c r="B388" s="6" t="s">
        <v>3144</v>
      </c>
      <c r="C388" s="6" t="s">
        <v>213</v>
      </c>
      <c r="D388" s="47" t="s">
        <v>3231</v>
      </c>
      <c r="E388" s="6" t="s">
        <v>239</v>
      </c>
      <c r="F388" s="6" t="s">
        <v>18</v>
      </c>
      <c r="G388" s="206">
        <v>40000000</v>
      </c>
      <c r="H388" s="5" t="s">
        <v>2202</v>
      </c>
      <c r="I388" s="5" t="s">
        <v>3195</v>
      </c>
      <c r="J388" s="6" t="s">
        <v>36</v>
      </c>
      <c r="K388" s="6"/>
    </row>
    <row r="389" spans="1:11" ht="24.95" hidden="1" customHeight="1">
      <c r="A389" s="6" t="s">
        <v>3111</v>
      </c>
      <c r="B389" s="6" t="s">
        <v>3230</v>
      </c>
      <c r="C389" s="6" t="s">
        <v>575</v>
      </c>
      <c r="D389" s="20" t="s">
        <v>3229</v>
      </c>
      <c r="E389" s="6" t="s">
        <v>19</v>
      </c>
      <c r="F389" s="6" t="s">
        <v>18</v>
      </c>
      <c r="G389" s="195">
        <v>30000000</v>
      </c>
      <c r="H389" s="6" t="s">
        <v>3228</v>
      </c>
      <c r="I389" s="6" t="s">
        <v>3227</v>
      </c>
      <c r="J389" s="6" t="s">
        <v>36</v>
      </c>
      <c r="K389" s="6"/>
    </row>
    <row r="390" spans="1:11" ht="24.95" customHeight="1">
      <c r="A390" s="6" t="s">
        <v>3111</v>
      </c>
      <c r="B390" s="6" t="s">
        <v>3144</v>
      </c>
      <c r="C390" s="6" t="s">
        <v>147</v>
      </c>
      <c r="D390" s="20" t="s">
        <v>3226</v>
      </c>
      <c r="E390" s="6" t="s">
        <v>19</v>
      </c>
      <c r="F390" s="6" t="s">
        <v>18</v>
      </c>
      <c r="G390" s="206">
        <v>27000000</v>
      </c>
      <c r="H390" s="5" t="s">
        <v>3225</v>
      </c>
      <c r="I390" s="5" t="s">
        <v>3224</v>
      </c>
      <c r="J390" s="6" t="s">
        <v>36</v>
      </c>
      <c r="K390" s="6"/>
    </row>
    <row r="391" spans="1:11" ht="24.95" customHeight="1">
      <c r="A391" s="6" t="s">
        <v>3111</v>
      </c>
      <c r="B391" s="6" t="s">
        <v>3144</v>
      </c>
      <c r="C391" s="6" t="s">
        <v>147</v>
      </c>
      <c r="D391" s="20" t="s">
        <v>3226</v>
      </c>
      <c r="E391" s="6" t="s">
        <v>19</v>
      </c>
      <c r="F391" s="6" t="s">
        <v>18</v>
      </c>
      <c r="G391" s="206">
        <v>27000000</v>
      </c>
      <c r="H391" s="5" t="s">
        <v>3225</v>
      </c>
      <c r="I391" s="5" t="s">
        <v>3224</v>
      </c>
      <c r="J391" s="6" t="s">
        <v>36</v>
      </c>
      <c r="K391" s="6"/>
    </row>
    <row r="392" spans="1:11" s="89" customFormat="1" ht="24.95" hidden="1" customHeight="1">
      <c r="A392" s="86" t="s">
        <v>3251</v>
      </c>
      <c r="B392" s="87" t="s">
        <v>3259</v>
      </c>
      <c r="C392" s="87" t="s">
        <v>108</v>
      </c>
      <c r="D392" s="98" t="s">
        <v>3605</v>
      </c>
      <c r="E392" s="87" t="s">
        <v>78</v>
      </c>
      <c r="F392" s="87" t="s">
        <v>18</v>
      </c>
      <c r="G392" s="93">
        <v>42038000</v>
      </c>
      <c r="H392" s="87" t="s">
        <v>3261</v>
      </c>
      <c r="I392" s="87" t="s">
        <v>3262</v>
      </c>
      <c r="J392" s="87" t="s">
        <v>36</v>
      </c>
      <c r="K392" s="87" t="s">
        <v>37</v>
      </c>
    </row>
    <row r="393" spans="1:11" s="89" customFormat="1" ht="24.95" hidden="1" customHeight="1">
      <c r="A393" s="86" t="s">
        <v>3251</v>
      </c>
      <c r="B393" s="87" t="s">
        <v>3259</v>
      </c>
      <c r="C393" s="87" t="s">
        <v>108</v>
      </c>
      <c r="D393" s="98" t="s">
        <v>3606</v>
      </c>
      <c r="E393" s="87" t="s">
        <v>149</v>
      </c>
      <c r="F393" s="87" t="s">
        <v>18</v>
      </c>
      <c r="G393" s="93">
        <v>12979000</v>
      </c>
      <c r="H393" s="87" t="s">
        <v>3261</v>
      </c>
      <c r="I393" s="87" t="s">
        <v>3262</v>
      </c>
      <c r="J393" s="87" t="s">
        <v>36</v>
      </c>
      <c r="K393" s="87" t="s">
        <v>37</v>
      </c>
    </row>
    <row r="394" spans="1:11" s="89" customFormat="1" ht="24.95" hidden="1" customHeight="1">
      <c r="A394" s="86" t="s">
        <v>3251</v>
      </c>
      <c r="B394" s="87" t="s">
        <v>3259</v>
      </c>
      <c r="C394" s="87" t="s">
        <v>108</v>
      </c>
      <c r="D394" s="98" t="s">
        <v>3607</v>
      </c>
      <c r="E394" s="87" t="s">
        <v>149</v>
      </c>
      <c r="F394" s="87" t="s">
        <v>18</v>
      </c>
      <c r="G394" s="93">
        <v>55515000</v>
      </c>
      <c r="H394" s="87" t="s">
        <v>3261</v>
      </c>
      <c r="I394" s="87" t="s">
        <v>3262</v>
      </c>
      <c r="J394" s="87" t="s">
        <v>36</v>
      </c>
      <c r="K394" s="87" t="s">
        <v>37</v>
      </c>
    </row>
    <row r="395" spans="1:11" s="89" customFormat="1" ht="24.95" hidden="1" customHeight="1">
      <c r="A395" s="86" t="s">
        <v>3251</v>
      </c>
      <c r="B395" s="87" t="s">
        <v>3259</v>
      </c>
      <c r="C395" s="87" t="s">
        <v>108</v>
      </c>
      <c r="D395" s="98" t="s">
        <v>3608</v>
      </c>
      <c r="E395" s="87" t="s">
        <v>19</v>
      </c>
      <c r="F395" s="87" t="s">
        <v>18</v>
      </c>
      <c r="G395" s="93">
        <v>15000000</v>
      </c>
      <c r="H395" s="87" t="s">
        <v>3420</v>
      </c>
      <c r="I395" s="87" t="s">
        <v>3421</v>
      </c>
      <c r="J395" s="87" t="s">
        <v>36</v>
      </c>
      <c r="K395" s="87" t="s">
        <v>37</v>
      </c>
    </row>
    <row r="396" spans="1:11" s="89" customFormat="1" ht="24.95" hidden="1" customHeight="1">
      <c r="A396" s="86" t="s">
        <v>3251</v>
      </c>
      <c r="B396" s="86" t="s">
        <v>3259</v>
      </c>
      <c r="C396" s="87" t="s">
        <v>108</v>
      </c>
      <c r="D396" s="98" t="s">
        <v>3609</v>
      </c>
      <c r="E396" s="87" t="s">
        <v>78</v>
      </c>
      <c r="F396" s="87" t="s">
        <v>18</v>
      </c>
      <c r="G396" s="93">
        <v>240414000</v>
      </c>
      <c r="H396" s="87" t="s">
        <v>3268</v>
      </c>
      <c r="I396" s="87" t="s">
        <v>3269</v>
      </c>
      <c r="J396" s="87" t="s">
        <v>36</v>
      </c>
      <c r="K396" s="87" t="s">
        <v>37</v>
      </c>
    </row>
    <row r="397" spans="1:11" s="89" customFormat="1" ht="24.95" hidden="1" customHeight="1">
      <c r="A397" s="86" t="s">
        <v>3251</v>
      </c>
      <c r="B397" s="87" t="s">
        <v>3259</v>
      </c>
      <c r="C397" s="87" t="s">
        <v>108</v>
      </c>
      <c r="D397" s="98" t="s">
        <v>3610</v>
      </c>
      <c r="E397" s="87" t="s">
        <v>144</v>
      </c>
      <c r="F397" s="87" t="s">
        <v>18</v>
      </c>
      <c r="G397" s="93">
        <v>23836000</v>
      </c>
      <c r="H397" s="87" t="s">
        <v>3268</v>
      </c>
      <c r="I397" s="87" t="s">
        <v>3269</v>
      </c>
      <c r="J397" s="87" t="s">
        <v>36</v>
      </c>
      <c r="K397" s="87" t="s">
        <v>37</v>
      </c>
    </row>
    <row r="398" spans="1:11" s="89" customFormat="1" ht="24.95" hidden="1" customHeight="1">
      <c r="A398" s="86" t="s">
        <v>3251</v>
      </c>
      <c r="B398" s="86" t="s">
        <v>3259</v>
      </c>
      <c r="C398" s="87" t="s">
        <v>108</v>
      </c>
      <c r="D398" s="98" t="s">
        <v>3611</v>
      </c>
      <c r="E398" s="87" t="s">
        <v>149</v>
      </c>
      <c r="F398" s="87" t="s">
        <v>18</v>
      </c>
      <c r="G398" s="93">
        <v>45854000</v>
      </c>
      <c r="H398" s="87" t="s">
        <v>3268</v>
      </c>
      <c r="I398" s="87" t="s">
        <v>3269</v>
      </c>
      <c r="J398" s="87" t="s">
        <v>36</v>
      </c>
      <c r="K398" s="87" t="s">
        <v>37</v>
      </c>
    </row>
    <row r="399" spans="1:11" s="89" customFormat="1" ht="24.95" hidden="1" customHeight="1">
      <c r="A399" s="86" t="s">
        <v>3251</v>
      </c>
      <c r="B399" s="87" t="s">
        <v>3259</v>
      </c>
      <c r="C399" s="87" t="s">
        <v>108</v>
      </c>
      <c r="D399" s="98" t="s">
        <v>3612</v>
      </c>
      <c r="E399" s="87" t="s">
        <v>144</v>
      </c>
      <c r="F399" s="87" t="s">
        <v>18</v>
      </c>
      <c r="G399" s="93">
        <v>105398000</v>
      </c>
      <c r="H399" s="87" t="s">
        <v>3268</v>
      </c>
      <c r="I399" s="87" t="s">
        <v>3269</v>
      </c>
      <c r="J399" s="87" t="s">
        <v>36</v>
      </c>
      <c r="K399" s="87" t="s">
        <v>37</v>
      </c>
    </row>
    <row r="400" spans="1:11" s="89" customFormat="1" ht="24.95" hidden="1" customHeight="1">
      <c r="A400" s="86" t="s">
        <v>3251</v>
      </c>
      <c r="B400" s="86" t="s">
        <v>3259</v>
      </c>
      <c r="C400" s="87" t="s">
        <v>108</v>
      </c>
      <c r="D400" s="98" t="s">
        <v>3613</v>
      </c>
      <c r="E400" s="87" t="s">
        <v>149</v>
      </c>
      <c r="F400" s="87" t="s">
        <v>18</v>
      </c>
      <c r="G400" s="93">
        <v>16363000</v>
      </c>
      <c r="H400" s="87" t="s">
        <v>3268</v>
      </c>
      <c r="I400" s="87" t="s">
        <v>3269</v>
      </c>
      <c r="J400" s="87" t="s">
        <v>36</v>
      </c>
      <c r="K400" s="87" t="s">
        <v>37</v>
      </c>
    </row>
    <row r="401" spans="1:11" s="89" customFormat="1" ht="24.95" hidden="1" customHeight="1">
      <c r="A401" s="86" t="s">
        <v>3251</v>
      </c>
      <c r="B401" s="86" t="s">
        <v>3259</v>
      </c>
      <c r="C401" s="87" t="s">
        <v>108</v>
      </c>
      <c r="D401" s="98" t="s">
        <v>3614</v>
      </c>
      <c r="E401" s="87" t="s">
        <v>78</v>
      </c>
      <c r="F401" s="87" t="s">
        <v>18</v>
      </c>
      <c r="G401" s="93">
        <v>121612000</v>
      </c>
      <c r="H401" s="87" t="s">
        <v>3271</v>
      </c>
      <c r="I401" s="87" t="s">
        <v>3272</v>
      </c>
      <c r="J401" s="87" t="s">
        <v>36</v>
      </c>
      <c r="K401" s="87" t="s">
        <v>37</v>
      </c>
    </row>
    <row r="402" spans="1:11" s="89" customFormat="1" ht="24.95" hidden="1" customHeight="1">
      <c r="A402" s="86" t="s">
        <v>3251</v>
      </c>
      <c r="B402" s="87" t="s">
        <v>3259</v>
      </c>
      <c r="C402" s="87" t="s">
        <v>108</v>
      </c>
      <c r="D402" s="98" t="s">
        <v>3615</v>
      </c>
      <c r="E402" s="87" t="s">
        <v>2383</v>
      </c>
      <c r="F402" s="87" t="s">
        <v>18</v>
      </c>
      <c r="G402" s="93">
        <v>29966000</v>
      </c>
      <c r="H402" s="87" t="s">
        <v>3271</v>
      </c>
      <c r="I402" s="87" t="s">
        <v>3272</v>
      </c>
      <c r="J402" s="87" t="s">
        <v>36</v>
      </c>
      <c r="K402" s="87" t="s">
        <v>37</v>
      </c>
    </row>
    <row r="403" spans="1:11" s="89" customFormat="1" ht="24.95" hidden="1" customHeight="1">
      <c r="A403" s="86" t="s">
        <v>3251</v>
      </c>
      <c r="B403" s="86" t="s">
        <v>3259</v>
      </c>
      <c r="C403" s="87" t="s">
        <v>108</v>
      </c>
      <c r="D403" s="98" t="s">
        <v>3616</v>
      </c>
      <c r="E403" s="87" t="s">
        <v>144</v>
      </c>
      <c r="F403" s="87" t="s">
        <v>18</v>
      </c>
      <c r="G403" s="93">
        <v>25684000</v>
      </c>
      <c r="H403" s="87" t="s">
        <v>3271</v>
      </c>
      <c r="I403" s="87" t="s">
        <v>3272</v>
      </c>
      <c r="J403" s="87" t="s">
        <v>36</v>
      </c>
      <c r="K403" s="87" t="s">
        <v>37</v>
      </c>
    </row>
    <row r="404" spans="1:11" s="89" customFormat="1" ht="24.95" hidden="1" customHeight="1">
      <c r="A404" s="86" t="s">
        <v>3251</v>
      </c>
      <c r="B404" s="87" t="s">
        <v>3259</v>
      </c>
      <c r="C404" s="87" t="s">
        <v>108</v>
      </c>
      <c r="D404" s="98" t="s">
        <v>3617</v>
      </c>
      <c r="E404" s="87" t="s">
        <v>19</v>
      </c>
      <c r="F404" s="87" t="s">
        <v>18</v>
      </c>
      <c r="G404" s="93">
        <v>60000000</v>
      </c>
      <c r="H404" s="87" t="s">
        <v>3326</v>
      </c>
      <c r="I404" s="87" t="s">
        <v>3618</v>
      </c>
      <c r="J404" s="87" t="s">
        <v>36</v>
      </c>
      <c r="K404" s="87" t="s">
        <v>37</v>
      </c>
    </row>
    <row r="405" spans="1:11" s="89" customFormat="1" ht="24.95" hidden="1" customHeight="1">
      <c r="A405" s="86" t="s">
        <v>3251</v>
      </c>
      <c r="B405" s="87" t="s">
        <v>3273</v>
      </c>
      <c r="C405" s="87" t="s">
        <v>108</v>
      </c>
      <c r="D405" s="98" t="s">
        <v>3619</v>
      </c>
      <c r="E405" s="87" t="s">
        <v>19</v>
      </c>
      <c r="F405" s="87" t="s">
        <v>18</v>
      </c>
      <c r="G405" s="114">
        <v>30000000</v>
      </c>
      <c r="H405" s="87" t="s">
        <v>3275</v>
      </c>
      <c r="I405" s="87" t="s">
        <v>3276</v>
      </c>
      <c r="J405" s="87" t="s">
        <v>36</v>
      </c>
      <c r="K405" s="87" t="s">
        <v>37</v>
      </c>
    </row>
    <row r="406" spans="1:11" s="89" customFormat="1" ht="24.95" hidden="1" customHeight="1">
      <c r="A406" s="86" t="s">
        <v>3251</v>
      </c>
      <c r="B406" s="86" t="s">
        <v>3284</v>
      </c>
      <c r="C406" s="87" t="s">
        <v>108</v>
      </c>
      <c r="D406" s="98" t="s">
        <v>3620</v>
      </c>
      <c r="E406" s="87" t="s">
        <v>78</v>
      </c>
      <c r="F406" s="87" t="s">
        <v>18</v>
      </c>
      <c r="G406" s="114">
        <v>234366000</v>
      </c>
      <c r="H406" s="87" t="s">
        <v>3286</v>
      </c>
      <c r="I406" s="87" t="s">
        <v>3287</v>
      </c>
      <c r="J406" s="87" t="s">
        <v>36</v>
      </c>
      <c r="K406" s="87" t="s">
        <v>37</v>
      </c>
    </row>
    <row r="407" spans="1:11" s="89" customFormat="1" ht="24.95" hidden="1" customHeight="1">
      <c r="A407" s="86" t="s">
        <v>3251</v>
      </c>
      <c r="B407" s="86" t="s">
        <v>3284</v>
      </c>
      <c r="C407" s="87" t="s">
        <v>108</v>
      </c>
      <c r="D407" s="98" t="s">
        <v>3621</v>
      </c>
      <c r="E407" s="88" t="s">
        <v>149</v>
      </c>
      <c r="F407" s="87" t="s">
        <v>18</v>
      </c>
      <c r="G407" s="220">
        <v>280000000</v>
      </c>
      <c r="H407" s="87" t="s">
        <v>3622</v>
      </c>
      <c r="I407" s="87" t="s">
        <v>3623</v>
      </c>
      <c r="J407" s="87" t="s">
        <v>36</v>
      </c>
      <c r="K407" s="87" t="s">
        <v>37</v>
      </c>
    </row>
    <row r="408" spans="1:11" s="89" customFormat="1" ht="24.95" hidden="1" customHeight="1">
      <c r="A408" s="86" t="s">
        <v>3251</v>
      </c>
      <c r="B408" s="87" t="s">
        <v>3288</v>
      </c>
      <c r="C408" s="87" t="s">
        <v>108</v>
      </c>
      <c r="D408" s="98" t="s">
        <v>3624</v>
      </c>
      <c r="E408" s="87" t="s">
        <v>78</v>
      </c>
      <c r="F408" s="87" t="s">
        <v>18</v>
      </c>
      <c r="G408" s="114">
        <v>320000000</v>
      </c>
      <c r="H408" s="87" t="s">
        <v>3291</v>
      </c>
      <c r="I408" s="87" t="s">
        <v>3292</v>
      </c>
      <c r="J408" s="87" t="s">
        <v>36</v>
      </c>
      <c r="K408" s="87" t="s">
        <v>115</v>
      </c>
    </row>
    <row r="409" spans="1:11" s="89" customFormat="1" ht="24.95" hidden="1" customHeight="1">
      <c r="A409" s="86" t="s">
        <v>3251</v>
      </c>
      <c r="B409" s="87" t="s">
        <v>3288</v>
      </c>
      <c r="C409" s="87" t="s">
        <v>108</v>
      </c>
      <c r="D409" s="98" t="s">
        <v>3625</v>
      </c>
      <c r="E409" s="87" t="s">
        <v>149</v>
      </c>
      <c r="F409" s="87" t="s">
        <v>18</v>
      </c>
      <c r="G409" s="114">
        <v>18370000</v>
      </c>
      <c r="H409" s="87" t="s">
        <v>3294</v>
      </c>
      <c r="I409" s="87" t="s">
        <v>3295</v>
      </c>
      <c r="J409" s="87" t="s">
        <v>36</v>
      </c>
      <c r="K409" s="87" t="s">
        <v>115</v>
      </c>
    </row>
    <row r="410" spans="1:11" s="89" customFormat="1" ht="24.95" hidden="1" customHeight="1">
      <c r="A410" s="86" t="s">
        <v>3251</v>
      </c>
      <c r="B410" s="86" t="s">
        <v>3474</v>
      </c>
      <c r="C410" s="87" t="s">
        <v>108</v>
      </c>
      <c r="D410" s="98" t="s">
        <v>3626</v>
      </c>
      <c r="E410" s="87" t="s">
        <v>149</v>
      </c>
      <c r="F410" s="87" t="s">
        <v>18</v>
      </c>
      <c r="G410" s="114">
        <v>152190000</v>
      </c>
      <c r="H410" s="87" t="s">
        <v>3627</v>
      </c>
      <c r="I410" s="87" t="s">
        <v>3628</v>
      </c>
      <c r="J410" s="87" t="s">
        <v>36</v>
      </c>
      <c r="K410" s="87" t="s">
        <v>37</v>
      </c>
    </row>
    <row r="411" spans="1:11" s="89" customFormat="1" ht="24.95" hidden="1" customHeight="1">
      <c r="A411" s="86" t="s">
        <v>3251</v>
      </c>
      <c r="B411" s="87" t="s">
        <v>3629</v>
      </c>
      <c r="C411" s="87" t="s">
        <v>108</v>
      </c>
      <c r="D411" s="98" t="s">
        <v>3630</v>
      </c>
      <c r="E411" s="87" t="s">
        <v>367</v>
      </c>
      <c r="F411" s="87" t="s">
        <v>18</v>
      </c>
      <c r="G411" s="114">
        <v>1535000000</v>
      </c>
      <c r="H411" s="87" t="s">
        <v>3631</v>
      </c>
      <c r="I411" s="111" t="s">
        <v>3632</v>
      </c>
      <c r="J411" s="87" t="s">
        <v>36</v>
      </c>
      <c r="K411" s="87" t="s">
        <v>37</v>
      </c>
    </row>
    <row r="412" spans="1:11" s="89" customFormat="1" ht="24.95" hidden="1" customHeight="1">
      <c r="A412" s="86" t="s">
        <v>3251</v>
      </c>
      <c r="B412" s="87" t="s">
        <v>3629</v>
      </c>
      <c r="C412" s="87" t="s">
        <v>108</v>
      </c>
      <c r="D412" s="165" t="s">
        <v>3633</v>
      </c>
      <c r="E412" s="87" t="s">
        <v>19</v>
      </c>
      <c r="F412" s="87" t="s">
        <v>18</v>
      </c>
      <c r="G412" s="114">
        <v>64000000</v>
      </c>
      <c r="H412" s="87" t="s">
        <v>3634</v>
      </c>
      <c r="I412" s="111" t="s">
        <v>3635</v>
      </c>
      <c r="J412" s="87" t="s">
        <v>36</v>
      </c>
      <c r="K412" s="87" t="s">
        <v>37</v>
      </c>
    </row>
    <row r="413" spans="1:11" s="89" customFormat="1" ht="24.95" hidden="1" customHeight="1">
      <c r="A413" s="86" t="s">
        <v>3251</v>
      </c>
      <c r="B413" s="87" t="s">
        <v>3629</v>
      </c>
      <c r="C413" s="87" t="s">
        <v>108</v>
      </c>
      <c r="D413" s="165" t="s">
        <v>3636</v>
      </c>
      <c r="E413" s="87" t="s">
        <v>2383</v>
      </c>
      <c r="F413" s="87" t="s">
        <v>119</v>
      </c>
      <c r="G413" s="114">
        <v>21000000</v>
      </c>
      <c r="H413" s="87" t="s">
        <v>3634</v>
      </c>
      <c r="I413" s="111" t="s">
        <v>3635</v>
      </c>
      <c r="J413" s="87" t="s">
        <v>36</v>
      </c>
      <c r="K413" s="87" t="s">
        <v>37</v>
      </c>
    </row>
    <row r="414" spans="1:11" s="89" customFormat="1" ht="24.95" hidden="1" customHeight="1">
      <c r="A414" s="86" t="s">
        <v>3251</v>
      </c>
      <c r="B414" s="87" t="s">
        <v>3637</v>
      </c>
      <c r="C414" s="87" t="s">
        <v>108</v>
      </c>
      <c r="D414" s="98" t="s">
        <v>3638</v>
      </c>
      <c r="E414" s="87" t="s">
        <v>144</v>
      </c>
      <c r="F414" s="87" t="s">
        <v>18</v>
      </c>
      <c r="G414" s="114">
        <v>85000000</v>
      </c>
      <c r="H414" s="87" t="s">
        <v>3639</v>
      </c>
      <c r="I414" s="87" t="s">
        <v>3640</v>
      </c>
      <c r="J414" s="87" t="s">
        <v>36</v>
      </c>
      <c r="K414" s="87" t="s">
        <v>115</v>
      </c>
    </row>
    <row r="415" spans="1:11" s="89" customFormat="1" ht="24.95" hidden="1" customHeight="1">
      <c r="A415" s="86" t="s">
        <v>3251</v>
      </c>
      <c r="B415" s="86" t="s">
        <v>3252</v>
      </c>
      <c r="C415" s="87" t="s">
        <v>42</v>
      </c>
      <c r="D415" s="166" t="s">
        <v>3641</v>
      </c>
      <c r="E415" s="87" t="s">
        <v>2383</v>
      </c>
      <c r="F415" s="87" t="s">
        <v>18</v>
      </c>
      <c r="G415" s="114">
        <v>40325000</v>
      </c>
      <c r="H415" s="87" t="s">
        <v>3642</v>
      </c>
      <c r="I415" s="87" t="s">
        <v>3643</v>
      </c>
      <c r="J415" s="87" t="s">
        <v>36</v>
      </c>
      <c r="K415" s="87" t="s">
        <v>226</v>
      </c>
    </row>
    <row r="416" spans="1:11" s="89" customFormat="1" ht="24.95" hidden="1" customHeight="1">
      <c r="A416" s="86" t="s">
        <v>3251</v>
      </c>
      <c r="B416" s="87" t="s">
        <v>3252</v>
      </c>
      <c r="C416" s="87" t="s">
        <v>42</v>
      </c>
      <c r="D416" s="166" t="s">
        <v>3644</v>
      </c>
      <c r="E416" s="87" t="s">
        <v>78</v>
      </c>
      <c r="F416" s="87" t="s">
        <v>18</v>
      </c>
      <c r="G416" s="114">
        <v>300000000</v>
      </c>
      <c r="H416" s="87" t="s">
        <v>3645</v>
      </c>
      <c r="I416" s="87" t="s">
        <v>3646</v>
      </c>
      <c r="J416" s="87" t="s">
        <v>36</v>
      </c>
      <c r="K416" s="87" t="s">
        <v>226</v>
      </c>
    </row>
    <row r="417" spans="1:11" s="89" customFormat="1" ht="24.95" hidden="1" customHeight="1">
      <c r="A417" s="86" t="s">
        <v>3251</v>
      </c>
      <c r="B417" s="87" t="s">
        <v>3259</v>
      </c>
      <c r="C417" s="87" t="s">
        <v>42</v>
      </c>
      <c r="D417" s="98" t="s">
        <v>3647</v>
      </c>
      <c r="E417" s="87" t="s">
        <v>78</v>
      </c>
      <c r="F417" s="87" t="s">
        <v>18</v>
      </c>
      <c r="G417" s="93">
        <v>67877000</v>
      </c>
      <c r="H417" s="87" t="s">
        <v>3265</v>
      </c>
      <c r="I417" s="87" t="s">
        <v>3266</v>
      </c>
      <c r="J417" s="87" t="s">
        <v>36</v>
      </c>
      <c r="K417" s="87" t="s">
        <v>37</v>
      </c>
    </row>
    <row r="418" spans="1:11" s="89" customFormat="1" ht="24.95" hidden="1" customHeight="1">
      <c r="A418" s="86" t="s">
        <v>3251</v>
      </c>
      <c r="B418" s="86" t="s">
        <v>3259</v>
      </c>
      <c r="C418" s="87" t="s">
        <v>42</v>
      </c>
      <c r="D418" s="98" t="s">
        <v>3648</v>
      </c>
      <c r="E418" s="87" t="s">
        <v>78</v>
      </c>
      <c r="F418" s="87" t="s">
        <v>18</v>
      </c>
      <c r="G418" s="93">
        <v>40000000</v>
      </c>
      <c r="H418" s="87" t="s">
        <v>3271</v>
      </c>
      <c r="I418" s="87" t="s">
        <v>3272</v>
      </c>
      <c r="J418" s="87" t="s">
        <v>36</v>
      </c>
      <c r="K418" s="87" t="s">
        <v>37</v>
      </c>
    </row>
    <row r="419" spans="1:11" s="89" customFormat="1" ht="24.95" hidden="1" customHeight="1">
      <c r="A419" s="86" t="s">
        <v>3251</v>
      </c>
      <c r="B419" s="87" t="s">
        <v>3629</v>
      </c>
      <c r="C419" s="87" t="s">
        <v>42</v>
      </c>
      <c r="D419" s="165" t="s">
        <v>3649</v>
      </c>
      <c r="E419" s="87" t="s">
        <v>19</v>
      </c>
      <c r="F419" s="87" t="s">
        <v>18</v>
      </c>
      <c r="G419" s="114">
        <v>78000000</v>
      </c>
      <c r="H419" s="87" t="s">
        <v>3634</v>
      </c>
      <c r="I419" s="111" t="s">
        <v>3635</v>
      </c>
      <c r="J419" s="87" t="s">
        <v>36</v>
      </c>
      <c r="K419" s="87" t="s">
        <v>37</v>
      </c>
    </row>
    <row r="420" spans="1:11" s="89" customFormat="1" ht="24.95" hidden="1" customHeight="1">
      <c r="A420" s="86" t="s">
        <v>3251</v>
      </c>
      <c r="B420" s="86" t="s">
        <v>3355</v>
      </c>
      <c r="C420" s="87" t="s">
        <v>42</v>
      </c>
      <c r="D420" s="98" t="s">
        <v>3650</v>
      </c>
      <c r="E420" s="87" t="s">
        <v>78</v>
      </c>
      <c r="F420" s="87" t="s">
        <v>18</v>
      </c>
      <c r="G420" s="114">
        <v>347000000</v>
      </c>
      <c r="H420" s="87" t="s">
        <v>3357</v>
      </c>
      <c r="I420" s="87" t="s">
        <v>3358</v>
      </c>
      <c r="J420" s="87" t="s">
        <v>36</v>
      </c>
      <c r="K420" s="87" t="s">
        <v>37</v>
      </c>
    </row>
    <row r="421" spans="1:11" s="89" customFormat="1" ht="24.95" hidden="1" customHeight="1">
      <c r="A421" s="86" t="s">
        <v>3251</v>
      </c>
      <c r="B421" s="86" t="s">
        <v>3355</v>
      </c>
      <c r="C421" s="87" t="s">
        <v>42</v>
      </c>
      <c r="D421" s="98" t="s">
        <v>3651</v>
      </c>
      <c r="E421" s="87" t="s">
        <v>78</v>
      </c>
      <c r="F421" s="87" t="s">
        <v>18</v>
      </c>
      <c r="G421" s="114">
        <v>181000000</v>
      </c>
      <c r="H421" s="87" t="s">
        <v>3357</v>
      </c>
      <c r="I421" s="87" t="s">
        <v>3358</v>
      </c>
      <c r="J421" s="87" t="s">
        <v>36</v>
      </c>
      <c r="K421" s="87" t="s">
        <v>37</v>
      </c>
    </row>
    <row r="422" spans="1:11" s="89" customFormat="1" ht="24.95" hidden="1" customHeight="1">
      <c r="A422" s="86" t="s">
        <v>3251</v>
      </c>
      <c r="B422" s="86" t="s">
        <v>3355</v>
      </c>
      <c r="C422" s="87" t="s">
        <v>42</v>
      </c>
      <c r="D422" s="98" t="s">
        <v>3652</v>
      </c>
      <c r="E422" s="87" t="s">
        <v>78</v>
      </c>
      <c r="F422" s="87" t="s">
        <v>18</v>
      </c>
      <c r="G422" s="221">
        <v>256045000</v>
      </c>
      <c r="H422" s="87" t="s">
        <v>3361</v>
      </c>
      <c r="I422" s="87" t="s">
        <v>3362</v>
      </c>
      <c r="J422" s="87" t="s">
        <v>36</v>
      </c>
      <c r="K422" s="87" t="s">
        <v>37</v>
      </c>
    </row>
    <row r="423" spans="1:11" s="89" customFormat="1" ht="24.95" hidden="1" customHeight="1">
      <c r="A423" s="86" t="s">
        <v>3251</v>
      </c>
      <c r="B423" s="86" t="s">
        <v>3355</v>
      </c>
      <c r="C423" s="87" t="s">
        <v>42</v>
      </c>
      <c r="D423" s="98" t="s">
        <v>3653</v>
      </c>
      <c r="E423" s="87" t="s">
        <v>78</v>
      </c>
      <c r="F423" s="87" t="s">
        <v>18</v>
      </c>
      <c r="G423" s="114">
        <v>89970000</v>
      </c>
      <c r="H423" s="87" t="s">
        <v>3361</v>
      </c>
      <c r="I423" s="87" t="s">
        <v>3362</v>
      </c>
      <c r="J423" s="87" t="s">
        <v>36</v>
      </c>
      <c r="K423" s="87" t="s">
        <v>37</v>
      </c>
    </row>
    <row r="424" spans="1:11" s="89" customFormat="1" ht="24.95" hidden="1" customHeight="1">
      <c r="A424" s="86" t="s">
        <v>3251</v>
      </c>
      <c r="B424" s="86" t="s">
        <v>3371</v>
      </c>
      <c r="C424" s="87" t="s">
        <v>180</v>
      </c>
      <c r="D424" s="98" t="s">
        <v>3654</v>
      </c>
      <c r="E424" s="88" t="s">
        <v>3655</v>
      </c>
      <c r="F424" s="87" t="s">
        <v>18</v>
      </c>
      <c r="G424" s="93">
        <v>103500000</v>
      </c>
      <c r="H424" s="87" t="s">
        <v>3373</v>
      </c>
      <c r="I424" s="87" t="s">
        <v>3374</v>
      </c>
      <c r="J424" s="87" t="s">
        <v>36</v>
      </c>
      <c r="K424" s="87" t="s">
        <v>2172</v>
      </c>
    </row>
    <row r="425" spans="1:11" s="89" customFormat="1" ht="24.95" hidden="1" customHeight="1">
      <c r="A425" s="86" t="s">
        <v>3251</v>
      </c>
      <c r="B425" s="87" t="s">
        <v>3376</v>
      </c>
      <c r="C425" s="87" t="s">
        <v>180</v>
      </c>
      <c r="D425" s="98" t="s">
        <v>3377</v>
      </c>
      <c r="E425" s="87" t="s">
        <v>78</v>
      </c>
      <c r="F425" s="87" t="s">
        <v>18</v>
      </c>
      <c r="G425" s="114">
        <v>200000000</v>
      </c>
      <c r="H425" s="87" t="s">
        <v>3378</v>
      </c>
      <c r="I425" s="87" t="s">
        <v>3379</v>
      </c>
      <c r="J425" s="87" t="s">
        <v>36</v>
      </c>
      <c r="K425" s="87" t="s">
        <v>2172</v>
      </c>
    </row>
    <row r="426" spans="1:11" s="89" customFormat="1" ht="24.95" hidden="1" customHeight="1">
      <c r="A426" s="86" t="s">
        <v>3251</v>
      </c>
      <c r="B426" s="86" t="s">
        <v>3259</v>
      </c>
      <c r="C426" s="87" t="s">
        <v>180</v>
      </c>
      <c r="D426" s="98" t="s">
        <v>3656</v>
      </c>
      <c r="E426" s="87" t="s">
        <v>78</v>
      </c>
      <c r="F426" s="87" t="s">
        <v>18</v>
      </c>
      <c r="G426" s="93">
        <v>165152000</v>
      </c>
      <c r="H426" s="87" t="s">
        <v>3416</v>
      </c>
      <c r="I426" s="87" t="s">
        <v>3417</v>
      </c>
      <c r="J426" s="87" t="s">
        <v>36</v>
      </c>
      <c r="K426" s="87" t="s">
        <v>37</v>
      </c>
    </row>
    <row r="427" spans="1:11" s="89" customFormat="1" ht="24.95" hidden="1" customHeight="1">
      <c r="A427" s="86" t="s">
        <v>3251</v>
      </c>
      <c r="B427" s="86" t="s">
        <v>3259</v>
      </c>
      <c r="C427" s="87" t="s">
        <v>180</v>
      </c>
      <c r="D427" s="98" t="s">
        <v>3657</v>
      </c>
      <c r="E427" s="87" t="s">
        <v>149</v>
      </c>
      <c r="F427" s="87" t="s">
        <v>18</v>
      </c>
      <c r="G427" s="93">
        <v>71452000</v>
      </c>
      <c r="H427" s="87" t="s">
        <v>3416</v>
      </c>
      <c r="I427" s="87" t="s">
        <v>3417</v>
      </c>
      <c r="J427" s="87" t="s">
        <v>36</v>
      </c>
      <c r="K427" s="87" t="s">
        <v>37</v>
      </c>
    </row>
    <row r="428" spans="1:11" s="89" customFormat="1" ht="24.95" hidden="1" customHeight="1">
      <c r="A428" s="86" t="s">
        <v>3251</v>
      </c>
      <c r="B428" s="86" t="s">
        <v>3259</v>
      </c>
      <c r="C428" s="87" t="s">
        <v>180</v>
      </c>
      <c r="D428" s="98" t="s">
        <v>3658</v>
      </c>
      <c r="E428" s="87" t="s">
        <v>78</v>
      </c>
      <c r="F428" s="87" t="s">
        <v>18</v>
      </c>
      <c r="G428" s="93">
        <v>124615000</v>
      </c>
      <c r="H428" s="87" t="s">
        <v>3416</v>
      </c>
      <c r="I428" s="87" t="s">
        <v>3417</v>
      </c>
      <c r="J428" s="87" t="s">
        <v>36</v>
      </c>
      <c r="K428" s="87" t="s">
        <v>37</v>
      </c>
    </row>
    <row r="429" spans="1:11" s="89" customFormat="1" ht="24.95" hidden="1" customHeight="1">
      <c r="A429" s="86" t="s">
        <v>3251</v>
      </c>
      <c r="B429" s="86" t="s">
        <v>3259</v>
      </c>
      <c r="C429" s="87" t="s">
        <v>180</v>
      </c>
      <c r="D429" s="98" t="s">
        <v>3659</v>
      </c>
      <c r="E429" s="87" t="s">
        <v>149</v>
      </c>
      <c r="F429" s="87" t="s">
        <v>18</v>
      </c>
      <c r="G429" s="93">
        <v>38876000</v>
      </c>
      <c r="H429" s="87" t="s">
        <v>3416</v>
      </c>
      <c r="I429" s="87" t="s">
        <v>3417</v>
      </c>
      <c r="J429" s="87" t="s">
        <v>36</v>
      </c>
      <c r="K429" s="87" t="s">
        <v>37</v>
      </c>
    </row>
    <row r="430" spans="1:11" s="89" customFormat="1" ht="24.95" hidden="1" customHeight="1">
      <c r="A430" s="86" t="s">
        <v>3251</v>
      </c>
      <c r="B430" s="86" t="s">
        <v>3259</v>
      </c>
      <c r="C430" s="87" t="s">
        <v>180</v>
      </c>
      <c r="D430" s="98" t="s">
        <v>3660</v>
      </c>
      <c r="E430" s="87" t="s">
        <v>149</v>
      </c>
      <c r="F430" s="87" t="s">
        <v>18</v>
      </c>
      <c r="G430" s="93">
        <v>171496000</v>
      </c>
      <c r="H430" s="87" t="s">
        <v>3416</v>
      </c>
      <c r="I430" s="87" t="s">
        <v>3417</v>
      </c>
      <c r="J430" s="87" t="s">
        <v>36</v>
      </c>
      <c r="K430" s="87" t="s">
        <v>37</v>
      </c>
    </row>
    <row r="431" spans="1:11" s="89" customFormat="1" ht="24.95" hidden="1" customHeight="1">
      <c r="A431" s="86" t="s">
        <v>3251</v>
      </c>
      <c r="B431" s="86" t="s">
        <v>3259</v>
      </c>
      <c r="C431" s="87" t="s">
        <v>180</v>
      </c>
      <c r="D431" s="98" t="s">
        <v>3661</v>
      </c>
      <c r="E431" s="87" t="s">
        <v>149</v>
      </c>
      <c r="F431" s="87" t="s">
        <v>18</v>
      </c>
      <c r="G431" s="93">
        <v>62318000</v>
      </c>
      <c r="H431" s="87" t="s">
        <v>3416</v>
      </c>
      <c r="I431" s="87" t="s">
        <v>3417</v>
      </c>
      <c r="J431" s="87" t="s">
        <v>36</v>
      </c>
      <c r="K431" s="87" t="s">
        <v>37</v>
      </c>
    </row>
    <row r="432" spans="1:11" s="89" customFormat="1" ht="24.95" hidden="1" customHeight="1">
      <c r="A432" s="86" t="s">
        <v>3251</v>
      </c>
      <c r="B432" s="87" t="s">
        <v>3259</v>
      </c>
      <c r="C432" s="87" t="s">
        <v>180</v>
      </c>
      <c r="D432" s="98" t="s">
        <v>3662</v>
      </c>
      <c r="E432" s="87" t="s">
        <v>78</v>
      </c>
      <c r="F432" s="87" t="s">
        <v>18</v>
      </c>
      <c r="G432" s="93">
        <v>166202000</v>
      </c>
      <c r="H432" s="87" t="s">
        <v>3420</v>
      </c>
      <c r="I432" s="87" t="s">
        <v>3421</v>
      </c>
      <c r="J432" s="87" t="s">
        <v>36</v>
      </c>
      <c r="K432" s="87" t="s">
        <v>37</v>
      </c>
    </row>
    <row r="433" spans="1:11" s="89" customFormat="1" ht="24.95" hidden="1" customHeight="1">
      <c r="A433" s="86" t="s">
        <v>3251</v>
      </c>
      <c r="B433" s="87" t="s">
        <v>3259</v>
      </c>
      <c r="C433" s="87" t="s">
        <v>180</v>
      </c>
      <c r="D433" s="98" t="s">
        <v>3663</v>
      </c>
      <c r="E433" s="87" t="s">
        <v>78</v>
      </c>
      <c r="F433" s="87" t="s">
        <v>18</v>
      </c>
      <c r="G433" s="93">
        <v>203148000</v>
      </c>
      <c r="H433" s="87" t="s">
        <v>3420</v>
      </c>
      <c r="I433" s="87" t="s">
        <v>3421</v>
      </c>
      <c r="J433" s="87" t="s">
        <v>36</v>
      </c>
      <c r="K433" s="87" t="s">
        <v>37</v>
      </c>
    </row>
    <row r="434" spans="1:11" s="89" customFormat="1" ht="24.95" hidden="1" customHeight="1">
      <c r="A434" s="86" t="s">
        <v>3251</v>
      </c>
      <c r="B434" s="87" t="s">
        <v>3259</v>
      </c>
      <c r="C434" s="87" t="s">
        <v>180</v>
      </c>
      <c r="D434" s="98" t="s">
        <v>3664</v>
      </c>
      <c r="E434" s="87" t="s">
        <v>78</v>
      </c>
      <c r="F434" s="87" t="s">
        <v>18</v>
      </c>
      <c r="G434" s="93">
        <v>27534000</v>
      </c>
      <c r="H434" s="87" t="s">
        <v>3420</v>
      </c>
      <c r="I434" s="87" t="s">
        <v>3421</v>
      </c>
      <c r="J434" s="87" t="s">
        <v>36</v>
      </c>
      <c r="K434" s="87" t="s">
        <v>37</v>
      </c>
    </row>
    <row r="435" spans="1:11" s="89" customFormat="1" ht="24.95" hidden="1" customHeight="1">
      <c r="A435" s="86" t="s">
        <v>3251</v>
      </c>
      <c r="B435" s="87" t="s">
        <v>3259</v>
      </c>
      <c r="C435" s="87" t="s">
        <v>180</v>
      </c>
      <c r="D435" s="98" t="s">
        <v>3665</v>
      </c>
      <c r="E435" s="87" t="s">
        <v>78</v>
      </c>
      <c r="F435" s="87" t="s">
        <v>18</v>
      </c>
      <c r="G435" s="93">
        <v>63000000</v>
      </c>
      <c r="H435" s="87" t="s">
        <v>3425</v>
      </c>
      <c r="I435" s="87" t="s">
        <v>3426</v>
      </c>
      <c r="J435" s="87" t="s">
        <v>36</v>
      </c>
      <c r="K435" s="87" t="s">
        <v>37</v>
      </c>
    </row>
    <row r="436" spans="1:11" s="89" customFormat="1" ht="24.95" hidden="1" customHeight="1">
      <c r="A436" s="86" t="s">
        <v>3251</v>
      </c>
      <c r="B436" s="87" t="s">
        <v>3259</v>
      </c>
      <c r="C436" s="87" t="s">
        <v>180</v>
      </c>
      <c r="D436" s="98" t="s">
        <v>3666</v>
      </c>
      <c r="E436" s="87" t="s">
        <v>149</v>
      </c>
      <c r="F436" s="87" t="s">
        <v>18</v>
      </c>
      <c r="G436" s="93">
        <v>18000000</v>
      </c>
      <c r="H436" s="87" t="s">
        <v>3425</v>
      </c>
      <c r="I436" s="87" t="s">
        <v>3426</v>
      </c>
      <c r="J436" s="87" t="s">
        <v>36</v>
      </c>
      <c r="K436" s="87" t="s">
        <v>37</v>
      </c>
    </row>
    <row r="437" spans="1:11" s="89" customFormat="1" ht="24.95" hidden="1" customHeight="1">
      <c r="A437" s="86" t="s">
        <v>3251</v>
      </c>
      <c r="B437" s="87" t="s">
        <v>3259</v>
      </c>
      <c r="C437" s="87" t="s">
        <v>180</v>
      </c>
      <c r="D437" s="98" t="s">
        <v>3667</v>
      </c>
      <c r="E437" s="87" t="s">
        <v>78</v>
      </c>
      <c r="F437" s="87" t="s">
        <v>18</v>
      </c>
      <c r="G437" s="93">
        <v>95360000</v>
      </c>
      <c r="H437" s="87" t="s">
        <v>3268</v>
      </c>
      <c r="I437" s="87" t="s">
        <v>3269</v>
      </c>
      <c r="J437" s="87" t="s">
        <v>36</v>
      </c>
      <c r="K437" s="87" t="s">
        <v>37</v>
      </c>
    </row>
    <row r="438" spans="1:11" s="89" customFormat="1" ht="24.95" hidden="1" customHeight="1">
      <c r="A438" s="86" t="s">
        <v>3251</v>
      </c>
      <c r="B438" s="86" t="s">
        <v>3259</v>
      </c>
      <c r="C438" s="87" t="s">
        <v>180</v>
      </c>
      <c r="D438" s="98" t="s">
        <v>3668</v>
      </c>
      <c r="E438" s="87" t="s">
        <v>144</v>
      </c>
      <c r="F438" s="87" t="s">
        <v>18</v>
      </c>
      <c r="G438" s="93">
        <v>12967000</v>
      </c>
      <c r="H438" s="87" t="s">
        <v>3268</v>
      </c>
      <c r="I438" s="87" t="s">
        <v>3269</v>
      </c>
      <c r="J438" s="87" t="s">
        <v>36</v>
      </c>
      <c r="K438" s="87" t="s">
        <v>37</v>
      </c>
    </row>
    <row r="439" spans="1:11" s="89" customFormat="1" ht="24.95" hidden="1" customHeight="1">
      <c r="A439" s="86" t="s">
        <v>3251</v>
      </c>
      <c r="B439" s="87" t="s">
        <v>3259</v>
      </c>
      <c r="C439" s="87" t="s">
        <v>180</v>
      </c>
      <c r="D439" s="98" t="s">
        <v>3669</v>
      </c>
      <c r="E439" s="87" t="s">
        <v>149</v>
      </c>
      <c r="F439" s="87" t="s">
        <v>18</v>
      </c>
      <c r="G439" s="93">
        <v>21344000</v>
      </c>
      <c r="H439" s="87" t="s">
        <v>3268</v>
      </c>
      <c r="I439" s="87" t="s">
        <v>3269</v>
      </c>
      <c r="J439" s="87" t="s">
        <v>36</v>
      </c>
      <c r="K439" s="87" t="s">
        <v>37</v>
      </c>
    </row>
    <row r="440" spans="1:11" s="89" customFormat="1" ht="24.95" hidden="1" customHeight="1">
      <c r="A440" s="86" t="s">
        <v>3251</v>
      </c>
      <c r="B440" s="86" t="s">
        <v>3259</v>
      </c>
      <c r="C440" s="87" t="s">
        <v>180</v>
      </c>
      <c r="D440" s="98" t="s">
        <v>3670</v>
      </c>
      <c r="E440" s="87" t="s">
        <v>144</v>
      </c>
      <c r="F440" s="87" t="s">
        <v>18</v>
      </c>
      <c r="G440" s="93">
        <v>44994000</v>
      </c>
      <c r="H440" s="87" t="s">
        <v>3268</v>
      </c>
      <c r="I440" s="87" t="s">
        <v>3269</v>
      </c>
      <c r="J440" s="87" t="s">
        <v>36</v>
      </c>
      <c r="K440" s="87" t="s">
        <v>37</v>
      </c>
    </row>
    <row r="441" spans="1:11" s="89" customFormat="1" ht="24.95" hidden="1" customHeight="1">
      <c r="A441" s="86" t="s">
        <v>3251</v>
      </c>
      <c r="B441" s="86" t="s">
        <v>3259</v>
      </c>
      <c r="C441" s="87" t="s">
        <v>180</v>
      </c>
      <c r="D441" s="98" t="s">
        <v>3671</v>
      </c>
      <c r="E441" s="87" t="s">
        <v>149</v>
      </c>
      <c r="F441" s="87" t="s">
        <v>18</v>
      </c>
      <c r="G441" s="93">
        <v>58219000</v>
      </c>
      <c r="H441" s="87" t="s">
        <v>3268</v>
      </c>
      <c r="I441" s="87" t="s">
        <v>3269</v>
      </c>
      <c r="J441" s="87" t="s">
        <v>36</v>
      </c>
      <c r="K441" s="87" t="s">
        <v>37</v>
      </c>
    </row>
    <row r="442" spans="1:11" s="89" customFormat="1" ht="24.95" hidden="1" customHeight="1">
      <c r="A442" s="86" t="s">
        <v>3251</v>
      </c>
      <c r="B442" s="87" t="s">
        <v>3259</v>
      </c>
      <c r="C442" s="87" t="s">
        <v>180</v>
      </c>
      <c r="D442" s="98" t="s">
        <v>3667</v>
      </c>
      <c r="E442" s="87" t="s">
        <v>78</v>
      </c>
      <c r="F442" s="87" t="s">
        <v>18</v>
      </c>
      <c r="G442" s="93">
        <v>85360000</v>
      </c>
      <c r="H442" s="87" t="s">
        <v>3268</v>
      </c>
      <c r="I442" s="87" t="s">
        <v>3269</v>
      </c>
      <c r="J442" s="87" t="s">
        <v>36</v>
      </c>
      <c r="K442" s="87" t="s">
        <v>37</v>
      </c>
    </row>
    <row r="443" spans="1:11" s="89" customFormat="1" ht="24.95" hidden="1" customHeight="1">
      <c r="A443" s="86" t="s">
        <v>3251</v>
      </c>
      <c r="B443" s="86" t="s">
        <v>3259</v>
      </c>
      <c r="C443" s="87" t="s">
        <v>180</v>
      </c>
      <c r="D443" s="98" t="s">
        <v>3668</v>
      </c>
      <c r="E443" s="87" t="s">
        <v>144</v>
      </c>
      <c r="F443" s="87" t="s">
        <v>18</v>
      </c>
      <c r="G443" s="93">
        <v>93967000</v>
      </c>
      <c r="H443" s="87" t="s">
        <v>3268</v>
      </c>
      <c r="I443" s="87" t="s">
        <v>3269</v>
      </c>
      <c r="J443" s="87" t="s">
        <v>36</v>
      </c>
      <c r="K443" s="87" t="s">
        <v>37</v>
      </c>
    </row>
    <row r="444" spans="1:11" s="89" customFormat="1" ht="24.95" hidden="1" customHeight="1">
      <c r="A444" s="86" t="s">
        <v>3251</v>
      </c>
      <c r="B444" s="87" t="s">
        <v>3259</v>
      </c>
      <c r="C444" s="87" t="s">
        <v>180</v>
      </c>
      <c r="D444" s="98" t="s">
        <v>3669</v>
      </c>
      <c r="E444" s="87" t="s">
        <v>149</v>
      </c>
      <c r="F444" s="87" t="s">
        <v>18</v>
      </c>
      <c r="G444" s="93">
        <v>19345000</v>
      </c>
      <c r="H444" s="87" t="s">
        <v>3268</v>
      </c>
      <c r="I444" s="87" t="s">
        <v>3269</v>
      </c>
      <c r="J444" s="87" t="s">
        <v>36</v>
      </c>
      <c r="K444" s="87" t="s">
        <v>37</v>
      </c>
    </row>
    <row r="445" spans="1:11" s="89" customFormat="1" ht="24.95" hidden="1" customHeight="1">
      <c r="A445" s="86" t="s">
        <v>3251</v>
      </c>
      <c r="B445" s="86" t="s">
        <v>3259</v>
      </c>
      <c r="C445" s="87" t="s">
        <v>180</v>
      </c>
      <c r="D445" s="98" t="s">
        <v>3670</v>
      </c>
      <c r="E445" s="87" t="s">
        <v>144</v>
      </c>
      <c r="F445" s="87" t="s">
        <v>18</v>
      </c>
      <c r="G445" s="93">
        <v>15002000</v>
      </c>
      <c r="H445" s="87" t="s">
        <v>3268</v>
      </c>
      <c r="I445" s="87" t="s">
        <v>3269</v>
      </c>
      <c r="J445" s="87" t="s">
        <v>36</v>
      </c>
      <c r="K445" s="87" t="s">
        <v>37</v>
      </c>
    </row>
    <row r="446" spans="1:11" s="89" customFormat="1" ht="24.95" hidden="1" customHeight="1">
      <c r="A446" s="86" t="s">
        <v>3251</v>
      </c>
      <c r="B446" s="87" t="s">
        <v>3259</v>
      </c>
      <c r="C446" s="87" t="s">
        <v>180</v>
      </c>
      <c r="D446" s="98" t="s">
        <v>3672</v>
      </c>
      <c r="E446" s="87" t="s">
        <v>149</v>
      </c>
      <c r="F446" s="87" t="s">
        <v>18</v>
      </c>
      <c r="G446" s="93">
        <v>13453000</v>
      </c>
      <c r="H446" s="87" t="s">
        <v>3268</v>
      </c>
      <c r="I446" s="87" t="s">
        <v>3269</v>
      </c>
      <c r="J446" s="87" t="s">
        <v>36</v>
      </c>
      <c r="K446" s="87" t="s">
        <v>37</v>
      </c>
    </row>
    <row r="447" spans="1:11" s="89" customFormat="1" ht="24.95" hidden="1" customHeight="1">
      <c r="A447" s="86" t="s">
        <v>3251</v>
      </c>
      <c r="B447" s="86" t="s">
        <v>3259</v>
      </c>
      <c r="C447" s="87" t="s">
        <v>180</v>
      </c>
      <c r="D447" s="98" t="s">
        <v>3671</v>
      </c>
      <c r="E447" s="87" t="s">
        <v>149</v>
      </c>
      <c r="F447" s="87" t="s">
        <v>18</v>
      </c>
      <c r="G447" s="93">
        <v>49532000</v>
      </c>
      <c r="H447" s="87" t="s">
        <v>3268</v>
      </c>
      <c r="I447" s="87" t="s">
        <v>3269</v>
      </c>
      <c r="J447" s="87" t="s">
        <v>36</v>
      </c>
      <c r="K447" s="87" t="s">
        <v>37</v>
      </c>
    </row>
    <row r="448" spans="1:11" s="89" customFormat="1" ht="24.95" hidden="1" customHeight="1">
      <c r="A448" s="86" t="s">
        <v>3251</v>
      </c>
      <c r="B448" s="87" t="s">
        <v>3259</v>
      </c>
      <c r="C448" s="115" t="s">
        <v>180</v>
      </c>
      <c r="D448" s="167" t="s">
        <v>3429</v>
      </c>
      <c r="E448" s="116" t="s">
        <v>78</v>
      </c>
      <c r="F448" s="116" t="s">
        <v>18</v>
      </c>
      <c r="G448" s="117">
        <v>500000000</v>
      </c>
      <c r="H448" s="115" t="s">
        <v>3430</v>
      </c>
      <c r="I448" s="115" t="s">
        <v>3431</v>
      </c>
      <c r="J448" s="87" t="s">
        <v>36</v>
      </c>
      <c r="K448" s="87" t="s">
        <v>37</v>
      </c>
    </row>
    <row r="449" spans="1:11" s="89" customFormat="1" ht="24.95" hidden="1" customHeight="1">
      <c r="A449" s="86" t="s">
        <v>3251</v>
      </c>
      <c r="B449" s="87" t="s">
        <v>3328</v>
      </c>
      <c r="C449" s="87" t="s">
        <v>180</v>
      </c>
      <c r="D449" s="98" t="s">
        <v>3673</v>
      </c>
      <c r="E449" s="87" t="s">
        <v>149</v>
      </c>
      <c r="F449" s="87" t="s">
        <v>18</v>
      </c>
      <c r="G449" s="114">
        <v>45000000</v>
      </c>
      <c r="H449" s="87" t="s">
        <v>3330</v>
      </c>
      <c r="I449" s="87" t="s">
        <v>3331</v>
      </c>
      <c r="J449" s="87" t="s">
        <v>36</v>
      </c>
      <c r="K449" s="87" t="s">
        <v>37</v>
      </c>
    </row>
    <row r="450" spans="1:11" s="89" customFormat="1" ht="24.95" hidden="1" customHeight="1">
      <c r="A450" s="86" t="s">
        <v>3251</v>
      </c>
      <c r="B450" s="86" t="s">
        <v>3446</v>
      </c>
      <c r="C450" s="87" t="s">
        <v>180</v>
      </c>
      <c r="D450" s="98" t="s">
        <v>3674</v>
      </c>
      <c r="E450" s="87" t="s">
        <v>19</v>
      </c>
      <c r="F450" s="87" t="s">
        <v>18</v>
      </c>
      <c r="G450" s="114">
        <v>127617000</v>
      </c>
      <c r="H450" s="87" t="s">
        <v>3448</v>
      </c>
      <c r="I450" s="87" t="s">
        <v>3449</v>
      </c>
      <c r="J450" s="87" t="s">
        <v>36</v>
      </c>
      <c r="K450" s="87" t="s">
        <v>37</v>
      </c>
    </row>
    <row r="451" spans="1:11" s="89" customFormat="1" ht="24.95" hidden="1" customHeight="1">
      <c r="A451" s="86" t="s">
        <v>3251</v>
      </c>
      <c r="B451" s="86" t="s">
        <v>3284</v>
      </c>
      <c r="C451" s="87" t="s">
        <v>180</v>
      </c>
      <c r="D451" s="98" t="s">
        <v>3675</v>
      </c>
      <c r="E451" s="88" t="s">
        <v>149</v>
      </c>
      <c r="F451" s="87" t="s">
        <v>18</v>
      </c>
      <c r="G451" s="220">
        <v>200000000</v>
      </c>
      <c r="H451" s="87" t="s">
        <v>3622</v>
      </c>
      <c r="I451" s="87" t="s">
        <v>3623</v>
      </c>
      <c r="J451" s="87" t="s">
        <v>36</v>
      </c>
      <c r="K451" s="87" t="s">
        <v>37</v>
      </c>
    </row>
    <row r="452" spans="1:11" s="89" customFormat="1" ht="24.95" hidden="1" customHeight="1">
      <c r="A452" s="86" t="s">
        <v>3251</v>
      </c>
      <c r="B452" s="87" t="s">
        <v>3288</v>
      </c>
      <c r="C452" s="87" t="s">
        <v>180</v>
      </c>
      <c r="D452" s="98" t="s">
        <v>3676</v>
      </c>
      <c r="E452" s="87" t="s">
        <v>78</v>
      </c>
      <c r="F452" s="87" t="s">
        <v>18</v>
      </c>
      <c r="G452" s="114">
        <v>360000000</v>
      </c>
      <c r="H452" s="87" t="s">
        <v>3460</v>
      </c>
      <c r="I452" s="87" t="s">
        <v>3461</v>
      </c>
      <c r="J452" s="87" t="s">
        <v>36</v>
      </c>
      <c r="K452" s="87" t="s">
        <v>115</v>
      </c>
    </row>
    <row r="453" spans="1:11" s="89" customFormat="1" ht="24.95" hidden="1" customHeight="1">
      <c r="A453" s="86" t="s">
        <v>3251</v>
      </c>
      <c r="B453" s="86" t="s">
        <v>3296</v>
      </c>
      <c r="C453" s="87" t="s">
        <v>180</v>
      </c>
      <c r="D453" s="166" t="s">
        <v>3677</v>
      </c>
      <c r="E453" s="88" t="s">
        <v>3655</v>
      </c>
      <c r="F453" s="87" t="s">
        <v>18</v>
      </c>
      <c r="G453" s="114">
        <v>88000000</v>
      </c>
      <c r="H453" s="87" t="s">
        <v>3463</v>
      </c>
      <c r="I453" s="87" t="s">
        <v>3464</v>
      </c>
      <c r="J453" s="87" t="s">
        <v>36</v>
      </c>
      <c r="K453" s="87" t="s">
        <v>115</v>
      </c>
    </row>
    <row r="454" spans="1:11" s="89" customFormat="1" ht="24.95" hidden="1" customHeight="1">
      <c r="A454" s="86" t="s">
        <v>3251</v>
      </c>
      <c r="B454" s="87" t="s">
        <v>3629</v>
      </c>
      <c r="C454" s="87" t="s">
        <v>180</v>
      </c>
      <c r="D454" s="98" t="s">
        <v>3678</v>
      </c>
      <c r="E454" s="87" t="s">
        <v>19</v>
      </c>
      <c r="F454" s="87" t="s">
        <v>18</v>
      </c>
      <c r="G454" s="114">
        <v>37000000</v>
      </c>
      <c r="H454" s="87" t="s">
        <v>3679</v>
      </c>
      <c r="I454" s="87" t="s">
        <v>3680</v>
      </c>
      <c r="J454" s="87" t="s">
        <v>36</v>
      </c>
      <c r="K454" s="87" t="s">
        <v>37</v>
      </c>
    </row>
    <row r="455" spans="1:11" s="89" customFormat="1" ht="24.95" hidden="1" customHeight="1">
      <c r="A455" s="86" t="s">
        <v>3251</v>
      </c>
      <c r="B455" s="87" t="s">
        <v>3681</v>
      </c>
      <c r="C455" s="87" t="s">
        <v>136</v>
      </c>
      <c r="D455" s="98" t="s">
        <v>3682</v>
      </c>
      <c r="E455" s="87" t="s">
        <v>239</v>
      </c>
      <c r="F455" s="87" t="s">
        <v>18</v>
      </c>
      <c r="G455" s="114">
        <v>40000000</v>
      </c>
      <c r="H455" s="87" t="s">
        <v>3683</v>
      </c>
      <c r="I455" s="87" t="s">
        <v>3684</v>
      </c>
      <c r="J455" s="87" t="s">
        <v>1099</v>
      </c>
      <c r="K455" s="87" t="s">
        <v>37</v>
      </c>
    </row>
    <row r="456" spans="1:11" s="89" customFormat="1" ht="24.95" hidden="1" customHeight="1">
      <c r="A456" s="86" t="s">
        <v>3251</v>
      </c>
      <c r="B456" s="87" t="s">
        <v>3376</v>
      </c>
      <c r="C456" s="87" t="s">
        <v>136</v>
      </c>
      <c r="D456" s="98" t="s">
        <v>3538</v>
      </c>
      <c r="E456" s="87" t="s">
        <v>78</v>
      </c>
      <c r="F456" s="87" t="s">
        <v>18</v>
      </c>
      <c r="G456" s="114">
        <v>120000000</v>
      </c>
      <c r="H456" s="87" t="s">
        <v>3539</v>
      </c>
      <c r="I456" s="87" t="s">
        <v>3540</v>
      </c>
      <c r="J456" s="87" t="s">
        <v>36</v>
      </c>
      <c r="K456" s="87" t="s">
        <v>2172</v>
      </c>
    </row>
    <row r="457" spans="1:11" s="89" customFormat="1" ht="24.95" hidden="1" customHeight="1">
      <c r="A457" s="86" t="s">
        <v>3251</v>
      </c>
      <c r="B457" s="87" t="s">
        <v>3376</v>
      </c>
      <c r="C457" s="87" t="s">
        <v>136</v>
      </c>
      <c r="D457" s="98" t="s">
        <v>3541</v>
      </c>
      <c r="E457" s="87" t="s">
        <v>78</v>
      </c>
      <c r="F457" s="87" t="s">
        <v>18</v>
      </c>
      <c r="G457" s="114">
        <v>120000000</v>
      </c>
      <c r="H457" s="87" t="s">
        <v>3378</v>
      </c>
      <c r="I457" s="87" t="s">
        <v>3379</v>
      </c>
      <c r="J457" s="87" t="s">
        <v>36</v>
      </c>
      <c r="K457" s="87" t="s">
        <v>2172</v>
      </c>
    </row>
    <row r="458" spans="1:11" s="89" customFormat="1" ht="24.95" hidden="1" customHeight="1">
      <c r="A458" s="86" t="s">
        <v>3251</v>
      </c>
      <c r="B458" s="87" t="s">
        <v>3259</v>
      </c>
      <c r="C458" s="87" t="s">
        <v>136</v>
      </c>
      <c r="D458" s="98" t="s">
        <v>3685</v>
      </c>
      <c r="E458" s="87" t="s">
        <v>78</v>
      </c>
      <c r="F458" s="87" t="s">
        <v>18</v>
      </c>
      <c r="G458" s="93">
        <v>100000000</v>
      </c>
      <c r="H458" s="87" t="s">
        <v>3261</v>
      </c>
      <c r="I458" s="87" t="s">
        <v>3262</v>
      </c>
      <c r="J458" s="87" t="s">
        <v>36</v>
      </c>
      <c r="K458" s="87" t="s">
        <v>37</v>
      </c>
    </row>
    <row r="459" spans="1:11" s="89" customFormat="1" ht="24.95" hidden="1" customHeight="1">
      <c r="A459" s="86" t="s">
        <v>3251</v>
      </c>
      <c r="B459" s="87" t="s">
        <v>3259</v>
      </c>
      <c r="C459" s="87" t="s">
        <v>136</v>
      </c>
      <c r="D459" s="98" t="s">
        <v>3686</v>
      </c>
      <c r="E459" s="87" t="s">
        <v>149</v>
      </c>
      <c r="F459" s="87" t="s">
        <v>18</v>
      </c>
      <c r="G459" s="93">
        <v>20000000</v>
      </c>
      <c r="H459" s="87" t="s">
        <v>3261</v>
      </c>
      <c r="I459" s="87" t="s">
        <v>3262</v>
      </c>
      <c r="J459" s="87" t="s">
        <v>36</v>
      </c>
      <c r="K459" s="87" t="s">
        <v>37</v>
      </c>
    </row>
    <row r="460" spans="1:11" s="89" customFormat="1" ht="24.95" hidden="1" customHeight="1">
      <c r="A460" s="86" t="s">
        <v>3251</v>
      </c>
      <c r="B460" s="87" t="s">
        <v>3259</v>
      </c>
      <c r="C460" s="87" t="s">
        <v>136</v>
      </c>
      <c r="D460" s="98" t="s">
        <v>3687</v>
      </c>
      <c r="E460" s="87" t="s">
        <v>149</v>
      </c>
      <c r="F460" s="87" t="s">
        <v>18</v>
      </c>
      <c r="G460" s="93">
        <v>50000000</v>
      </c>
      <c r="H460" s="87" t="s">
        <v>3261</v>
      </c>
      <c r="I460" s="87" t="s">
        <v>3262</v>
      </c>
      <c r="J460" s="87" t="s">
        <v>36</v>
      </c>
      <c r="K460" s="87" t="s">
        <v>37</v>
      </c>
    </row>
    <row r="461" spans="1:11" s="89" customFormat="1" ht="24.95" hidden="1" customHeight="1">
      <c r="A461" s="86" t="s">
        <v>3251</v>
      </c>
      <c r="B461" s="87" t="s">
        <v>3259</v>
      </c>
      <c r="C461" s="87" t="s">
        <v>136</v>
      </c>
      <c r="D461" s="98" t="s">
        <v>3688</v>
      </c>
      <c r="E461" s="87" t="s">
        <v>149</v>
      </c>
      <c r="F461" s="87" t="s">
        <v>18</v>
      </c>
      <c r="G461" s="93">
        <v>40000000</v>
      </c>
      <c r="H461" s="87" t="s">
        <v>3261</v>
      </c>
      <c r="I461" s="87" t="s">
        <v>3262</v>
      </c>
      <c r="J461" s="87" t="s">
        <v>36</v>
      </c>
      <c r="K461" s="87" t="s">
        <v>37</v>
      </c>
    </row>
    <row r="462" spans="1:11" s="89" customFormat="1" ht="24.95" hidden="1" customHeight="1">
      <c r="A462" s="86" t="s">
        <v>3251</v>
      </c>
      <c r="B462" s="87" t="s">
        <v>3259</v>
      </c>
      <c r="C462" s="87" t="s">
        <v>136</v>
      </c>
      <c r="D462" s="98" t="s">
        <v>3689</v>
      </c>
      <c r="E462" s="87" t="s">
        <v>149</v>
      </c>
      <c r="F462" s="87" t="s">
        <v>18</v>
      </c>
      <c r="G462" s="93">
        <v>32000000</v>
      </c>
      <c r="H462" s="87" t="s">
        <v>3261</v>
      </c>
      <c r="I462" s="87" t="s">
        <v>3262</v>
      </c>
      <c r="J462" s="87" t="s">
        <v>36</v>
      </c>
      <c r="K462" s="87" t="s">
        <v>37</v>
      </c>
    </row>
    <row r="463" spans="1:11" s="89" customFormat="1" ht="24.95" hidden="1" customHeight="1">
      <c r="A463" s="86" t="s">
        <v>3251</v>
      </c>
      <c r="B463" s="87" t="s">
        <v>3259</v>
      </c>
      <c r="C463" s="87" t="s">
        <v>136</v>
      </c>
      <c r="D463" s="98" t="s">
        <v>3690</v>
      </c>
      <c r="E463" s="87" t="s">
        <v>149</v>
      </c>
      <c r="F463" s="87" t="s">
        <v>18</v>
      </c>
      <c r="G463" s="93">
        <v>400000000</v>
      </c>
      <c r="H463" s="87" t="s">
        <v>3261</v>
      </c>
      <c r="I463" s="87" t="s">
        <v>3262</v>
      </c>
      <c r="J463" s="87" t="s">
        <v>36</v>
      </c>
      <c r="K463" s="87" t="s">
        <v>37</v>
      </c>
    </row>
    <row r="464" spans="1:11" s="89" customFormat="1" ht="24.95" hidden="1" customHeight="1">
      <c r="A464" s="86" t="s">
        <v>3251</v>
      </c>
      <c r="B464" s="87" t="s">
        <v>3259</v>
      </c>
      <c r="C464" s="87" t="s">
        <v>136</v>
      </c>
      <c r="D464" s="98" t="s">
        <v>3691</v>
      </c>
      <c r="E464" s="87" t="s">
        <v>78</v>
      </c>
      <c r="F464" s="87" t="s">
        <v>18</v>
      </c>
      <c r="G464" s="93">
        <v>300000000</v>
      </c>
      <c r="H464" s="87" t="s">
        <v>3261</v>
      </c>
      <c r="I464" s="87" t="s">
        <v>3262</v>
      </c>
      <c r="J464" s="87" t="s">
        <v>36</v>
      </c>
      <c r="K464" s="87" t="s">
        <v>37</v>
      </c>
    </row>
    <row r="465" spans="1:11" s="89" customFormat="1" ht="24.95" hidden="1" customHeight="1">
      <c r="A465" s="86" t="s">
        <v>3251</v>
      </c>
      <c r="B465" s="87" t="s">
        <v>3259</v>
      </c>
      <c r="C465" s="87" t="s">
        <v>136</v>
      </c>
      <c r="D465" s="98" t="s">
        <v>3692</v>
      </c>
      <c r="E465" s="87" t="s">
        <v>149</v>
      </c>
      <c r="F465" s="87" t="s">
        <v>18</v>
      </c>
      <c r="G465" s="93">
        <v>40000000</v>
      </c>
      <c r="H465" s="87" t="s">
        <v>3261</v>
      </c>
      <c r="I465" s="87" t="s">
        <v>3262</v>
      </c>
      <c r="J465" s="87" t="s">
        <v>36</v>
      </c>
      <c r="K465" s="87" t="s">
        <v>37</v>
      </c>
    </row>
    <row r="466" spans="1:11" s="89" customFormat="1" ht="24.95" hidden="1" customHeight="1">
      <c r="A466" s="86" t="s">
        <v>3251</v>
      </c>
      <c r="B466" s="87" t="s">
        <v>3259</v>
      </c>
      <c r="C466" s="87" t="s">
        <v>136</v>
      </c>
      <c r="D466" s="98" t="s">
        <v>3693</v>
      </c>
      <c r="E466" s="87" t="s">
        <v>149</v>
      </c>
      <c r="F466" s="87" t="s">
        <v>18</v>
      </c>
      <c r="G466" s="93">
        <v>200000000</v>
      </c>
      <c r="H466" s="87" t="s">
        <v>3261</v>
      </c>
      <c r="I466" s="87" t="s">
        <v>3262</v>
      </c>
      <c r="J466" s="87" t="s">
        <v>36</v>
      </c>
      <c r="K466" s="87" t="s">
        <v>37</v>
      </c>
    </row>
    <row r="467" spans="1:11" s="89" customFormat="1" ht="24.95" hidden="1" customHeight="1">
      <c r="A467" s="86" t="s">
        <v>3251</v>
      </c>
      <c r="B467" s="87" t="s">
        <v>3259</v>
      </c>
      <c r="C467" s="87" t="s">
        <v>136</v>
      </c>
      <c r="D467" s="98" t="s">
        <v>3694</v>
      </c>
      <c r="E467" s="87" t="s">
        <v>149</v>
      </c>
      <c r="F467" s="87" t="s">
        <v>18</v>
      </c>
      <c r="G467" s="93">
        <v>100000000</v>
      </c>
      <c r="H467" s="87" t="s">
        <v>3261</v>
      </c>
      <c r="I467" s="87" t="s">
        <v>3262</v>
      </c>
      <c r="J467" s="87" t="s">
        <v>36</v>
      </c>
      <c r="K467" s="87" t="s">
        <v>37</v>
      </c>
    </row>
    <row r="468" spans="1:11" s="89" customFormat="1" ht="24.95" hidden="1" customHeight="1">
      <c r="A468" s="86" t="s">
        <v>3251</v>
      </c>
      <c r="B468" s="86" t="s">
        <v>3259</v>
      </c>
      <c r="C468" s="87" t="s">
        <v>136</v>
      </c>
      <c r="D468" s="98" t="s">
        <v>3695</v>
      </c>
      <c r="E468" s="87" t="s">
        <v>78</v>
      </c>
      <c r="F468" s="87" t="s">
        <v>18</v>
      </c>
      <c r="G468" s="93">
        <v>150078000</v>
      </c>
      <c r="H468" s="87" t="s">
        <v>3416</v>
      </c>
      <c r="I468" s="87" t="s">
        <v>3417</v>
      </c>
      <c r="J468" s="87" t="s">
        <v>36</v>
      </c>
      <c r="K468" s="87" t="s">
        <v>37</v>
      </c>
    </row>
    <row r="469" spans="1:11" s="89" customFormat="1" ht="24.95" hidden="1" customHeight="1">
      <c r="A469" s="86" t="s">
        <v>3251</v>
      </c>
      <c r="B469" s="86" t="s">
        <v>3259</v>
      </c>
      <c r="C469" s="87" t="s">
        <v>136</v>
      </c>
      <c r="D469" s="98" t="s">
        <v>3696</v>
      </c>
      <c r="E469" s="87" t="s">
        <v>149</v>
      </c>
      <c r="F469" s="87" t="s">
        <v>18</v>
      </c>
      <c r="G469" s="93">
        <v>64930000</v>
      </c>
      <c r="H469" s="87" t="s">
        <v>3416</v>
      </c>
      <c r="I469" s="87" t="s">
        <v>3417</v>
      </c>
      <c r="J469" s="87" t="s">
        <v>36</v>
      </c>
      <c r="K469" s="87" t="s">
        <v>37</v>
      </c>
    </row>
    <row r="470" spans="1:11" s="89" customFormat="1" ht="24.95" hidden="1" customHeight="1">
      <c r="A470" s="86" t="s">
        <v>3251</v>
      </c>
      <c r="B470" s="86" t="s">
        <v>3259</v>
      </c>
      <c r="C470" s="87" t="s">
        <v>136</v>
      </c>
      <c r="D470" s="98" t="s">
        <v>3697</v>
      </c>
      <c r="E470" s="87" t="s">
        <v>78</v>
      </c>
      <c r="F470" s="87" t="s">
        <v>18</v>
      </c>
      <c r="G470" s="93">
        <v>110000000</v>
      </c>
      <c r="H470" s="87" t="s">
        <v>3326</v>
      </c>
      <c r="I470" s="87" t="s">
        <v>3327</v>
      </c>
      <c r="J470" s="87" t="s">
        <v>36</v>
      </c>
      <c r="K470" s="87" t="s">
        <v>37</v>
      </c>
    </row>
    <row r="471" spans="1:11" s="89" customFormat="1" ht="24.95" hidden="1" customHeight="1">
      <c r="A471" s="86" t="s">
        <v>3251</v>
      </c>
      <c r="B471" s="86" t="s">
        <v>3348</v>
      </c>
      <c r="C471" s="87" t="s">
        <v>136</v>
      </c>
      <c r="D471" s="98" t="s">
        <v>3698</v>
      </c>
      <c r="E471" s="87" t="s">
        <v>239</v>
      </c>
      <c r="F471" s="87" t="s">
        <v>18</v>
      </c>
      <c r="G471" s="114">
        <v>40000000</v>
      </c>
      <c r="H471" s="87" t="s">
        <v>3699</v>
      </c>
      <c r="I471" s="87" t="s">
        <v>3700</v>
      </c>
      <c r="J471" s="87" t="s">
        <v>36</v>
      </c>
      <c r="K471" s="87" t="s">
        <v>715</v>
      </c>
    </row>
    <row r="472" spans="1:11" s="89" customFormat="1" ht="24.95" hidden="1" customHeight="1">
      <c r="A472" s="86" t="s">
        <v>3251</v>
      </c>
      <c r="B472" s="86" t="s">
        <v>3474</v>
      </c>
      <c r="C472" s="87" t="s">
        <v>136</v>
      </c>
      <c r="D472" s="98" t="s">
        <v>3701</v>
      </c>
      <c r="E472" s="87" t="s">
        <v>149</v>
      </c>
      <c r="F472" s="87" t="s">
        <v>18</v>
      </c>
      <c r="G472" s="93">
        <v>47152000</v>
      </c>
      <c r="H472" s="87" t="s">
        <v>3702</v>
      </c>
      <c r="I472" s="87" t="s">
        <v>3703</v>
      </c>
      <c r="J472" s="87" t="s">
        <v>36</v>
      </c>
      <c r="K472" s="87" t="s">
        <v>37</v>
      </c>
    </row>
    <row r="473" spans="1:11" s="89" customFormat="1" ht="24.95" hidden="1" customHeight="1">
      <c r="A473" s="86" t="s">
        <v>3251</v>
      </c>
      <c r="B473" s="86" t="s">
        <v>3474</v>
      </c>
      <c r="C473" s="87" t="s">
        <v>136</v>
      </c>
      <c r="D473" s="98" t="s">
        <v>3704</v>
      </c>
      <c r="E473" s="87" t="s">
        <v>19</v>
      </c>
      <c r="F473" s="87" t="s">
        <v>18</v>
      </c>
      <c r="G473" s="114">
        <v>47521000</v>
      </c>
      <c r="H473" s="87" t="s">
        <v>3476</v>
      </c>
      <c r="I473" s="87" t="s">
        <v>3477</v>
      </c>
      <c r="J473" s="87" t="s">
        <v>36</v>
      </c>
      <c r="K473" s="87" t="s">
        <v>37</v>
      </c>
    </row>
    <row r="474" spans="1:11" s="89" customFormat="1" ht="24.95" hidden="1" customHeight="1">
      <c r="A474" s="86" t="s">
        <v>3251</v>
      </c>
      <c r="B474" s="87" t="s">
        <v>3629</v>
      </c>
      <c r="C474" s="87" t="s">
        <v>136</v>
      </c>
      <c r="D474" s="98" t="s">
        <v>3705</v>
      </c>
      <c r="E474" s="87" t="s">
        <v>19</v>
      </c>
      <c r="F474" s="87" t="s">
        <v>18</v>
      </c>
      <c r="G474" s="114">
        <v>22000000</v>
      </c>
      <c r="H474" s="111" t="s">
        <v>3706</v>
      </c>
      <c r="I474" s="111" t="s">
        <v>3707</v>
      </c>
      <c r="J474" s="87" t="s">
        <v>36</v>
      </c>
      <c r="K474" s="87" t="s">
        <v>37</v>
      </c>
    </row>
    <row r="475" spans="1:11" s="89" customFormat="1" ht="24.95" hidden="1" customHeight="1">
      <c r="A475" s="86" t="s">
        <v>3251</v>
      </c>
      <c r="B475" s="87" t="s">
        <v>3376</v>
      </c>
      <c r="C475" s="87" t="s">
        <v>124</v>
      </c>
      <c r="D475" s="98" t="s">
        <v>3561</v>
      </c>
      <c r="E475" s="87" t="s">
        <v>78</v>
      </c>
      <c r="F475" s="87" t="s">
        <v>18</v>
      </c>
      <c r="G475" s="114">
        <v>150000000</v>
      </c>
      <c r="H475" s="87" t="s">
        <v>3562</v>
      </c>
      <c r="I475" s="87" t="s">
        <v>3563</v>
      </c>
      <c r="J475" s="87" t="s">
        <v>36</v>
      </c>
      <c r="K475" s="87" t="s">
        <v>2574</v>
      </c>
    </row>
    <row r="476" spans="1:11" s="89" customFormat="1" ht="24.95" hidden="1" customHeight="1">
      <c r="A476" s="86" t="s">
        <v>3251</v>
      </c>
      <c r="B476" s="86" t="s">
        <v>3259</v>
      </c>
      <c r="C476" s="87" t="s">
        <v>124</v>
      </c>
      <c r="D476" s="98" t="s">
        <v>3708</v>
      </c>
      <c r="E476" s="87" t="s">
        <v>78</v>
      </c>
      <c r="F476" s="87" t="s">
        <v>18</v>
      </c>
      <c r="G476" s="93">
        <v>77538000</v>
      </c>
      <c r="H476" s="87" t="s">
        <v>3416</v>
      </c>
      <c r="I476" s="87" t="s">
        <v>3417</v>
      </c>
      <c r="J476" s="87" t="s">
        <v>36</v>
      </c>
      <c r="K476" s="87" t="s">
        <v>37</v>
      </c>
    </row>
    <row r="477" spans="1:11" s="89" customFormat="1" ht="24.95" hidden="1" customHeight="1">
      <c r="A477" s="86" t="s">
        <v>3251</v>
      </c>
      <c r="B477" s="86" t="s">
        <v>3259</v>
      </c>
      <c r="C477" s="87" t="s">
        <v>124</v>
      </c>
      <c r="D477" s="98" t="s">
        <v>3709</v>
      </c>
      <c r="E477" s="87" t="s">
        <v>149</v>
      </c>
      <c r="F477" s="87" t="s">
        <v>18</v>
      </c>
      <c r="G477" s="93">
        <v>37627000</v>
      </c>
      <c r="H477" s="87" t="s">
        <v>3416</v>
      </c>
      <c r="I477" s="87" t="s">
        <v>3417</v>
      </c>
      <c r="J477" s="87" t="s">
        <v>36</v>
      </c>
      <c r="K477" s="87" t="s">
        <v>37</v>
      </c>
    </row>
    <row r="478" spans="1:11" s="89" customFormat="1" ht="24.95" hidden="1" customHeight="1">
      <c r="A478" s="86" t="s">
        <v>3251</v>
      </c>
      <c r="B478" s="87" t="s">
        <v>3288</v>
      </c>
      <c r="C478" s="87" t="s">
        <v>124</v>
      </c>
      <c r="D478" s="98" t="s">
        <v>3710</v>
      </c>
      <c r="E478" s="87" t="s">
        <v>149</v>
      </c>
      <c r="F478" s="87" t="s">
        <v>18</v>
      </c>
      <c r="G478" s="114">
        <v>150000000</v>
      </c>
      <c r="H478" s="87" t="s">
        <v>3711</v>
      </c>
      <c r="I478" s="87" t="s">
        <v>3712</v>
      </c>
      <c r="J478" s="87" t="s">
        <v>36</v>
      </c>
      <c r="K478" s="87" t="s">
        <v>115</v>
      </c>
    </row>
    <row r="479" spans="1:11" s="89" customFormat="1" ht="24.95" hidden="1" customHeight="1">
      <c r="A479" s="86" t="s">
        <v>3251</v>
      </c>
      <c r="B479" s="87" t="s">
        <v>3259</v>
      </c>
      <c r="C479" s="87" t="s">
        <v>213</v>
      </c>
      <c r="D479" s="98" t="s">
        <v>3713</v>
      </c>
      <c r="E479" s="87" t="s">
        <v>149</v>
      </c>
      <c r="F479" s="87" t="s">
        <v>18</v>
      </c>
      <c r="G479" s="93">
        <v>40000000</v>
      </c>
      <c r="H479" s="87" t="s">
        <v>3566</v>
      </c>
      <c r="I479" s="87" t="s">
        <v>3567</v>
      </c>
      <c r="J479" s="87" t="s">
        <v>36</v>
      </c>
      <c r="K479" s="87" t="s">
        <v>37</v>
      </c>
    </row>
    <row r="480" spans="1:11" s="89" customFormat="1" ht="24.95" hidden="1" customHeight="1">
      <c r="A480" s="86" t="s">
        <v>3251</v>
      </c>
      <c r="B480" s="86" t="s">
        <v>3259</v>
      </c>
      <c r="C480" s="87" t="s">
        <v>213</v>
      </c>
      <c r="D480" s="98" t="s">
        <v>3714</v>
      </c>
      <c r="E480" s="87" t="s">
        <v>78</v>
      </c>
      <c r="F480" s="87" t="s">
        <v>18</v>
      </c>
      <c r="G480" s="93">
        <v>200000000</v>
      </c>
      <c r="H480" s="87" t="s">
        <v>3430</v>
      </c>
      <c r="I480" s="87" t="s">
        <v>3431</v>
      </c>
      <c r="J480" s="87" t="s">
        <v>36</v>
      </c>
      <c r="K480" s="87" t="s">
        <v>37</v>
      </c>
    </row>
    <row r="481" spans="1:11" s="89" customFormat="1" ht="24.95" hidden="1" customHeight="1">
      <c r="A481" s="86" t="s">
        <v>3251</v>
      </c>
      <c r="B481" s="87" t="s">
        <v>3259</v>
      </c>
      <c r="C481" s="87" t="s">
        <v>213</v>
      </c>
      <c r="D481" s="98" t="s">
        <v>3715</v>
      </c>
      <c r="E481" s="87" t="s">
        <v>149</v>
      </c>
      <c r="F481" s="87" t="s">
        <v>18</v>
      </c>
      <c r="G481" s="93">
        <v>80000000</v>
      </c>
      <c r="H481" s="87" t="s">
        <v>3430</v>
      </c>
      <c r="I481" s="87" t="s">
        <v>3431</v>
      </c>
      <c r="J481" s="87" t="s">
        <v>36</v>
      </c>
      <c r="K481" s="87" t="s">
        <v>37</v>
      </c>
    </row>
    <row r="482" spans="1:11" s="89" customFormat="1" ht="24.95" hidden="1" customHeight="1">
      <c r="A482" s="86" t="s">
        <v>3251</v>
      </c>
      <c r="B482" s="87" t="s">
        <v>3288</v>
      </c>
      <c r="C482" s="87" t="s">
        <v>213</v>
      </c>
      <c r="D482" s="168" t="s">
        <v>3716</v>
      </c>
      <c r="E482" s="87" t="s">
        <v>149</v>
      </c>
      <c r="F482" s="87" t="s">
        <v>18</v>
      </c>
      <c r="G482" s="114">
        <v>20000000</v>
      </c>
      <c r="H482" s="87" t="s">
        <v>3717</v>
      </c>
      <c r="I482" s="87" t="s">
        <v>3718</v>
      </c>
      <c r="J482" s="87" t="s">
        <v>36</v>
      </c>
      <c r="K482" s="87" t="s">
        <v>115</v>
      </c>
    </row>
    <row r="483" spans="1:11" s="89" customFormat="1" ht="24.95" hidden="1" customHeight="1">
      <c r="A483" s="86" t="s">
        <v>3251</v>
      </c>
      <c r="B483" s="86" t="s">
        <v>3296</v>
      </c>
      <c r="C483" s="87" t="s">
        <v>213</v>
      </c>
      <c r="D483" s="166" t="s">
        <v>3719</v>
      </c>
      <c r="E483" s="88" t="s">
        <v>149</v>
      </c>
      <c r="F483" s="87" t="s">
        <v>18</v>
      </c>
      <c r="G483" s="114">
        <v>78600000</v>
      </c>
      <c r="H483" s="87" t="s">
        <v>3720</v>
      </c>
      <c r="I483" s="87" t="s">
        <v>3721</v>
      </c>
      <c r="J483" s="87" t="s">
        <v>1099</v>
      </c>
      <c r="K483" s="87" t="s">
        <v>715</v>
      </c>
    </row>
    <row r="484" spans="1:11" s="89" customFormat="1" ht="24.95" hidden="1" customHeight="1">
      <c r="A484" s="86" t="s">
        <v>3251</v>
      </c>
      <c r="B484" s="86" t="s">
        <v>3629</v>
      </c>
      <c r="C484" s="87" t="s">
        <v>213</v>
      </c>
      <c r="D484" s="98" t="s">
        <v>3722</v>
      </c>
      <c r="E484" s="87" t="s">
        <v>19</v>
      </c>
      <c r="F484" s="87" t="s">
        <v>18</v>
      </c>
      <c r="G484" s="222">
        <v>74800000</v>
      </c>
      <c r="H484" s="111" t="s">
        <v>3723</v>
      </c>
      <c r="I484" s="111" t="s">
        <v>3724</v>
      </c>
      <c r="J484" s="87" t="s">
        <v>36</v>
      </c>
      <c r="K484" s="87" t="s">
        <v>37</v>
      </c>
    </row>
    <row r="485" spans="1:11" s="89" customFormat="1" ht="24.95" hidden="1" customHeight="1">
      <c r="A485" s="86" t="s">
        <v>3251</v>
      </c>
      <c r="B485" s="86" t="s">
        <v>3629</v>
      </c>
      <c r="C485" s="87" t="s">
        <v>213</v>
      </c>
      <c r="D485" s="165" t="s">
        <v>3725</v>
      </c>
      <c r="E485" s="87" t="s">
        <v>19</v>
      </c>
      <c r="F485" s="87" t="s">
        <v>18</v>
      </c>
      <c r="G485" s="114">
        <v>19000000</v>
      </c>
      <c r="H485" s="87" t="s">
        <v>3634</v>
      </c>
      <c r="I485" s="111" t="s">
        <v>3635</v>
      </c>
      <c r="J485" s="87" t="s">
        <v>36</v>
      </c>
      <c r="K485" s="87" t="s">
        <v>37</v>
      </c>
    </row>
    <row r="486" spans="1:11" s="89" customFormat="1" ht="24.95" hidden="1" customHeight="1">
      <c r="A486" s="86" t="s">
        <v>3251</v>
      </c>
      <c r="B486" s="87" t="s">
        <v>3259</v>
      </c>
      <c r="C486" s="87" t="s">
        <v>139</v>
      </c>
      <c r="D486" s="98" t="s">
        <v>3726</v>
      </c>
      <c r="E486" s="87" t="s">
        <v>19</v>
      </c>
      <c r="F486" s="87" t="s">
        <v>18</v>
      </c>
      <c r="G486" s="93">
        <v>15000000</v>
      </c>
      <c r="H486" s="87" t="s">
        <v>3261</v>
      </c>
      <c r="I486" s="87" t="s">
        <v>3262</v>
      </c>
      <c r="J486" s="87" t="s">
        <v>36</v>
      </c>
      <c r="K486" s="87" t="s">
        <v>37</v>
      </c>
    </row>
    <row r="487" spans="1:11" s="89" customFormat="1" ht="24.95" hidden="1" customHeight="1">
      <c r="A487" s="86" t="s">
        <v>3251</v>
      </c>
      <c r="B487" s="87" t="s">
        <v>3288</v>
      </c>
      <c r="C487" s="87" t="s">
        <v>139</v>
      </c>
      <c r="D487" s="98" t="s">
        <v>3727</v>
      </c>
      <c r="E487" s="87" t="s">
        <v>19</v>
      </c>
      <c r="F487" s="87" t="s">
        <v>18</v>
      </c>
      <c r="G487" s="114">
        <v>25000000</v>
      </c>
      <c r="H487" s="87" t="s">
        <v>3571</v>
      </c>
      <c r="I487" s="87" t="s">
        <v>3572</v>
      </c>
      <c r="J487" s="87" t="s">
        <v>36</v>
      </c>
      <c r="K487" s="87" t="s">
        <v>115</v>
      </c>
    </row>
    <row r="488" spans="1:11" s="89" customFormat="1" ht="24.95" hidden="1" customHeight="1">
      <c r="A488" s="86" t="s">
        <v>3251</v>
      </c>
      <c r="B488" s="86" t="s">
        <v>3629</v>
      </c>
      <c r="C488" s="87" t="s">
        <v>139</v>
      </c>
      <c r="D488" s="98" t="s">
        <v>3728</v>
      </c>
      <c r="E488" s="87" t="s">
        <v>19</v>
      </c>
      <c r="F488" s="87" t="s">
        <v>18</v>
      </c>
      <c r="G488" s="222">
        <v>52000000</v>
      </c>
      <c r="H488" s="111" t="s">
        <v>3729</v>
      </c>
      <c r="I488" s="111" t="s">
        <v>3730</v>
      </c>
      <c r="J488" s="87" t="s">
        <v>36</v>
      </c>
      <c r="K488" s="87" t="s">
        <v>37</v>
      </c>
    </row>
    <row r="489" spans="1:11" s="89" customFormat="1" ht="24.95" hidden="1" customHeight="1">
      <c r="A489" s="86" t="s">
        <v>3251</v>
      </c>
      <c r="B489" s="87" t="s">
        <v>3629</v>
      </c>
      <c r="C489" s="87" t="s">
        <v>139</v>
      </c>
      <c r="D489" s="165" t="s">
        <v>3731</v>
      </c>
      <c r="E489" s="87" t="s">
        <v>19</v>
      </c>
      <c r="F489" s="87" t="s">
        <v>18</v>
      </c>
      <c r="G489" s="114">
        <v>64000000</v>
      </c>
      <c r="H489" s="87" t="s">
        <v>3634</v>
      </c>
      <c r="I489" s="111" t="s">
        <v>3635</v>
      </c>
      <c r="J489" s="87" t="s">
        <v>36</v>
      </c>
      <c r="K489" s="87" t="s">
        <v>37</v>
      </c>
    </row>
    <row r="490" spans="1:11" s="89" customFormat="1" ht="24.95" customHeight="1">
      <c r="A490" s="86" t="s">
        <v>3251</v>
      </c>
      <c r="B490" s="86" t="s">
        <v>3259</v>
      </c>
      <c r="C490" s="87" t="s">
        <v>126</v>
      </c>
      <c r="D490" s="98" t="s">
        <v>3732</v>
      </c>
      <c r="E490" s="87" t="s">
        <v>144</v>
      </c>
      <c r="F490" s="87" t="s">
        <v>18</v>
      </c>
      <c r="G490" s="93">
        <v>200000000</v>
      </c>
      <c r="H490" s="87" t="s">
        <v>3430</v>
      </c>
      <c r="I490" s="87" t="s">
        <v>3431</v>
      </c>
      <c r="J490" s="87" t="s">
        <v>36</v>
      </c>
      <c r="K490" s="87" t="s">
        <v>37</v>
      </c>
    </row>
    <row r="491" spans="1:11" s="89" customFormat="1" ht="24.95" customHeight="1">
      <c r="A491" s="86" t="s">
        <v>3251</v>
      </c>
      <c r="B491" s="87" t="s">
        <v>3259</v>
      </c>
      <c r="C491" s="87" t="s">
        <v>126</v>
      </c>
      <c r="D491" s="98" t="s">
        <v>3733</v>
      </c>
      <c r="E491" s="87" t="s">
        <v>149</v>
      </c>
      <c r="F491" s="87" t="s">
        <v>18</v>
      </c>
      <c r="G491" s="93">
        <v>30000000</v>
      </c>
      <c r="H491" s="87" t="s">
        <v>3430</v>
      </c>
      <c r="I491" s="87" t="s">
        <v>3431</v>
      </c>
      <c r="J491" s="87" t="s">
        <v>36</v>
      </c>
      <c r="K491" s="87" t="s">
        <v>37</v>
      </c>
    </row>
    <row r="492" spans="1:11" s="89" customFormat="1" ht="24.95" customHeight="1">
      <c r="A492" s="86" t="s">
        <v>3251</v>
      </c>
      <c r="B492" s="87" t="s">
        <v>3288</v>
      </c>
      <c r="C492" s="87" t="s">
        <v>126</v>
      </c>
      <c r="D492" s="98" t="s">
        <v>3734</v>
      </c>
      <c r="E492" s="87" t="s">
        <v>19</v>
      </c>
      <c r="F492" s="87" t="s">
        <v>18</v>
      </c>
      <c r="G492" s="114">
        <v>20000000</v>
      </c>
      <c r="H492" s="87" t="s">
        <v>3294</v>
      </c>
      <c r="I492" s="87" t="s">
        <v>3295</v>
      </c>
      <c r="J492" s="87" t="s">
        <v>36</v>
      </c>
      <c r="K492" s="87" t="s">
        <v>115</v>
      </c>
    </row>
    <row r="493" spans="1:11" s="89" customFormat="1" ht="24.95" customHeight="1">
      <c r="A493" s="86" t="s">
        <v>3251</v>
      </c>
      <c r="B493" s="86" t="s">
        <v>3348</v>
      </c>
      <c r="C493" s="87" t="s">
        <v>130</v>
      </c>
      <c r="D493" s="98" t="s">
        <v>3735</v>
      </c>
      <c r="E493" s="88" t="s">
        <v>1418</v>
      </c>
      <c r="F493" s="87" t="s">
        <v>18</v>
      </c>
      <c r="G493" s="114">
        <v>60000000</v>
      </c>
      <c r="H493" s="87" t="s">
        <v>3736</v>
      </c>
      <c r="I493" s="87" t="s">
        <v>3737</v>
      </c>
      <c r="J493" s="87" t="s">
        <v>36</v>
      </c>
      <c r="K493" s="87" t="s">
        <v>715</v>
      </c>
    </row>
    <row r="494" spans="1:11" s="89" customFormat="1" ht="24.95" customHeight="1">
      <c r="A494" s="86" t="s">
        <v>3251</v>
      </c>
      <c r="B494" s="86" t="s">
        <v>3348</v>
      </c>
      <c r="C494" s="87" t="s">
        <v>130</v>
      </c>
      <c r="D494" s="168" t="s">
        <v>3738</v>
      </c>
      <c r="E494" s="87" t="s">
        <v>747</v>
      </c>
      <c r="F494" s="87" t="s">
        <v>18</v>
      </c>
      <c r="G494" s="114">
        <v>83000000</v>
      </c>
      <c r="H494" s="87" t="s">
        <v>3739</v>
      </c>
      <c r="I494" s="87" t="s">
        <v>3740</v>
      </c>
      <c r="J494" s="87" t="s">
        <v>36</v>
      </c>
      <c r="K494" s="87" t="s">
        <v>715</v>
      </c>
    </row>
    <row r="495" spans="1:11" s="89" customFormat="1" ht="24.95" customHeight="1">
      <c r="A495" s="86" t="s">
        <v>3251</v>
      </c>
      <c r="B495" s="86" t="s">
        <v>3474</v>
      </c>
      <c r="C495" s="87" t="s">
        <v>130</v>
      </c>
      <c r="D495" s="98" t="s">
        <v>3741</v>
      </c>
      <c r="E495" s="87" t="s">
        <v>149</v>
      </c>
      <c r="F495" s="87" t="s">
        <v>18</v>
      </c>
      <c r="G495" s="93">
        <v>100789000</v>
      </c>
      <c r="H495" s="87" t="s">
        <v>3702</v>
      </c>
      <c r="I495" s="87" t="s">
        <v>3703</v>
      </c>
      <c r="J495" s="87" t="s">
        <v>36</v>
      </c>
      <c r="K495" s="87" t="s">
        <v>37</v>
      </c>
    </row>
    <row r="496" spans="1:11" s="89" customFormat="1" ht="24.95" customHeight="1">
      <c r="A496" s="86" t="s">
        <v>3251</v>
      </c>
      <c r="B496" s="87" t="s">
        <v>3259</v>
      </c>
      <c r="C496" s="87" t="s">
        <v>147</v>
      </c>
      <c r="D496" s="98" t="s">
        <v>3685</v>
      </c>
      <c r="E496" s="87" t="s">
        <v>78</v>
      </c>
      <c r="F496" s="87" t="s">
        <v>18</v>
      </c>
      <c r="G496" s="93">
        <v>100000000</v>
      </c>
      <c r="H496" s="87" t="s">
        <v>3261</v>
      </c>
      <c r="I496" s="87" t="s">
        <v>3262</v>
      </c>
      <c r="J496" s="87" t="s">
        <v>36</v>
      </c>
      <c r="K496" s="87" t="s">
        <v>37</v>
      </c>
    </row>
    <row r="497" spans="1:17" s="89" customFormat="1" ht="24.95" customHeight="1">
      <c r="A497" s="86" t="s">
        <v>3251</v>
      </c>
      <c r="B497" s="87" t="s">
        <v>3259</v>
      </c>
      <c r="C497" s="87" t="s">
        <v>147</v>
      </c>
      <c r="D497" s="98" t="s">
        <v>3742</v>
      </c>
      <c r="E497" s="87" t="s">
        <v>149</v>
      </c>
      <c r="F497" s="87" t="s">
        <v>18</v>
      </c>
      <c r="G497" s="93">
        <v>20000000</v>
      </c>
      <c r="H497" s="87" t="s">
        <v>3261</v>
      </c>
      <c r="I497" s="87" t="s">
        <v>3262</v>
      </c>
      <c r="J497" s="87" t="s">
        <v>36</v>
      </c>
      <c r="K497" s="87" t="s">
        <v>37</v>
      </c>
    </row>
    <row r="498" spans="1:17" s="89" customFormat="1" ht="24.95" customHeight="1">
      <c r="A498" s="86" t="s">
        <v>3251</v>
      </c>
      <c r="B498" s="87" t="s">
        <v>3259</v>
      </c>
      <c r="C498" s="87" t="s">
        <v>147</v>
      </c>
      <c r="D498" s="98" t="s">
        <v>3743</v>
      </c>
      <c r="E498" s="87" t="s">
        <v>149</v>
      </c>
      <c r="F498" s="87" t="s">
        <v>18</v>
      </c>
      <c r="G498" s="93">
        <v>50000000</v>
      </c>
      <c r="H498" s="87" t="s">
        <v>3261</v>
      </c>
      <c r="I498" s="87" t="s">
        <v>3262</v>
      </c>
      <c r="J498" s="87" t="s">
        <v>36</v>
      </c>
      <c r="K498" s="87" t="s">
        <v>37</v>
      </c>
    </row>
    <row r="499" spans="1:17" s="89" customFormat="1" ht="24.95" customHeight="1">
      <c r="A499" s="86" t="s">
        <v>3251</v>
      </c>
      <c r="B499" s="87" t="s">
        <v>3259</v>
      </c>
      <c r="C499" s="87" t="s">
        <v>147</v>
      </c>
      <c r="D499" s="98" t="s">
        <v>3744</v>
      </c>
      <c r="E499" s="87" t="s">
        <v>149</v>
      </c>
      <c r="F499" s="87" t="s">
        <v>18</v>
      </c>
      <c r="G499" s="93">
        <v>40000000</v>
      </c>
      <c r="H499" s="87" t="s">
        <v>3261</v>
      </c>
      <c r="I499" s="87" t="s">
        <v>3262</v>
      </c>
      <c r="J499" s="87" t="s">
        <v>36</v>
      </c>
      <c r="K499" s="87" t="s">
        <v>37</v>
      </c>
    </row>
    <row r="500" spans="1:17" s="89" customFormat="1" ht="24.95" customHeight="1">
      <c r="A500" s="86" t="s">
        <v>3251</v>
      </c>
      <c r="B500" s="87" t="s">
        <v>3259</v>
      </c>
      <c r="C500" s="87" t="s">
        <v>147</v>
      </c>
      <c r="D500" s="98" t="s">
        <v>3745</v>
      </c>
      <c r="E500" s="87" t="s">
        <v>149</v>
      </c>
      <c r="F500" s="87" t="s">
        <v>18</v>
      </c>
      <c r="G500" s="93">
        <v>32000000</v>
      </c>
      <c r="H500" s="87" t="s">
        <v>3261</v>
      </c>
      <c r="I500" s="87" t="s">
        <v>3262</v>
      </c>
      <c r="J500" s="87" t="s">
        <v>36</v>
      </c>
      <c r="K500" s="87" t="s">
        <v>37</v>
      </c>
    </row>
    <row r="501" spans="1:17" s="89" customFormat="1" ht="24.95" customHeight="1">
      <c r="A501" s="86" t="s">
        <v>3251</v>
      </c>
      <c r="B501" s="87" t="s">
        <v>3259</v>
      </c>
      <c r="C501" s="87" t="s">
        <v>147</v>
      </c>
      <c r="D501" s="98" t="s">
        <v>3746</v>
      </c>
      <c r="E501" s="87" t="s">
        <v>149</v>
      </c>
      <c r="F501" s="87" t="s">
        <v>18</v>
      </c>
      <c r="G501" s="93">
        <v>400000000</v>
      </c>
      <c r="H501" s="87" t="s">
        <v>3261</v>
      </c>
      <c r="I501" s="87" t="s">
        <v>3262</v>
      </c>
      <c r="J501" s="87" t="s">
        <v>36</v>
      </c>
      <c r="K501" s="87" t="s">
        <v>37</v>
      </c>
    </row>
    <row r="502" spans="1:17" s="89" customFormat="1" ht="24.95" customHeight="1">
      <c r="A502" s="86" t="s">
        <v>3251</v>
      </c>
      <c r="B502" s="86" t="s">
        <v>3296</v>
      </c>
      <c r="C502" s="87" t="s">
        <v>147</v>
      </c>
      <c r="D502" s="166" t="s">
        <v>3747</v>
      </c>
      <c r="E502" s="88" t="s">
        <v>149</v>
      </c>
      <c r="F502" s="87" t="s">
        <v>18</v>
      </c>
      <c r="G502" s="114">
        <v>40500000</v>
      </c>
      <c r="H502" s="87" t="s">
        <v>3720</v>
      </c>
      <c r="I502" s="87" t="s">
        <v>3721</v>
      </c>
      <c r="J502" s="87" t="s">
        <v>1099</v>
      </c>
      <c r="K502" s="87" t="s">
        <v>715</v>
      </c>
    </row>
    <row r="503" spans="1:17" ht="24.95" hidden="1" customHeight="1">
      <c r="A503" s="6" t="s">
        <v>2523</v>
      </c>
      <c r="B503" s="6" t="s">
        <v>840</v>
      </c>
      <c r="C503" s="6" t="s">
        <v>108</v>
      </c>
      <c r="D503" s="169" t="s">
        <v>2840</v>
      </c>
      <c r="E503" s="6" t="s">
        <v>239</v>
      </c>
      <c r="F503" s="6" t="s">
        <v>18</v>
      </c>
      <c r="G503" s="134">
        <v>280000000</v>
      </c>
      <c r="H503" s="6" t="s">
        <v>2841</v>
      </c>
      <c r="I503" s="6" t="s">
        <v>2842</v>
      </c>
      <c r="J503" s="6" t="s">
        <v>36</v>
      </c>
      <c r="K503" s="6" t="s">
        <v>715</v>
      </c>
    </row>
    <row r="504" spans="1:17" ht="24.95" hidden="1" customHeight="1">
      <c r="A504" s="82" t="s">
        <v>2523</v>
      </c>
      <c r="B504" s="82" t="s">
        <v>2843</v>
      </c>
      <c r="C504" s="82" t="s">
        <v>51</v>
      </c>
      <c r="D504" s="170" t="s">
        <v>2844</v>
      </c>
      <c r="E504" s="82"/>
      <c r="F504" s="82" t="s">
        <v>86</v>
      </c>
      <c r="G504" s="223">
        <v>24820422</v>
      </c>
      <c r="H504" s="82" t="s">
        <v>2845</v>
      </c>
      <c r="I504" s="82" t="s">
        <v>2846</v>
      </c>
      <c r="J504" s="82" t="s">
        <v>171</v>
      </c>
      <c r="K504" s="82" t="s">
        <v>529</v>
      </c>
      <c r="L504" s="83"/>
      <c r="M504" s="83"/>
      <c r="N504" s="83"/>
      <c r="O504" s="83"/>
      <c r="P504" s="83"/>
      <c r="Q504" s="83"/>
    </row>
    <row r="505" spans="1:17" ht="24.95" hidden="1" customHeight="1">
      <c r="A505" s="6" t="s">
        <v>2689</v>
      </c>
      <c r="B505" s="6" t="s">
        <v>2847</v>
      </c>
      <c r="C505" s="6" t="s">
        <v>108</v>
      </c>
      <c r="D505" s="20" t="s">
        <v>2848</v>
      </c>
      <c r="E505" s="6" t="s">
        <v>149</v>
      </c>
      <c r="F505" s="6" t="s">
        <v>18</v>
      </c>
      <c r="G505" s="195">
        <v>150000000</v>
      </c>
      <c r="H505" s="6" t="s">
        <v>2849</v>
      </c>
      <c r="I505" s="6" t="s">
        <v>2850</v>
      </c>
      <c r="J505" s="6" t="s">
        <v>2851</v>
      </c>
      <c r="K505" s="6" t="s">
        <v>37</v>
      </c>
    </row>
    <row r="506" spans="1:17" ht="24.95" hidden="1" customHeight="1">
      <c r="A506" s="6" t="s">
        <v>2523</v>
      </c>
      <c r="B506" s="6" t="s">
        <v>845</v>
      </c>
      <c r="C506" s="6" t="s">
        <v>108</v>
      </c>
      <c r="D506" s="20" t="s">
        <v>2852</v>
      </c>
      <c r="E506" s="6" t="s">
        <v>149</v>
      </c>
      <c r="F506" s="6" t="s">
        <v>18</v>
      </c>
      <c r="G506" s="120">
        <v>58928713</v>
      </c>
      <c r="H506" s="6" t="s">
        <v>2853</v>
      </c>
      <c r="I506" s="6" t="s">
        <v>2854</v>
      </c>
      <c r="J506" s="6" t="s">
        <v>36</v>
      </c>
      <c r="K506" s="6" t="s">
        <v>37</v>
      </c>
    </row>
    <row r="507" spans="1:17" ht="24.95" hidden="1" customHeight="1">
      <c r="A507" s="6" t="s">
        <v>2523</v>
      </c>
      <c r="B507" s="6" t="s">
        <v>2855</v>
      </c>
      <c r="C507" s="6" t="s">
        <v>108</v>
      </c>
      <c r="D507" s="20" t="s">
        <v>2856</v>
      </c>
      <c r="E507" s="6" t="s">
        <v>2857</v>
      </c>
      <c r="F507" s="6" t="s">
        <v>18</v>
      </c>
      <c r="G507" s="120">
        <v>82000000</v>
      </c>
      <c r="H507" s="6" t="s">
        <v>2858</v>
      </c>
      <c r="I507" s="6" t="s">
        <v>2859</v>
      </c>
      <c r="J507" s="6" t="s">
        <v>1099</v>
      </c>
      <c r="K507" s="6" t="s">
        <v>715</v>
      </c>
    </row>
    <row r="508" spans="1:17" ht="24.95" hidden="1" customHeight="1">
      <c r="A508" s="6" t="s">
        <v>2517</v>
      </c>
      <c r="B508" s="10" t="s">
        <v>2860</v>
      </c>
      <c r="C508" s="6" t="s">
        <v>2110</v>
      </c>
      <c r="D508" s="47" t="s">
        <v>2861</v>
      </c>
      <c r="E508" s="6" t="s">
        <v>78</v>
      </c>
      <c r="F508" s="6" t="s">
        <v>18</v>
      </c>
      <c r="G508" s="120">
        <v>155000000</v>
      </c>
      <c r="H508" s="6" t="s">
        <v>2862</v>
      </c>
      <c r="I508" s="6" t="s">
        <v>2863</v>
      </c>
      <c r="J508" s="6" t="s">
        <v>36</v>
      </c>
      <c r="K508" s="6" t="s">
        <v>2864</v>
      </c>
    </row>
    <row r="509" spans="1:17" ht="24.95" hidden="1" customHeight="1">
      <c r="A509" s="6" t="s">
        <v>2517</v>
      </c>
      <c r="B509" s="10" t="s">
        <v>2860</v>
      </c>
      <c r="C509" s="6" t="s">
        <v>2110</v>
      </c>
      <c r="D509" s="47" t="s">
        <v>2865</v>
      </c>
      <c r="E509" s="6" t="s">
        <v>2866</v>
      </c>
      <c r="F509" s="6" t="s">
        <v>2520</v>
      </c>
      <c r="G509" s="120">
        <v>144000000</v>
      </c>
      <c r="H509" s="6" t="s">
        <v>2862</v>
      </c>
      <c r="I509" s="6" t="s">
        <v>2867</v>
      </c>
      <c r="J509" s="6" t="s">
        <v>36</v>
      </c>
      <c r="K509" s="6" t="s">
        <v>2864</v>
      </c>
    </row>
    <row r="510" spans="1:17" ht="24.95" hidden="1" customHeight="1">
      <c r="A510" s="6" t="s">
        <v>2517</v>
      </c>
      <c r="B510" s="10" t="s">
        <v>2860</v>
      </c>
      <c r="C510" s="6" t="s">
        <v>2110</v>
      </c>
      <c r="D510" s="47" t="s">
        <v>2868</v>
      </c>
      <c r="E510" s="6" t="s">
        <v>2866</v>
      </c>
      <c r="F510" s="6" t="s">
        <v>2520</v>
      </c>
      <c r="G510" s="120">
        <v>251000000</v>
      </c>
      <c r="H510" s="6" t="s">
        <v>2862</v>
      </c>
      <c r="I510" s="6" t="s">
        <v>2867</v>
      </c>
      <c r="J510" s="6" t="s">
        <v>36</v>
      </c>
      <c r="K510" s="6" t="s">
        <v>2864</v>
      </c>
    </row>
    <row r="511" spans="1:17" ht="24.95" hidden="1" customHeight="1">
      <c r="A511" s="6" t="s">
        <v>2517</v>
      </c>
      <c r="B511" s="10" t="s">
        <v>2860</v>
      </c>
      <c r="C511" s="6" t="s">
        <v>2110</v>
      </c>
      <c r="D511" s="47" t="s">
        <v>2869</v>
      </c>
      <c r="E511" s="6" t="s">
        <v>2866</v>
      </c>
      <c r="F511" s="6" t="s">
        <v>2520</v>
      </c>
      <c r="G511" s="120">
        <v>268000000</v>
      </c>
      <c r="H511" s="6" t="s">
        <v>2862</v>
      </c>
      <c r="I511" s="6" t="s">
        <v>2867</v>
      </c>
      <c r="J511" s="6" t="s">
        <v>36</v>
      </c>
      <c r="K511" s="6" t="s">
        <v>2864</v>
      </c>
    </row>
    <row r="512" spans="1:17" ht="24.95" hidden="1" customHeight="1">
      <c r="A512" s="6" t="s">
        <v>2517</v>
      </c>
      <c r="B512" s="10" t="s">
        <v>2860</v>
      </c>
      <c r="C512" s="6" t="s">
        <v>2110</v>
      </c>
      <c r="D512" s="47" t="s">
        <v>2870</v>
      </c>
      <c r="E512" s="6" t="s">
        <v>2866</v>
      </c>
      <c r="F512" s="6" t="s">
        <v>2520</v>
      </c>
      <c r="G512" s="120">
        <v>188000000</v>
      </c>
      <c r="H512" s="6" t="s">
        <v>2862</v>
      </c>
      <c r="I512" s="6" t="s">
        <v>2867</v>
      </c>
      <c r="J512" s="6" t="s">
        <v>36</v>
      </c>
      <c r="K512" s="6" t="s">
        <v>2864</v>
      </c>
    </row>
    <row r="513" spans="1:17" ht="24.95" hidden="1" customHeight="1">
      <c r="A513" s="6" t="s">
        <v>2517</v>
      </c>
      <c r="B513" s="6" t="s">
        <v>2871</v>
      </c>
      <c r="C513" s="6" t="s">
        <v>108</v>
      </c>
      <c r="D513" s="20" t="s">
        <v>2872</v>
      </c>
      <c r="E513" s="6" t="s">
        <v>747</v>
      </c>
      <c r="F513" s="6" t="s">
        <v>18</v>
      </c>
      <c r="G513" s="120">
        <v>149068800</v>
      </c>
      <c r="H513" s="6" t="s">
        <v>2873</v>
      </c>
      <c r="I513" s="6" t="s">
        <v>2874</v>
      </c>
      <c r="J513" s="6" t="s">
        <v>36</v>
      </c>
      <c r="K513" s="6" t="s">
        <v>715</v>
      </c>
      <c r="L513" s="84"/>
      <c r="M513" s="84"/>
      <c r="N513" s="84"/>
      <c r="O513" s="84"/>
      <c r="P513" s="84"/>
      <c r="Q513" s="84"/>
    </row>
    <row r="514" spans="1:17" ht="24.95" hidden="1" customHeight="1">
      <c r="A514" s="10" t="s">
        <v>2517</v>
      </c>
      <c r="B514" s="10" t="s">
        <v>2875</v>
      </c>
      <c r="C514" s="6" t="s">
        <v>108</v>
      </c>
      <c r="D514" s="47" t="s">
        <v>2876</v>
      </c>
      <c r="E514" s="6" t="s">
        <v>78</v>
      </c>
      <c r="F514" s="6" t="s">
        <v>18</v>
      </c>
      <c r="G514" s="120">
        <v>84077627</v>
      </c>
      <c r="H514" s="6" t="s">
        <v>2877</v>
      </c>
      <c r="I514" s="6" t="s">
        <v>2878</v>
      </c>
      <c r="J514" s="6" t="s">
        <v>36</v>
      </c>
      <c r="K514" s="6" t="s">
        <v>37</v>
      </c>
    </row>
    <row r="515" spans="1:17" ht="24.95" hidden="1" customHeight="1">
      <c r="A515" s="10" t="s">
        <v>2517</v>
      </c>
      <c r="B515" s="10" t="s">
        <v>2875</v>
      </c>
      <c r="C515" s="6" t="s">
        <v>108</v>
      </c>
      <c r="D515" s="47" t="s">
        <v>2879</v>
      </c>
      <c r="E515" s="6" t="s">
        <v>78</v>
      </c>
      <c r="F515" s="6" t="s">
        <v>18</v>
      </c>
      <c r="G515" s="120">
        <v>39036038</v>
      </c>
      <c r="H515" s="6" t="s">
        <v>2877</v>
      </c>
      <c r="I515" s="6" t="s">
        <v>2878</v>
      </c>
      <c r="J515" s="6" t="s">
        <v>36</v>
      </c>
      <c r="K515" s="6" t="s">
        <v>37</v>
      </c>
    </row>
    <row r="516" spans="1:17" ht="24.95" hidden="1" customHeight="1">
      <c r="A516" s="6" t="s">
        <v>2517</v>
      </c>
      <c r="B516" s="6" t="s">
        <v>2880</v>
      </c>
      <c r="C516" s="6" t="s">
        <v>2110</v>
      </c>
      <c r="D516" s="20" t="s">
        <v>2881</v>
      </c>
      <c r="E516" s="6" t="s">
        <v>78</v>
      </c>
      <c r="F516" s="6" t="s">
        <v>18</v>
      </c>
      <c r="G516" s="120">
        <v>263095200</v>
      </c>
      <c r="H516" s="6" t="s">
        <v>2882</v>
      </c>
      <c r="I516" s="6" t="s">
        <v>2883</v>
      </c>
      <c r="J516" s="6" t="s">
        <v>36</v>
      </c>
      <c r="K516" s="6" t="s">
        <v>37</v>
      </c>
    </row>
    <row r="517" spans="1:17" s="49" customFormat="1" ht="24.95" hidden="1" customHeight="1">
      <c r="A517" s="6" t="s">
        <v>2517</v>
      </c>
      <c r="B517" s="6" t="s">
        <v>2880</v>
      </c>
      <c r="C517" s="6" t="s">
        <v>2110</v>
      </c>
      <c r="D517" s="20" t="s">
        <v>2884</v>
      </c>
      <c r="E517" s="6" t="s">
        <v>78</v>
      </c>
      <c r="F517" s="6" t="s">
        <v>18</v>
      </c>
      <c r="G517" s="120">
        <v>208692681</v>
      </c>
      <c r="H517" s="6" t="s">
        <v>2882</v>
      </c>
      <c r="I517" s="6" t="s">
        <v>2883</v>
      </c>
      <c r="J517" s="6" t="s">
        <v>36</v>
      </c>
      <c r="K517" s="6" t="s">
        <v>37</v>
      </c>
      <c r="L517"/>
      <c r="M517"/>
      <c r="N517"/>
      <c r="O517"/>
      <c r="P517"/>
      <c r="Q517"/>
    </row>
    <row r="518" spans="1:17" ht="24.95" hidden="1" customHeight="1">
      <c r="A518" s="6" t="s">
        <v>2517</v>
      </c>
      <c r="B518" s="6" t="s">
        <v>2880</v>
      </c>
      <c r="C518" s="6" t="s">
        <v>2110</v>
      </c>
      <c r="D518" s="20" t="s">
        <v>2885</v>
      </c>
      <c r="E518" s="6" t="s">
        <v>78</v>
      </c>
      <c r="F518" s="6" t="s">
        <v>18</v>
      </c>
      <c r="G518" s="120">
        <v>222205168</v>
      </c>
      <c r="H518" s="6" t="s">
        <v>2886</v>
      </c>
      <c r="I518" s="6" t="s">
        <v>2887</v>
      </c>
      <c r="J518" s="6" t="s">
        <v>36</v>
      </c>
      <c r="K518" s="6" t="s">
        <v>37</v>
      </c>
    </row>
    <row r="519" spans="1:17" ht="24.95" hidden="1" customHeight="1">
      <c r="A519" s="6" t="s">
        <v>2517</v>
      </c>
      <c r="B519" s="6" t="s">
        <v>2880</v>
      </c>
      <c r="C519" s="6" t="s">
        <v>2110</v>
      </c>
      <c r="D519" s="20" t="s">
        <v>2888</v>
      </c>
      <c r="E519" s="6" t="s">
        <v>78</v>
      </c>
      <c r="F519" s="6" t="s">
        <v>18</v>
      </c>
      <c r="G519" s="120">
        <v>196681603</v>
      </c>
      <c r="H519" s="6" t="s">
        <v>2886</v>
      </c>
      <c r="I519" s="6" t="s">
        <v>2887</v>
      </c>
      <c r="J519" s="6" t="s">
        <v>36</v>
      </c>
      <c r="K519" s="6" t="s">
        <v>37</v>
      </c>
    </row>
    <row r="520" spans="1:17" ht="24.95" hidden="1" customHeight="1">
      <c r="A520" s="6" t="s">
        <v>2517</v>
      </c>
      <c r="B520" s="6" t="s">
        <v>2880</v>
      </c>
      <c r="C520" s="6" t="s">
        <v>2110</v>
      </c>
      <c r="D520" s="20" t="s">
        <v>2889</v>
      </c>
      <c r="E520" s="6" t="s">
        <v>78</v>
      </c>
      <c r="F520" s="6" t="s">
        <v>18</v>
      </c>
      <c r="G520" s="120">
        <v>216199610</v>
      </c>
      <c r="H520" s="6" t="s">
        <v>2890</v>
      </c>
      <c r="I520" s="6" t="s">
        <v>2891</v>
      </c>
      <c r="J520" s="6" t="s">
        <v>36</v>
      </c>
      <c r="K520" s="6" t="s">
        <v>37</v>
      </c>
    </row>
    <row r="521" spans="1:17" ht="24.95" hidden="1" customHeight="1">
      <c r="A521" s="6" t="s">
        <v>2517</v>
      </c>
      <c r="B521" s="6" t="s">
        <v>2880</v>
      </c>
      <c r="C521" s="6" t="s">
        <v>2110</v>
      </c>
      <c r="D521" s="20" t="s">
        <v>2892</v>
      </c>
      <c r="E521" s="6" t="s">
        <v>78</v>
      </c>
      <c r="F521" s="6" t="s">
        <v>18</v>
      </c>
      <c r="G521" s="120">
        <v>308456787</v>
      </c>
      <c r="H521" s="6" t="s">
        <v>2893</v>
      </c>
      <c r="I521" s="6" t="s">
        <v>2894</v>
      </c>
      <c r="J521" s="6" t="s">
        <v>36</v>
      </c>
      <c r="K521" s="6" t="s">
        <v>37</v>
      </c>
    </row>
    <row r="522" spans="1:17" ht="24.95" hidden="1" customHeight="1">
      <c r="A522" s="6" t="s">
        <v>2517</v>
      </c>
      <c r="B522" s="6" t="s">
        <v>2895</v>
      </c>
      <c r="C522" s="6" t="s">
        <v>2110</v>
      </c>
      <c r="D522" s="20" t="s">
        <v>2896</v>
      </c>
      <c r="E522" s="6" t="s">
        <v>78</v>
      </c>
      <c r="F522" s="6" t="s">
        <v>18</v>
      </c>
      <c r="G522" s="120">
        <v>237390636</v>
      </c>
      <c r="H522" s="6" t="s">
        <v>2897</v>
      </c>
      <c r="I522" s="6" t="s">
        <v>2898</v>
      </c>
      <c r="J522" s="6" t="s">
        <v>36</v>
      </c>
      <c r="K522" s="6" t="s">
        <v>2864</v>
      </c>
    </row>
    <row r="523" spans="1:17" ht="24.95" hidden="1" customHeight="1">
      <c r="A523" s="6" t="s">
        <v>2517</v>
      </c>
      <c r="B523" s="6" t="s">
        <v>2109</v>
      </c>
      <c r="C523" s="6" t="s">
        <v>42</v>
      </c>
      <c r="D523" s="20" t="s">
        <v>2899</v>
      </c>
      <c r="E523" s="6" t="s">
        <v>2866</v>
      </c>
      <c r="F523" s="6" t="s">
        <v>18</v>
      </c>
      <c r="G523" s="134">
        <v>180000000</v>
      </c>
      <c r="H523" s="6" t="s">
        <v>2900</v>
      </c>
      <c r="I523" s="6" t="s">
        <v>2901</v>
      </c>
      <c r="J523" s="6" t="s">
        <v>36</v>
      </c>
      <c r="K523" s="6" t="s">
        <v>226</v>
      </c>
      <c r="L523" s="49"/>
      <c r="M523" s="49"/>
      <c r="N523" s="49"/>
      <c r="O523" s="49"/>
      <c r="P523" s="49"/>
      <c r="Q523" s="49"/>
    </row>
    <row r="524" spans="1:17" ht="24.95" hidden="1" customHeight="1">
      <c r="A524" s="6" t="s">
        <v>2517</v>
      </c>
      <c r="B524" s="6" t="s">
        <v>2902</v>
      </c>
      <c r="C524" s="6" t="s">
        <v>42</v>
      </c>
      <c r="D524" s="47" t="s">
        <v>2903</v>
      </c>
      <c r="E524" s="6" t="s">
        <v>78</v>
      </c>
      <c r="F524" s="6" t="s">
        <v>18</v>
      </c>
      <c r="G524" s="120">
        <v>35000000</v>
      </c>
      <c r="H524" s="6" t="s">
        <v>2904</v>
      </c>
      <c r="I524" s="6" t="s">
        <v>2905</v>
      </c>
      <c r="J524" s="6" t="s">
        <v>36</v>
      </c>
      <c r="K524" s="6" t="s">
        <v>37</v>
      </c>
    </row>
    <row r="525" spans="1:17" ht="24.95" hidden="1" customHeight="1">
      <c r="A525" s="6" t="s">
        <v>2517</v>
      </c>
      <c r="B525" s="6" t="s">
        <v>2906</v>
      </c>
      <c r="C525" s="6" t="s">
        <v>2907</v>
      </c>
      <c r="D525" s="47" t="s">
        <v>2908</v>
      </c>
      <c r="E525" s="6" t="s">
        <v>78</v>
      </c>
      <c r="F525" s="6" t="s">
        <v>18</v>
      </c>
      <c r="G525" s="120">
        <v>416400000</v>
      </c>
      <c r="H525" s="6" t="s">
        <v>2909</v>
      </c>
      <c r="I525" s="6" t="s">
        <v>2910</v>
      </c>
      <c r="J525" s="6" t="s">
        <v>36</v>
      </c>
      <c r="K525" s="6" t="s">
        <v>37</v>
      </c>
    </row>
    <row r="526" spans="1:17" ht="24.95" hidden="1" customHeight="1">
      <c r="A526" s="6" t="s">
        <v>2517</v>
      </c>
      <c r="B526" s="6" t="s">
        <v>2906</v>
      </c>
      <c r="C526" s="6" t="s">
        <v>2907</v>
      </c>
      <c r="D526" s="47" t="s">
        <v>2911</v>
      </c>
      <c r="E526" s="6" t="s">
        <v>78</v>
      </c>
      <c r="F526" s="6" t="s">
        <v>18</v>
      </c>
      <c r="G526" s="120">
        <v>256800000</v>
      </c>
      <c r="H526" s="6" t="s">
        <v>2912</v>
      </c>
      <c r="I526" s="6" t="s">
        <v>2913</v>
      </c>
      <c r="J526" s="6" t="s">
        <v>36</v>
      </c>
      <c r="K526" s="6" t="s">
        <v>37</v>
      </c>
    </row>
    <row r="527" spans="1:17" ht="24.95" hidden="1" customHeight="1">
      <c r="A527" s="6" t="s">
        <v>2517</v>
      </c>
      <c r="B527" s="6" t="s">
        <v>2906</v>
      </c>
      <c r="C527" s="6" t="s">
        <v>2907</v>
      </c>
      <c r="D527" s="47" t="s">
        <v>2914</v>
      </c>
      <c r="E527" s="6" t="s">
        <v>78</v>
      </c>
      <c r="F527" s="6" t="s">
        <v>18</v>
      </c>
      <c r="G527" s="120">
        <v>259200000</v>
      </c>
      <c r="H527" s="6" t="s">
        <v>2915</v>
      </c>
      <c r="I527" s="6" t="s">
        <v>2916</v>
      </c>
      <c r="J527" s="6" t="s">
        <v>36</v>
      </c>
      <c r="K527" s="6" t="s">
        <v>37</v>
      </c>
    </row>
    <row r="528" spans="1:17" ht="24.95" hidden="1" customHeight="1">
      <c r="A528" s="6" t="s">
        <v>2517</v>
      </c>
      <c r="B528" s="6" t="s">
        <v>2906</v>
      </c>
      <c r="C528" s="6" t="s">
        <v>2907</v>
      </c>
      <c r="D528" s="47" t="s">
        <v>2917</v>
      </c>
      <c r="E528" s="6" t="s">
        <v>78</v>
      </c>
      <c r="F528" s="6" t="s">
        <v>18</v>
      </c>
      <c r="G528" s="120">
        <v>157200000</v>
      </c>
      <c r="H528" s="6" t="s">
        <v>2918</v>
      </c>
      <c r="I528" s="6" t="s">
        <v>2919</v>
      </c>
      <c r="J528" s="6" t="s">
        <v>36</v>
      </c>
      <c r="K528" s="6" t="s">
        <v>37</v>
      </c>
    </row>
    <row r="529" spans="1:11" ht="24.95" hidden="1" customHeight="1">
      <c r="A529" s="6" t="s">
        <v>2517</v>
      </c>
      <c r="B529" s="6" t="s">
        <v>2906</v>
      </c>
      <c r="C529" s="6" t="s">
        <v>2907</v>
      </c>
      <c r="D529" s="47" t="s">
        <v>2920</v>
      </c>
      <c r="E529" s="6" t="s">
        <v>78</v>
      </c>
      <c r="F529" s="6" t="s">
        <v>18</v>
      </c>
      <c r="G529" s="120">
        <v>454650000</v>
      </c>
      <c r="H529" s="6" t="s">
        <v>2921</v>
      </c>
      <c r="I529" s="6" t="s">
        <v>2922</v>
      </c>
      <c r="J529" s="6" t="s">
        <v>36</v>
      </c>
      <c r="K529" s="6" t="s">
        <v>37</v>
      </c>
    </row>
    <row r="530" spans="1:11" ht="24.95" hidden="1" customHeight="1">
      <c r="A530" s="6" t="s">
        <v>2517</v>
      </c>
      <c r="B530" s="6" t="s">
        <v>2923</v>
      </c>
      <c r="C530" s="6" t="s">
        <v>42</v>
      </c>
      <c r="D530" s="20" t="s">
        <v>2924</v>
      </c>
      <c r="E530" s="6" t="s">
        <v>149</v>
      </c>
      <c r="F530" s="6" t="s">
        <v>18</v>
      </c>
      <c r="G530" s="120">
        <v>40000000</v>
      </c>
      <c r="H530" s="6" t="s">
        <v>2925</v>
      </c>
      <c r="I530" s="6" t="s">
        <v>2926</v>
      </c>
      <c r="J530" s="6" t="s">
        <v>1099</v>
      </c>
      <c r="K530" s="6" t="s">
        <v>2864</v>
      </c>
    </row>
    <row r="531" spans="1:11" ht="24.95" hidden="1" customHeight="1">
      <c r="A531" s="6" t="s">
        <v>2517</v>
      </c>
      <c r="B531" s="6" t="s">
        <v>2923</v>
      </c>
      <c r="C531" s="6" t="s">
        <v>42</v>
      </c>
      <c r="D531" s="20" t="s">
        <v>2927</v>
      </c>
      <c r="E531" s="6" t="s">
        <v>149</v>
      </c>
      <c r="F531" s="6" t="s">
        <v>18</v>
      </c>
      <c r="G531" s="120">
        <v>35000000</v>
      </c>
      <c r="H531" s="6" t="s">
        <v>2925</v>
      </c>
      <c r="I531" s="6" t="s">
        <v>2926</v>
      </c>
      <c r="J531" s="6" t="s">
        <v>1099</v>
      </c>
      <c r="K531" s="6" t="s">
        <v>2864</v>
      </c>
    </row>
    <row r="532" spans="1:11" ht="24.95" hidden="1" customHeight="1">
      <c r="A532" s="6" t="s">
        <v>2517</v>
      </c>
      <c r="B532" s="6" t="s">
        <v>2928</v>
      </c>
      <c r="C532" s="6" t="s">
        <v>2907</v>
      </c>
      <c r="D532" s="20" t="s">
        <v>2929</v>
      </c>
      <c r="E532" s="6" t="s">
        <v>78</v>
      </c>
      <c r="F532" s="6" t="s">
        <v>18</v>
      </c>
      <c r="G532" s="120">
        <v>200000000</v>
      </c>
      <c r="H532" s="6" t="s">
        <v>2930</v>
      </c>
      <c r="I532" s="6" t="s">
        <v>2931</v>
      </c>
      <c r="J532" s="6" t="s">
        <v>36</v>
      </c>
      <c r="K532" s="6" t="s">
        <v>115</v>
      </c>
    </row>
    <row r="533" spans="1:11" ht="24.95" hidden="1" customHeight="1">
      <c r="A533" s="6" t="s">
        <v>2517</v>
      </c>
      <c r="B533" s="6" t="s">
        <v>2928</v>
      </c>
      <c r="C533" s="6" t="s">
        <v>42</v>
      </c>
      <c r="D533" s="20" t="s">
        <v>2932</v>
      </c>
      <c r="E533" s="6" t="s">
        <v>149</v>
      </c>
      <c r="F533" s="6" t="s">
        <v>18</v>
      </c>
      <c r="G533" s="120">
        <v>10000000</v>
      </c>
      <c r="H533" s="6" t="s">
        <v>2933</v>
      </c>
      <c r="I533" s="6" t="s">
        <v>2934</v>
      </c>
      <c r="J533" s="6" t="s">
        <v>36</v>
      </c>
      <c r="K533" s="6" t="s">
        <v>115</v>
      </c>
    </row>
    <row r="534" spans="1:11" ht="24.95" hidden="1" customHeight="1">
      <c r="A534" s="6" t="s">
        <v>2517</v>
      </c>
      <c r="B534" s="6" t="s">
        <v>2935</v>
      </c>
      <c r="C534" s="6" t="s">
        <v>42</v>
      </c>
      <c r="D534" s="20" t="s">
        <v>2936</v>
      </c>
      <c r="E534" s="6" t="s">
        <v>149</v>
      </c>
      <c r="F534" s="6" t="s">
        <v>18</v>
      </c>
      <c r="G534" s="120">
        <v>79586000</v>
      </c>
      <c r="H534" s="6" t="s">
        <v>2937</v>
      </c>
      <c r="I534" s="6" t="s">
        <v>2938</v>
      </c>
      <c r="J534" s="6" t="s">
        <v>1099</v>
      </c>
      <c r="K534" s="6" t="s">
        <v>2475</v>
      </c>
    </row>
    <row r="535" spans="1:11" ht="24.95" hidden="1" customHeight="1">
      <c r="A535" s="6" t="s">
        <v>2517</v>
      </c>
      <c r="B535" s="10" t="s">
        <v>2875</v>
      </c>
      <c r="C535" s="6" t="s">
        <v>42</v>
      </c>
      <c r="D535" s="47" t="s">
        <v>2939</v>
      </c>
      <c r="E535" s="6" t="s">
        <v>78</v>
      </c>
      <c r="F535" s="6" t="s">
        <v>18</v>
      </c>
      <c r="G535" s="134">
        <v>93085941</v>
      </c>
      <c r="H535" s="6" t="s">
        <v>2940</v>
      </c>
      <c r="I535" s="6" t="s">
        <v>2941</v>
      </c>
      <c r="J535" s="6" t="s">
        <v>36</v>
      </c>
      <c r="K535" s="6" t="s">
        <v>37</v>
      </c>
    </row>
    <row r="536" spans="1:11" ht="24.95" hidden="1" customHeight="1">
      <c r="A536" s="10" t="s">
        <v>2517</v>
      </c>
      <c r="B536" s="10" t="s">
        <v>2875</v>
      </c>
      <c r="C536" s="6" t="s">
        <v>42</v>
      </c>
      <c r="D536" s="47" t="s">
        <v>2942</v>
      </c>
      <c r="E536" s="6" t="s">
        <v>78</v>
      </c>
      <c r="F536" s="6" t="s">
        <v>18</v>
      </c>
      <c r="G536" s="120">
        <v>136626152</v>
      </c>
      <c r="H536" s="6" t="s">
        <v>2943</v>
      </c>
      <c r="I536" s="6" t="s">
        <v>2944</v>
      </c>
      <c r="J536" s="6" t="s">
        <v>36</v>
      </c>
      <c r="K536" s="6" t="s">
        <v>37</v>
      </c>
    </row>
    <row r="537" spans="1:11" ht="24.95" hidden="1" customHeight="1">
      <c r="A537" s="6" t="s">
        <v>2517</v>
      </c>
      <c r="B537" s="6" t="s">
        <v>2945</v>
      </c>
      <c r="C537" s="6" t="s">
        <v>2907</v>
      </c>
      <c r="D537" s="20" t="s">
        <v>2946</v>
      </c>
      <c r="E537" s="6" t="s">
        <v>78</v>
      </c>
      <c r="F537" s="6" t="s">
        <v>18</v>
      </c>
      <c r="G537" s="120">
        <v>20000000</v>
      </c>
      <c r="H537" s="6" t="s">
        <v>2947</v>
      </c>
      <c r="I537" s="6" t="s">
        <v>2948</v>
      </c>
      <c r="J537" s="6" t="s">
        <v>36</v>
      </c>
      <c r="K537" s="6" t="s">
        <v>133</v>
      </c>
    </row>
    <row r="538" spans="1:11" ht="24.95" hidden="1" customHeight="1">
      <c r="A538" s="6" t="s">
        <v>2517</v>
      </c>
      <c r="B538" s="6" t="s">
        <v>2945</v>
      </c>
      <c r="C538" s="6" t="s">
        <v>2907</v>
      </c>
      <c r="D538" s="20" t="s">
        <v>2949</v>
      </c>
      <c r="E538" s="6" t="s">
        <v>78</v>
      </c>
      <c r="F538" s="6" t="s">
        <v>18</v>
      </c>
      <c r="G538" s="120">
        <v>30000000</v>
      </c>
      <c r="H538" s="6" t="s">
        <v>2950</v>
      </c>
      <c r="I538" s="6" t="s">
        <v>2951</v>
      </c>
      <c r="J538" s="6" t="s">
        <v>36</v>
      </c>
      <c r="K538" s="6" t="s">
        <v>133</v>
      </c>
    </row>
    <row r="539" spans="1:11" ht="24.95" hidden="1" customHeight="1">
      <c r="A539" s="6" t="s">
        <v>2689</v>
      </c>
      <c r="B539" s="6" t="s">
        <v>2952</v>
      </c>
      <c r="C539" s="6" t="s">
        <v>180</v>
      </c>
      <c r="D539" s="20" t="s">
        <v>2953</v>
      </c>
      <c r="E539" s="6" t="s">
        <v>239</v>
      </c>
      <c r="F539" s="6" t="s">
        <v>18</v>
      </c>
      <c r="G539" s="212">
        <v>150000000</v>
      </c>
      <c r="H539" s="6" t="s">
        <v>2954</v>
      </c>
      <c r="I539" s="6" t="s">
        <v>2955</v>
      </c>
      <c r="J539" s="6" t="s">
        <v>36</v>
      </c>
      <c r="K539" s="6" t="s">
        <v>2956</v>
      </c>
    </row>
    <row r="540" spans="1:11" ht="24.95" hidden="1" customHeight="1">
      <c r="A540" s="6" t="s">
        <v>2517</v>
      </c>
      <c r="B540" s="6" t="s">
        <v>2957</v>
      </c>
      <c r="C540" s="6" t="s">
        <v>180</v>
      </c>
      <c r="D540" s="20" t="s">
        <v>2958</v>
      </c>
      <c r="E540" s="6" t="s">
        <v>149</v>
      </c>
      <c r="F540" s="6" t="s">
        <v>18</v>
      </c>
      <c r="G540" s="134">
        <v>40000000</v>
      </c>
      <c r="H540" s="6" t="s">
        <v>2959</v>
      </c>
      <c r="I540" s="6" t="s">
        <v>2960</v>
      </c>
      <c r="J540" s="6" t="s">
        <v>1099</v>
      </c>
      <c r="K540" s="6" t="s">
        <v>37</v>
      </c>
    </row>
    <row r="541" spans="1:11" ht="24.95" hidden="1" customHeight="1">
      <c r="A541" s="6" t="s">
        <v>2517</v>
      </c>
      <c r="B541" s="6" t="s">
        <v>2906</v>
      </c>
      <c r="C541" s="6" t="s">
        <v>2961</v>
      </c>
      <c r="D541" s="47" t="s">
        <v>2962</v>
      </c>
      <c r="E541" s="6" t="s">
        <v>78</v>
      </c>
      <c r="F541" s="6" t="s">
        <v>18</v>
      </c>
      <c r="G541" s="120">
        <v>121350000</v>
      </c>
      <c r="H541" s="6" t="s">
        <v>2963</v>
      </c>
      <c r="I541" s="6" t="s">
        <v>2964</v>
      </c>
      <c r="J541" s="6" t="s">
        <v>36</v>
      </c>
      <c r="K541" s="6" t="s">
        <v>37</v>
      </c>
    </row>
    <row r="542" spans="1:11" ht="24.95" hidden="1" customHeight="1">
      <c r="A542" s="6" t="s">
        <v>2517</v>
      </c>
      <c r="B542" s="6" t="s">
        <v>2906</v>
      </c>
      <c r="C542" s="6" t="s">
        <v>2961</v>
      </c>
      <c r="D542" s="47" t="s">
        <v>2965</v>
      </c>
      <c r="E542" s="6" t="s">
        <v>78</v>
      </c>
      <c r="F542" s="6" t="s">
        <v>18</v>
      </c>
      <c r="G542" s="120">
        <v>223200000</v>
      </c>
      <c r="H542" s="6" t="s">
        <v>2966</v>
      </c>
      <c r="I542" s="6" t="s">
        <v>2967</v>
      </c>
      <c r="J542" s="6" t="s">
        <v>36</v>
      </c>
      <c r="K542" s="6" t="s">
        <v>37</v>
      </c>
    </row>
    <row r="543" spans="1:11" ht="24.95" hidden="1" customHeight="1">
      <c r="A543" s="6" t="s">
        <v>2517</v>
      </c>
      <c r="B543" s="6" t="s">
        <v>2928</v>
      </c>
      <c r="C543" s="6" t="s">
        <v>2961</v>
      </c>
      <c r="D543" s="20" t="s">
        <v>2968</v>
      </c>
      <c r="E543" s="6" t="s">
        <v>144</v>
      </c>
      <c r="F543" s="6" t="s">
        <v>18</v>
      </c>
      <c r="G543" s="120">
        <v>100000000</v>
      </c>
      <c r="H543" s="6" t="s">
        <v>2969</v>
      </c>
      <c r="I543" s="6" t="s">
        <v>2970</v>
      </c>
      <c r="J543" s="6" t="s">
        <v>36</v>
      </c>
      <c r="K543" s="6" t="s">
        <v>115</v>
      </c>
    </row>
    <row r="544" spans="1:11" ht="24.95" hidden="1" customHeight="1">
      <c r="A544" s="10" t="s">
        <v>2517</v>
      </c>
      <c r="B544" s="10" t="s">
        <v>2875</v>
      </c>
      <c r="C544" s="6" t="s">
        <v>180</v>
      </c>
      <c r="D544" s="130" t="s">
        <v>2971</v>
      </c>
      <c r="E544" s="6" t="s">
        <v>78</v>
      </c>
      <c r="F544" s="6" t="s">
        <v>18</v>
      </c>
      <c r="G544" s="134">
        <v>60055449</v>
      </c>
      <c r="H544" s="6" t="s">
        <v>2972</v>
      </c>
      <c r="I544" s="6" t="s">
        <v>2973</v>
      </c>
      <c r="J544" s="6" t="s">
        <v>36</v>
      </c>
      <c r="K544" s="6" t="s">
        <v>37</v>
      </c>
    </row>
    <row r="545" spans="1:11" ht="24.95" hidden="1" customHeight="1">
      <c r="A545" s="10" t="s">
        <v>2517</v>
      </c>
      <c r="B545" s="10" t="s">
        <v>2875</v>
      </c>
      <c r="C545" s="6" t="s">
        <v>180</v>
      </c>
      <c r="D545" s="130" t="s">
        <v>2974</v>
      </c>
      <c r="E545" s="6" t="s">
        <v>78</v>
      </c>
      <c r="F545" s="6" t="s">
        <v>18</v>
      </c>
      <c r="G545" s="134">
        <v>45443000</v>
      </c>
      <c r="H545" s="6" t="s">
        <v>2975</v>
      </c>
      <c r="I545" s="6" t="s">
        <v>2976</v>
      </c>
      <c r="J545" s="6" t="s">
        <v>36</v>
      </c>
      <c r="K545" s="6" t="s">
        <v>37</v>
      </c>
    </row>
    <row r="546" spans="1:11" ht="24.95" hidden="1" customHeight="1">
      <c r="A546" s="10" t="s">
        <v>2517</v>
      </c>
      <c r="B546" s="10" t="s">
        <v>2875</v>
      </c>
      <c r="C546" s="6" t="s">
        <v>180</v>
      </c>
      <c r="D546" s="130" t="s">
        <v>2977</v>
      </c>
      <c r="E546" s="6" t="s">
        <v>78</v>
      </c>
      <c r="F546" s="6" t="s">
        <v>18</v>
      </c>
      <c r="G546" s="134">
        <v>75819000</v>
      </c>
      <c r="H546" s="6" t="s">
        <v>2978</v>
      </c>
      <c r="I546" s="6" t="s">
        <v>2979</v>
      </c>
      <c r="J546" s="6" t="s">
        <v>36</v>
      </c>
      <c r="K546" s="6" t="s">
        <v>37</v>
      </c>
    </row>
    <row r="547" spans="1:11" ht="24.95" hidden="1" customHeight="1">
      <c r="A547" s="10" t="s">
        <v>2517</v>
      </c>
      <c r="B547" s="10" t="s">
        <v>2875</v>
      </c>
      <c r="C547" s="6" t="s">
        <v>180</v>
      </c>
      <c r="D547" s="130" t="s">
        <v>2980</v>
      </c>
      <c r="E547" s="6" t="s">
        <v>78</v>
      </c>
      <c r="F547" s="6" t="s">
        <v>18</v>
      </c>
      <c r="G547" s="134">
        <v>40162000</v>
      </c>
      <c r="H547" s="6" t="s">
        <v>2877</v>
      </c>
      <c r="I547" s="6" t="s">
        <v>2878</v>
      </c>
      <c r="J547" s="6" t="s">
        <v>36</v>
      </c>
      <c r="K547" s="6" t="s">
        <v>37</v>
      </c>
    </row>
    <row r="548" spans="1:11" ht="24.95" hidden="1" customHeight="1">
      <c r="A548" s="10" t="s">
        <v>2517</v>
      </c>
      <c r="B548" s="10" t="s">
        <v>2875</v>
      </c>
      <c r="C548" s="6" t="s">
        <v>180</v>
      </c>
      <c r="D548" s="130" t="s">
        <v>2981</v>
      </c>
      <c r="E548" s="6" t="s">
        <v>78</v>
      </c>
      <c r="F548" s="6" t="s">
        <v>18</v>
      </c>
      <c r="G548" s="134">
        <v>128406000</v>
      </c>
      <c r="H548" s="6" t="s">
        <v>2943</v>
      </c>
      <c r="I548" s="6" t="s">
        <v>2944</v>
      </c>
      <c r="J548" s="6" t="s">
        <v>36</v>
      </c>
      <c r="K548" s="6" t="s">
        <v>37</v>
      </c>
    </row>
    <row r="549" spans="1:11" ht="24.95" hidden="1" customHeight="1">
      <c r="A549" s="10" t="s">
        <v>2517</v>
      </c>
      <c r="B549" s="10" t="s">
        <v>2880</v>
      </c>
      <c r="C549" s="6" t="s">
        <v>180</v>
      </c>
      <c r="D549" s="20" t="s">
        <v>2982</v>
      </c>
      <c r="E549" s="6" t="s">
        <v>78</v>
      </c>
      <c r="F549" s="6" t="s">
        <v>18</v>
      </c>
      <c r="G549" s="120">
        <v>200000000</v>
      </c>
      <c r="H549" s="6" t="s">
        <v>2890</v>
      </c>
      <c r="I549" s="6" t="s">
        <v>2891</v>
      </c>
      <c r="J549" s="6" t="s">
        <v>36</v>
      </c>
      <c r="K549" s="6" t="s">
        <v>37</v>
      </c>
    </row>
    <row r="550" spans="1:11" ht="24.95" hidden="1" customHeight="1">
      <c r="A550" s="10" t="s">
        <v>2517</v>
      </c>
      <c r="B550" s="10" t="s">
        <v>2880</v>
      </c>
      <c r="C550" s="6" t="s">
        <v>180</v>
      </c>
      <c r="D550" s="20" t="s">
        <v>2983</v>
      </c>
      <c r="E550" s="6" t="s">
        <v>78</v>
      </c>
      <c r="F550" s="6" t="s">
        <v>18</v>
      </c>
      <c r="G550" s="120">
        <v>200000000</v>
      </c>
      <c r="H550" s="6" t="s">
        <v>2984</v>
      </c>
      <c r="I550" s="6" t="s">
        <v>2985</v>
      </c>
      <c r="J550" s="6" t="s">
        <v>36</v>
      </c>
      <c r="K550" s="6" t="s">
        <v>37</v>
      </c>
    </row>
    <row r="551" spans="1:11" ht="24.95" hidden="1" customHeight="1">
      <c r="A551" s="10" t="s">
        <v>2517</v>
      </c>
      <c r="B551" s="10" t="s">
        <v>2880</v>
      </c>
      <c r="C551" s="6" t="s">
        <v>180</v>
      </c>
      <c r="D551" s="20" t="s">
        <v>2986</v>
      </c>
      <c r="E551" s="6" t="s">
        <v>78</v>
      </c>
      <c r="F551" s="6" t="s">
        <v>18</v>
      </c>
      <c r="G551" s="120">
        <v>200000000</v>
      </c>
      <c r="H551" s="6" t="s">
        <v>2893</v>
      </c>
      <c r="I551" s="6" t="s">
        <v>2894</v>
      </c>
      <c r="J551" s="6" t="s">
        <v>36</v>
      </c>
      <c r="K551" s="6" t="s">
        <v>37</v>
      </c>
    </row>
    <row r="552" spans="1:11" ht="24.95" hidden="1" customHeight="1">
      <c r="A552" s="10" t="s">
        <v>2517</v>
      </c>
      <c r="B552" s="10" t="s">
        <v>2880</v>
      </c>
      <c r="C552" s="6" t="s">
        <v>180</v>
      </c>
      <c r="D552" s="20" t="s">
        <v>2987</v>
      </c>
      <c r="E552" s="6" t="s">
        <v>78</v>
      </c>
      <c r="F552" s="6" t="s">
        <v>18</v>
      </c>
      <c r="G552" s="120">
        <v>200000000</v>
      </c>
      <c r="H552" s="6" t="s">
        <v>2882</v>
      </c>
      <c r="I552" s="6" t="s">
        <v>2883</v>
      </c>
      <c r="J552" s="6" t="s">
        <v>36</v>
      </c>
      <c r="K552" s="6" t="s">
        <v>37</v>
      </c>
    </row>
    <row r="553" spans="1:11" ht="24.95" hidden="1" customHeight="1">
      <c r="A553" s="6" t="s">
        <v>2517</v>
      </c>
      <c r="B553" s="6" t="s">
        <v>2988</v>
      </c>
      <c r="C553" s="6" t="s">
        <v>2989</v>
      </c>
      <c r="D553" s="20" t="s">
        <v>2990</v>
      </c>
      <c r="E553" s="6" t="s">
        <v>239</v>
      </c>
      <c r="F553" s="6" t="s">
        <v>18</v>
      </c>
      <c r="G553" s="120">
        <v>125000000</v>
      </c>
      <c r="H553" s="6" t="s">
        <v>2991</v>
      </c>
      <c r="I553" s="6" t="s">
        <v>2992</v>
      </c>
      <c r="J553" s="6" t="s">
        <v>1099</v>
      </c>
      <c r="K553" s="6" t="s">
        <v>715</v>
      </c>
    </row>
    <row r="554" spans="1:11" ht="24.95" hidden="1" customHeight="1">
      <c r="A554" s="6" t="s">
        <v>2569</v>
      </c>
      <c r="B554" s="6" t="s">
        <v>2794</v>
      </c>
      <c r="C554" s="6" t="s">
        <v>29</v>
      </c>
      <c r="D554" s="20" t="s">
        <v>2993</v>
      </c>
      <c r="E554" s="6" t="s">
        <v>149</v>
      </c>
      <c r="F554" s="6" t="s">
        <v>18</v>
      </c>
      <c r="G554" s="134">
        <v>50000000</v>
      </c>
      <c r="H554" s="6" t="s">
        <v>2994</v>
      </c>
      <c r="I554" s="6" t="s">
        <v>2995</v>
      </c>
      <c r="J554" s="6" t="s">
        <v>1099</v>
      </c>
      <c r="K554" s="6" t="s">
        <v>37</v>
      </c>
    </row>
    <row r="555" spans="1:11" ht="24.95" hidden="1" customHeight="1">
      <c r="A555" s="6" t="s">
        <v>2569</v>
      </c>
      <c r="B555" s="6" t="s">
        <v>2606</v>
      </c>
      <c r="C555" s="6" t="s">
        <v>2235</v>
      </c>
      <c r="D555" s="20" t="s">
        <v>2996</v>
      </c>
      <c r="E555" s="6" t="s">
        <v>239</v>
      </c>
      <c r="F555" s="6" t="s">
        <v>18</v>
      </c>
      <c r="G555" s="120">
        <v>34202064</v>
      </c>
      <c r="H555" s="6" t="s">
        <v>2997</v>
      </c>
      <c r="I555" s="6" t="s">
        <v>2998</v>
      </c>
      <c r="J555" s="6" t="s">
        <v>2999</v>
      </c>
      <c r="K555" s="6" t="s">
        <v>3000</v>
      </c>
    </row>
    <row r="556" spans="1:11" ht="24.95" hidden="1" customHeight="1">
      <c r="A556" s="6" t="s">
        <v>2689</v>
      </c>
      <c r="B556" s="6" t="s">
        <v>2847</v>
      </c>
      <c r="C556" s="6" t="s">
        <v>29</v>
      </c>
      <c r="D556" s="20" t="s">
        <v>3001</v>
      </c>
      <c r="E556" s="6" t="s">
        <v>149</v>
      </c>
      <c r="F556" s="6" t="s">
        <v>18</v>
      </c>
      <c r="G556" s="195">
        <v>22000000</v>
      </c>
      <c r="H556" s="6" t="s">
        <v>2849</v>
      </c>
      <c r="I556" s="6" t="s">
        <v>2850</v>
      </c>
      <c r="J556" s="6" t="s">
        <v>3002</v>
      </c>
      <c r="K556" s="6" t="s">
        <v>37</v>
      </c>
    </row>
    <row r="557" spans="1:11" ht="24.95" hidden="1" customHeight="1">
      <c r="A557" s="10" t="s">
        <v>2569</v>
      </c>
      <c r="B557" s="10" t="s">
        <v>2570</v>
      </c>
      <c r="C557" s="6" t="s">
        <v>29</v>
      </c>
      <c r="D557" s="130" t="s">
        <v>3003</v>
      </c>
      <c r="E557" s="6" t="s">
        <v>78</v>
      </c>
      <c r="F557" s="6" t="s">
        <v>18</v>
      </c>
      <c r="G557" s="134">
        <v>50007000</v>
      </c>
      <c r="H557" s="6" t="s">
        <v>3004</v>
      </c>
      <c r="I557" s="6" t="s">
        <v>3005</v>
      </c>
      <c r="J557" s="6" t="s">
        <v>36</v>
      </c>
      <c r="K557" s="6" t="s">
        <v>37</v>
      </c>
    </row>
    <row r="558" spans="1:11" ht="24.95" hidden="1" customHeight="1">
      <c r="A558" s="6" t="s">
        <v>2569</v>
      </c>
      <c r="B558" s="6" t="s">
        <v>2261</v>
      </c>
      <c r="C558" s="6" t="s">
        <v>2235</v>
      </c>
      <c r="D558" s="20" t="s">
        <v>3006</v>
      </c>
      <c r="E558" s="6" t="s">
        <v>19</v>
      </c>
      <c r="F558" s="6" t="s">
        <v>18</v>
      </c>
      <c r="G558" s="120">
        <v>29000000</v>
      </c>
      <c r="H558" s="6" t="s">
        <v>2824</v>
      </c>
      <c r="I558" s="6" t="s">
        <v>2825</v>
      </c>
      <c r="J558" s="6" t="s">
        <v>36</v>
      </c>
      <c r="K558" s="6" t="s">
        <v>715</v>
      </c>
    </row>
    <row r="559" spans="1:11" ht="24.95" hidden="1" customHeight="1">
      <c r="A559" s="6" t="s">
        <v>2569</v>
      </c>
      <c r="B559" s="6" t="s">
        <v>3007</v>
      </c>
      <c r="C559" s="6" t="s">
        <v>136</v>
      </c>
      <c r="D559" s="20" t="s">
        <v>2993</v>
      </c>
      <c r="E559" s="6" t="s">
        <v>149</v>
      </c>
      <c r="F559" s="6" t="s">
        <v>18</v>
      </c>
      <c r="G559" s="120">
        <v>35000000</v>
      </c>
      <c r="H559" s="6" t="s">
        <v>3008</v>
      </c>
      <c r="I559" s="6" t="s">
        <v>3009</v>
      </c>
      <c r="J559" s="6" t="s">
        <v>1099</v>
      </c>
      <c r="K559" s="6" t="s">
        <v>2172</v>
      </c>
    </row>
    <row r="560" spans="1:11" ht="24.95" hidden="1" customHeight="1">
      <c r="A560" s="10" t="s">
        <v>2569</v>
      </c>
      <c r="B560" s="10" t="s">
        <v>2570</v>
      </c>
      <c r="C560" s="6" t="s">
        <v>136</v>
      </c>
      <c r="D560" s="130" t="s">
        <v>3010</v>
      </c>
      <c r="E560" s="6" t="s">
        <v>78</v>
      </c>
      <c r="F560" s="6" t="s">
        <v>18</v>
      </c>
      <c r="G560" s="134">
        <v>89748000</v>
      </c>
      <c r="H560" s="6" t="s">
        <v>3011</v>
      </c>
      <c r="I560" s="6" t="s">
        <v>3012</v>
      </c>
      <c r="J560" s="6" t="s">
        <v>36</v>
      </c>
      <c r="K560" s="6" t="s">
        <v>37</v>
      </c>
    </row>
    <row r="561" spans="1:11" ht="24.95" hidden="1" customHeight="1">
      <c r="A561" s="10" t="s">
        <v>2569</v>
      </c>
      <c r="B561" s="10" t="s">
        <v>2570</v>
      </c>
      <c r="C561" s="6" t="s">
        <v>136</v>
      </c>
      <c r="D561" s="130" t="s">
        <v>3013</v>
      </c>
      <c r="E561" s="6" t="s">
        <v>78</v>
      </c>
      <c r="F561" s="6" t="s">
        <v>18</v>
      </c>
      <c r="G561" s="134">
        <v>56609000</v>
      </c>
      <c r="H561" s="6" t="s">
        <v>3014</v>
      </c>
      <c r="I561" s="6" t="s">
        <v>3015</v>
      </c>
      <c r="J561" s="6" t="s">
        <v>36</v>
      </c>
      <c r="K561" s="6" t="s">
        <v>37</v>
      </c>
    </row>
    <row r="562" spans="1:11" ht="24.95" hidden="1" customHeight="1">
      <c r="A562" s="6" t="s">
        <v>2569</v>
      </c>
      <c r="B562" s="6" t="s">
        <v>3016</v>
      </c>
      <c r="C562" s="6" t="s">
        <v>2309</v>
      </c>
      <c r="D562" s="20" t="s">
        <v>3017</v>
      </c>
      <c r="E562" s="6" t="s">
        <v>239</v>
      </c>
      <c r="F562" s="6" t="s">
        <v>18</v>
      </c>
      <c r="G562" s="120">
        <v>39632579</v>
      </c>
      <c r="H562" s="6" t="s">
        <v>3018</v>
      </c>
      <c r="I562" s="6" t="s">
        <v>3019</v>
      </c>
      <c r="J562" s="6" t="s">
        <v>1099</v>
      </c>
      <c r="K562" s="6" t="s">
        <v>715</v>
      </c>
    </row>
    <row r="563" spans="1:11" ht="24.95" hidden="1" customHeight="1">
      <c r="A563" s="6" t="s">
        <v>2569</v>
      </c>
      <c r="B563" s="6" t="s">
        <v>2794</v>
      </c>
      <c r="C563" s="6" t="s">
        <v>124</v>
      </c>
      <c r="D563" s="20" t="s">
        <v>3020</v>
      </c>
      <c r="E563" s="6" t="s">
        <v>149</v>
      </c>
      <c r="F563" s="6" t="s">
        <v>119</v>
      </c>
      <c r="G563" s="120">
        <v>8000000</v>
      </c>
      <c r="H563" s="6" t="s">
        <v>3021</v>
      </c>
      <c r="I563" s="6" t="s">
        <v>3022</v>
      </c>
      <c r="J563" s="6" t="s">
        <v>1099</v>
      </c>
      <c r="K563" s="6" t="s">
        <v>37</v>
      </c>
    </row>
    <row r="564" spans="1:11" ht="24.95" hidden="1" customHeight="1">
      <c r="A564" s="6" t="s">
        <v>2569</v>
      </c>
      <c r="B564" s="6" t="s">
        <v>2794</v>
      </c>
      <c r="C564" s="6" t="s">
        <v>124</v>
      </c>
      <c r="D564" s="20" t="s">
        <v>3023</v>
      </c>
      <c r="E564" s="6" t="s">
        <v>149</v>
      </c>
      <c r="F564" s="6" t="s">
        <v>119</v>
      </c>
      <c r="G564" s="120">
        <v>8000000</v>
      </c>
      <c r="H564" s="6" t="s">
        <v>3021</v>
      </c>
      <c r="I564" s="6" t="s">
        <v>3022</v>
      </c>
      <c r="J564" s="6" t="s">
        <v>1099</v>
      </c>
      <c r="K564" s="6" t="s">
        <v>37</v>
      </c>
    </row>
    <row r="565" spans="1:11" ht="24.95" hidden="1" customHeight="1">
      <c r="A565" s="6" t="s">
        <v>2689</v>
      </c>
      <c r="B565" s="6" t="s">
        <v>2847</v>
      </c>
      <c r="C565" s="6" t="s">
        <v>124</v>
      </c>
      <c r="D565" s="20" t="s">
        <v>3024</v>
      </c>
      <c r="E565" s="6" t="s">
        <v>149</v>
      </c>
      <c r="F565" s="6" t="s">
        <v>18</v>
      </c>
      <c r="G565" s="195">
        <v>34000000</v>
      </c>
      <c r="H565" s="6" t="s">
        <v>2849</v>
      </c>
      <c r="I565" s="6" t="s">
        <v>2850</v>
      </c>
      <c r="J565" s="6" t="s">
        <v>3002</v>
      </c>
      <c r="K565" s="6" t="s">
        <v>37</v>
      </c>
    </row>
    <row r="566" spans="1:11" ht="24.95" hidden="1" customHeight="1">
      <c r="A566" s="10" t="s">
        <v>2569</v>
      </c>
      <c r="B566" s="10" t="s">
        <v>2570</v>
      </c>
      <c r="C566" s="6" t="s">
        <v>124</v>
      </c>
      <c r="D566" s="130" t="s">
        <v>2801</v>
      </c>
      <c r="E566" s="6" t="s">
        <v>78</v>
      </c>
      <c r="F566" s="6" t="s">
        <v>18</v>
      </c>
      <c r="G566" s="134">
        <v>96471000</v>
      </c>
      <c r="H566" s="6" t="s">
        <v>2802</v>
      </c>
      <c r="I566" s="6" t="s">
        <v>2803</v>
      </c>
      <c r="J566" s="6" t="s">
        <v>36</v>
      </c>
      <c r="K566" s="6" t="s">
        <v>37</v>
      </c>
    </row>
    <row r="567" spans="1:11" ht="24.95" hidden="1" customHeight="1">
      <c r="A567" s="10" t="s">
        <v>2569</v>
      </c>
      <c r="B567" s="10" t="s">
        <v>2570</v>
      </c>
      <c r="C567" s="6" t="s">
        <v>124</v>
      </c>
      <c r="D567" s="130" t="s">
        <v>2804</v>
      </c>
      <c r="E567" s="6" t="s">
        <v>78</v>
      </c>
      <c r="F567" s="6" t="s">
        <v>18</v>
      </c>
      <c r="G567" s="134">
        <v>61531000</v>
      </c>
      <c r="H567" s="6" t="s">
        <v>2805</v>
      </c>
      <c r="I567" s="6" t="s">
        <v>2806</v>
      </c>
      <c r="J567" s="6" t="s">
        <v>36</v>
      </c>
      <c r="K567" s="6" t="s">
        <v>37</v>
      </c>
    </row>
    <row r="568" spans="1:11" ht="24.95" hidden="1" customHeight="1">
      <c r="A568" s="6" t="s">
        <v>2569</v>
      </c>
      <c r="B568" s="6" t="s">
        <v>2601</v>
      </c>
      <c r="C568" s="6" t="s">
        <v>2309</v>
      </c>
      <c r="D568" s="20" t="s">
        <v>3025</v>
      </c>
      <c r="E568" s="6" t="s">
        <v>19</v>
      </c>
      <c r="F568" s="6" t="s">
        <v>18</v>
      </c>
      <c r="G568" s="85">
        <v>74698302</v>
      </c>
      <c r="H568" s="6" t="s">
        <v>3026</v>
      </c>
      <c r="I568" s="6" t="s">
        <v>3027</v>
      </c>
      <c r="J568" s="6" t="s">
        <v>1099</v>
      </c>
      <c r="K568" s="6" t="s">
        <v>3028</v>
      </c>
    </row>
    <row r="569" spans="1:11" ht="24.95" hidden="1" customHeight="1">
      <c r="A569" s="6" t="s">
        <v>2668</v>
      </c>
      <c r="B569" s="6" t="s">
        <v>3029</v>
      </c>
      <c r="C569" s="6" t="s">
        <v>3030</v>
      </c>
      <c r="D569" s="20" t="s">
        <v>3031</v>
      </c>
      <c r="E569" s="6" t="s">
        <v>239</v>
      </c>
      <c r="F569" s="6" t="s">
        <v>18</v>
      </c>
      <c r="G569" s="120">
        <v>56000000</v>
      </c>
      <c r="H569" s="6" t="s">
        <v>3032</v>
      </c>
      <c r="I569" s="6" t="s">
        <v>3033</v>
      </c>
      <c r="J569" s="6" t="s">
        <v>3034</v>
      </c>
      <c r="K569" s="6" t="s">
        <v>715</v>
      </c>
    </row>
    <row r="570" spans="1:11" ht="24.95" hidden="1" customHeight="1">
      <c r="A570" s="6" t="s">
        <v>2668</v>
      </c>
      <c r="B570" s="6" t="s">
        <v>3035</v>
      </c>
      <c r="C570" s="6" t="s">
        <v>213</v>
      </c>
      <c r="D570" s="20" t="s">
        <v>3036</v>
      </c>
      <c r="E570" s="6" t="s">
        <v>19</v>
      </c>
      <c r="F570" s="6" t="s">
        <v>18</v>
      </c>
      <c r="G570" s="224">
        <v>83189142</v>
      </c>
      <c r="H570" s="6" t="s">
        <v>3037</v>
      </c>
      <c r="I570" s="6" t="s">
        <v>3038</v>
      </c>
      <c r="J570" s="6" t="s">
        <v>1099</v>
      </c>
      <c r="K570" s="6" t="s">
        <v>3028</v>
      </c>
    </row>
    <row r="571" spans="1:11" ht="24.95" hidden="1" customHeight="1">
      <c r="A571" s="6" t="s">
        <v>2668</v>
      </c>
      <c r="B571" s="6" t="s">
        <v>3035</v>
      </c>
      <c r="C571" s="6" t="s">
        <v>213</v>
      </c>
      <c r="D571" s="47" t="s">
        <v>3039</v>
      </c>
      <c r="E571" s="6" t="s">
        <v>78</v>
      </c>
      <c r="F571" s="6" t="s">
        <v>18</v>
      </c>
      <c r="G571" s="120">
        <v>80000000</v>
      </c>
      <c r="H571" s="6" t="s">
        <v>3040</v>
      </c>
      <c r="I571" s="6" t="s">
        <v>3041</v>
      </c>
      <c r="J571" s="6" t="s">
        <v>36</v>
      </c>
      <c r="K571" s="6" t="s">
        <v>37</v>
      </c>
    </row>
    <row r="572" spans="1:11" ht="24.95" hidden="1" customHeight="1">
      <c r="A572" s="6" t="s">
        <v>2668</v>
      </c>
      <c r="B572" s="6" t="s">
        <v>3035</v>
      </c>
      <c r="C572" s="6" t="s">
        <v>213</v>
      </c>
      <c r="D572" s="47" t="s">
        <v>3042</v>
      </c>
      <c r="E572" s="6" t="s">
        <v>78</v>
      </c>
      <c r="F572" s="6" t="s">
        <v>18</v>
      </c>
      <c r="G572" s="120">
        <v>150000000</v>
      </c>
      <c r="H572" s="6" t="s">
        <v>3040</v>
      </c>
      <c r="I572" s="6" t="s">
        <v>3041</v>
      </c>
      <c r="J572" s="6" t="s">
        <v>36</v>
      </c>
      <c r="K572" s="6" t="s">
        <v>37</v>
      </c>
    </row>
    <row r="573" spans="1:11" ht="24.95" hidden="1" customHeight="1">
      <c r="A573" s="6" t="s">
        <v>2668</v>
      </c>
      <c r="B573" s="6" t="s">
        <v>3035</v>
      </c>
      <c r="C573" s="6" t="s">
        <v>213</v>
      </c>
      <c r="D573" s="47" t="s">
        <v>3043</v>
      </c>
      <c r="E573" s="6" t="s">
        <v>78</v>
      </c>
      <c r="F573" s="6" t="s">
        <v>18</v>
      </c>
      <c r="G573" s="120">
        <v>140000000</v>
      </c>
      <c r="H573" s="6" t="s">
        <v>3040</v>
      </c>
      <c r="I573" s="6" t="s">
        <v>3041</v>
      </c>
      <c r="J573" s="6" t="s">
        <v>36</v>
      </c>
      <c r="K573" s="6" t="s">
        <v>37</v>
      </c>
    </row>
    <row r="574" spans="1:11" ht="24.95" hidden="1" customHeight="1">
      <c r="A574" s="6" t="s">
        <v>2668</v>
      </c>
      <c r="B574" s="6" t="s">
        <v>2706</v>
      </c>
      <c r="C574" s="6" t="s">
        <v>3030</v>
      </c>
      <c r="D574" s="20" t="s">
        <v>3044</v>
      </c>
      <c r="E574" s="6" t="s">
        <v>3045</v>
      </c>
      <c r="F574" s="6" t="s">
        <v>18</v>
      </c>
      <c r="G574" s="120">
        <v>100000000</v>
      </c>
      <c r="H574" s="6" t="s">
        <v>3046</v>
      </c>
      <c r="I574" s="6" t="s">
        <v>3047</v>
      </c>
      <c r="J574" s="6" t="s">
        <v>36</v>
      </c>
      <c r="K574" s="6" t="s">
        <v>3028</v>
      </c>
    </row>
    <row r="575" spans="1:11" ht="24.95" hidden="1" customHeight="1">
      <c r="A575" s="6" t="s">
        <v>2668</v>
      </c>
      <c r="B575" s="6" t="s">
        <v>3048</v>
      </c>
      <c r="C575" s="6" t="s">
        <v>213</v>
      </c>
      <c r="D575" s="20" t="s">
        <v>3049</v>
      </c>
      <c r="E575" s="6" t="s">
        <v>239</v>
      </c>
      <c r="F575" s="6" t="s">
        <v>18</v>
      </c>
      <c r="G575" s="120">
        <v>40000000</v>
      </c>
      <c r="H575" s="6" t="s">
        <v>3050</v>
      </c>
      <c r="I575" s="6" t="s">
        <v>3051</v>
      </c>
      <c r="J575" s="6" t="s">
        <v>36</v>
      </c>
      <c r="K575" s="6" t="s">
        <v>715</v>
      </c>
    </row>
    <row r="576" spans="1:11" ht="24.95" hidden="1" customHeight="1">
      <c r="A576" s="6" t="s">
        <v>2668</v>
      </c>
      <c r="B576" s="6" t="s">
        <v>3052</v>
      </c>
      <c r="C576" s="6" t="s">
        <v>213</v>
      </c>
      <c r="D576" s="20" t="s">
        <v>3053</v>
      </c>
      <c r="E576" s="6" t="s">
        <v>19</v>
      </c>
      <c r="F576" s="6" t="s">
        <v>18</v>
      </c>
      <c r="G576" s="120">
        <v>42000000</v>
      </c>
      <c r="H576" s="6" t="s">
        <v>3054</v>
      </c>
      <c r="I576" s="6" t="s">
        <v>3055</v>
      </c>
      <c r="J576" s="6" t="s">
        <v>36</v>
      </c>
      <c r="K576" s="6" t="s">
        <v>715</v>
      </c>
    </row>
    <row r="577" spans="1:17" ht="24.95" hidden="1" customHeight="1">
      <c r="A577" s="6" t="s">
        <v>2668</v>
      </c>
      <c r="B577" s="6" t="s">
        <v>3056</v>
      </c>
      <c r="C577" s="6" t="s">
        <v>3030</v>
      </c>
      <c r="D577" s="20" t="s">
        <v>3057</v>
      </c>
      <c r="E577" s="6" t="s">
        <v>239</v>
      </c>
      <c r="F577" s="6" t="s">
        <v>18</v>
      </c>
      <c r="G577" s="120">
        <v>140000000</v>
      </c>
      <c r="H577" s="6" t="s">
        <v>3058</v>
      </c>
      <c r="I577" s="6" t="s">
        <v>3059</v>
      </c>
      <c r="J577" s="6" t="s">
        <v>1099</v>
      </c>
      <c r="K577" s="6" t="s">
        <v>3028</v>
      </c>
    </row>
    <row r="578" spans="1:17" ht="24.95" hidden="1" customHeight="1">
      <c r="A578" s="6" t="s">
        <v>2668</v>
      </c>
      <c r="B578" s="6" t="s">
        <v>3060</v>
      </c>
      <c r="C578" s="6" t="s">
        <v>213</v>
      </c>
      <c r="D578" s="20" t="s">
        <v>3061</v>
      </c>
      <c r="E578" s="6" t="s">
        <v>239</v>
      </c>
      <c r="F578" s="6" t="s">
        <v>119</v>
      </c>
      <c r="G578" s="120">
        <v>41000000</v>
      </c>
      <c r="H578" s="6" t="s">
        <v>3062</v>
      </c>
      <c r="I578" s="6" t="s">
        <v>3063</v>
      </c>
      <c r="J578" s="6" t="s">
        <v>36</v>
      </c>
      <c r="K578" s="6" t="s">
        <v>715</v>
      </c>
    </row>
    <row r="579" spans="1:17" ht="24.95" hidden="1" customHeight="1">
      <c r="A579" s="6" t="s">
        <v>2668</v>
      </c>
      <c r="B579" s="6" t="s">
        <v>3064</v>
      </c>
      <c r="C579" s="6" t="s">
        <v>3030</v>
      </c>
      <c r="D579" s="20" t="s">
        <v>3065</v>
      </c>
      <c r="E579" s="6" t="s">
        <v>3045</v>
      </c>
      <c r="F579" s="6" t="s">
        <v>2165</v>
      </c>
      <c r="G579" s="120">
        <v>40000000</v>
      </c>
      <c r="H579" s="6" t="s">
        <v>3066</v>
      </c>
      <c r="I579" s="6" t="s">
        <v>3067</v>
      </c>
      <c r="J579" s="6" t="s">
        <v>3034</v>
      </c>
      <c r="K579" s="6" t="s">
        <v>3028</v>
      </c>
    </row>
    <row r="580" spans="1:17" ht="24.95" hidden="1" customHeight="1">
      <c r="A580" s="6" t="s">
        <v>2668</v>
      </c>
      <c r="B580" s="6" t="s">
        <v>2749</v>
      </c>
      <c r="C580" s="6" t="s">
        <v>3030</v>
      </c>
      <c r="D580" s="20" t="s">
        <v>3068</v>
      </c>
      <c r="E580" s="6" t="s">
        <v>3045</v>
      </c>
      <c r="F580" s="6" t="s">
        <v>2165</v>
      </c>
      <c r="G580" s="195">
        <v>165000000</v>
      </c>
      <c r="H580" s="6" t="s">
        <v>3069</v>
      </c>
      <c r="I580" s="6" t="s">
        <v>3070</v>
      </c>
      <c r="J580" s="6" t="s">
        <v>36</v>
      </c>
      <c r="K580" s="6" t="s">
        <v>3028</v>
      </c>
    </row>
    <row r="581" spans="1:17" ht="24.95" hidden="1" customHeight="1">
      <c r="A581" s="6" t="s">
        <v>2668</v>
      </c>
      <c r="B581" s="6" t="s">
        <v>3071</v>
      </c>
      <c r="C581" s="6" t="s">
        <v>213</v>
      </c>
      <c r="D581" s="20" t="s">
        <v>3072</v>
      </c>
      <c r="E581" s="6" t="s">
        <v>239</v>
      </c>
      <c r="F581" s="6" t="s">
        <v>18</v>
      </c>
      <c r="G581" s="215">
        <v>196959000</v>
      </c>
      <c r="H581" s="6" t="s">
        <v>3073</v>
      </c>
      <c r="I581" s="6" t="s">
        <v>3074</v>
      </c>
      <c r="J581" s="6" t="s">
        <v>1099</v>
      </c>
      <c r="K581" s="6" t="s">
        <v>715</v>
      </c>
    </row>
    <row r="582" spans="1:17" s="83" customFormat="1" ht="24.95" hidden="1" customHeight="1">
      <c r="A582" s="6" t="s">
        <v>2689</v>
      </c>
      <c r="B582" s="6" t="s">
        <v>2847</v>
      </c>
      <c r="C582" s="6" t="s">
        <v>139</v>
      </c>
      <c r="D582" s="20" t="s">
        <v>3075</v>
      </c>
      <c r="E582" s="6" t="s">
        <v>149</v>
      </c>
      <c r="F582" s="6" t="s">
        <v>18</v>
      </c>
      <c r="G582" s="195">
        <v>36000000</v>
      </c>
      <c r="H582" s="6" t="s">
        <v>2849</v>
      </c>
      <c r="I582" s="6" t="s">
        <v>2850</v>
      </c>
      <c r="J582" s="6" t="s">
        <v>3076</v>
      </c>
      <c r="K582" s="6" t="s">
        <v>37</v>
      </c>
      <c r="L582"/>
      <c r="M582"/>
      <c r="N582"/>
      <c r="O582"/>
      <c r="P582"/>
      <c r="Q582"/>
    </row>
    <row r="583" spans="1:17" ht="24.95" customHeight="1">
      <c r="A583" s="6" t="s">
        <v>3077</v>
      </c>
      <c r="B583" s="6" t="s">
        <v>3078</v>
      </c>
      <c r="C583" s="6" t="s">
        <v>3079</v>
      </c>
      <c r="D583" s="20" t="s">
        <v>3080</v>
      </c>
      <c r="E583" s="6" t="s">
        <v>3081</v>
      </c>
      <c r="F583" s="6" t="s">
        <v>2362</v>
      </c>
      <c r="G583" s="195">
        <v>37198943</v>
      </c>
      <c r="H583" s="6" t="s">
        <v>3082</v>
      </c>
      <c r="I583" s="6" t="s">
        <v>3083</v>
      </c>
      <c r="J583" s="6" t="s">
        <v>3084</v>
      </c>
      <c r="K583" s="6" t="s">
        <v>3085</v>
      </c>
    </row>
    <row r="584" spans="1:17" s="84" customFormat="1" ht="24.95" customHeight="1">
      <c r="A584" s="6" t="s">
        <v>2575</v>
      </c>
      <c r="B584" s="6" t="s">
        <v>3086</v>
      </c>
      <c r="C584" s="6" t="s">
        <v>2348</v>
      </c>
      <c r="D584" s="20" t="s">
        <v>3087</v>
      </c>
      <c r="E584" s="6" t="s">
        <v>149</v>
      </c>
      <c r="F584" s="6" t="s">
        <v>18</v>
      </c>
      <c r="G584" s="120">
        <v>30000000</v>
      </c>
      <c r="H584" s="6" t="s">
        <v>3088</v>
      </c>
      <c r="I584" s="6" t="s">
        <v>3089</v>
      </c>
      <c r="J584" s="6" t="s">
        <v>36</v>
      </c>
      <c r="K584" s="6" t="s">
        <v>115</v>
      </c>
      <c r="L584"/>
      <c r="M584"/>
      <c r="N584"/>
      <c r="O584"/>
      <c r="P584"/>
      <c r="Q584"/>
    </row>
    <row r="585" spans="1:17" ht="24.95" customHeight="1">
      <c r="A585" s="6" t="s">
        <v>2575</v>
      </c>
      <c r="B585" s="6" t="s">
        <v>3090</v>
      </c>
      <c r="C585" s="6" t="s">
        <v>2499</v>
      </c>
      <c r="D585" s="20" t="s">
        <v>3091</v>
      </c>
      <c r="E585" s="6" t="s">
        <v>3092</v>
      </c>
      <c r="F585" s="6" t="s">
        <v>18</v>
      </c>
      <c r="G585" s="120">
        <v>103500000</v>
      </c>
      <c r="H585" s="6" t="s">
        <v>3093</v>
      </c>
      <c r="I585" s="6" t="s">
        <v>3094</v>
      </c>
      <c r="J585" s="6" t="s">
        <v>3084</v>
      </c>
      <c r="K585" s="6" t="s">
        <v>715</v>
      </c>
    </row>
    <row r="586" spans="1:17" ht="24.95" customHeight="1">
      <c r="A586" s="10" t="s">
        <v>3756</v>
      </c>
      <c r="B586" s="10" t="s">
        <v>4098</v>
      </c>
      <c r="C586" s="6" t="s">
        <v>130</v>
      </c>
      <c r="D586" s="130" t="s">
        <v>4208</v>
      </c>
      <c r="E586" s="6" t="s">
        <v>149</v>
      </c>
      <c r="F586" s="6" t="s">
        <v>18</v>
      </c>
      <c r="G586" s="120">
        <v>40000000</v>
      </c>
      <c r="H586" s="6" t="s">
        <v>4209</v>
      </c>
      <c r="I586" s="6" t="s">
        <v>4210</v>
      </c>
      <c r="J586" s="6" t="s">
        <v>36</v>
      </c>
      <c r="K586" s="6" t="s">
        <v>37</v>
      </c>
    </row>
    <row r="587" spans="1:17" ht="24.95" customHeight="1">
      <c r="A587" s="6" t="s">
        <v>4211</v>
      </c>
      <c r="B587" s="6" t="s">
        <v>2935</v>
      </c>
      <c r="C587" s="6" t="s">
        <v>130</v>
      </c>
      <c r="D587" s="130" t="s">
        <v>4212</v>
      </c>
      <c r="E587" s="6" t="s">
        <v>149</v>
      </c>
      <c r="F587" s="6" t="s">
        <v>18</v>
      </c>
      <c r="G587" s="120">
        <v>172000000</v>
      </c>
      <c r="H587" s="6" t="s">
        <v>4213</v>
      </c>
      <c r="I587" s="6" t="s">
        <v>4214</v>
      </c>
      <c r="J587" s="6" t="s">
        <v>36</v>
      </c>
      <c r="K587" s="6" t="s">
        <v>2475</v>
      </c>
    </row>
    <row r="588" spans="1:17" ht="24.95" customHeight="1">
      <c r="A588" s="6" t="s">
        <v>4211</v>
      </c>
      <c r="B588" s="6" t="s">
        <v>3749</v>
      </c>
      <c r="C588" s="6" t="s">
        <v>147</v>
      </c>
      <c r="D588" s="44" t="s">
        <v>4215</v>
      </c>
      <c r="E588" s="6" t="s">
        <v>747</v>
      </c>
      <c r="F588" s="6" t="s">
        <v>18</v>
      </c>
      <c r="G588" s="120">
        <v>147000000</v>
      </c>
      <c r="H588" s="6" t="s">
        <v>4216</v>
      </c>
      <c r="I588" s="6" t="s">
        <v>4217</v>
      </c>
      <c r="J588" s="6" t="s">
        <v>36</v>
      </c>
      <c r="K588" s="6" t="s">
        <v>715</v>
      </c>
    </row>
    <row r="589" spans="1:17" ht="24.95" customHeight="1">
      <c r="A589" s="10" t="s">
        <v>4218</v>
      </c>
      <c r="B589" s="6" t="s">
        <v>4219</v>
      </c>
      <c r="C589" s="6" t="s">
        <v>4220</v>
      </c>
      <c r="D589" s="130" t="s">
        <v>4221</v>
      </c>
      <c r="E589" s="6" t="s">
        <v>4222</v>
      </c>
      <c r="F589" s="6" t="s">
        <v>4223</v>
      </c>
      <c r="G589" s="120">
        <v>47500000</v>
      </c>
      <c r="H589" s="6" t="s">
        <v>4224</v>
      </c>
      <c r="I589" s="6" t="s">
        <v>4225</v>
      </c>
      <c r="J589" s="6" t="s">
        <v>4226</v>
      </c>
      <c r="K589" s="6" t="s">
        <v>4227</v>
      </c>
    </row>
    <row r="590" spans="1:17" ht="24.95" customHeight="1">
      <c r="A590" s="10" t="s">
        <v>4211</v>
      </c>
      <c r="B590" s="6" t="s">
        <v>4107</v>
      </c>
      <c r="C590" s="6" t="s">
        <v>147</v>
      </c>
      <c r="D590" s="130" t="s">
        <v>4228</v>
      </c>
      <c r="E590" s="6" t="s">
        <v>149</v>
      </c>
      <c r="F590" s="6" t="s">
        <v>18</v>
      </c>
      <c r="G590" s="134">
        <v>20789000</v>
      </c>
      <c r="H590" s="6" t="s">
        <v>1647</v>
      </c>
      <c r="I590" s="6" t="s">
        <v>4229</v>
      </c>
      <c r="J590" s="6" t="s">
        <v>36</v>
      </c>
      <c r="K590" s="6" t="s">
        <v>85</v>
      </c>
    </row>
    <row r="591" spans="1:17" ht="24.95" customHeight="1">
      <c r="A591" s="10" t="s">
        <v>3748</v>
      </c>
      <c r="B591" s="10" t="s">
        <v>4069</v>
      </c>
      <c r="C591" s="6" t="s">
        <v>704</v>
      </c>
      <c r="D591" s="130" t="s">
        <v>4230</v>
      </c>
      <c r="E591" s="6" t="s">
        <v>149</v>
      </c>
      <c r="F591" s="6" t="s">
        <v>86</v>
      </c>
      <c r="G591" s="120">
        <v>50000000</v>
      </c>
      <c r="H591" s="6" t="s">
        <v>4231</v>
      </c>
      <c r="I591" s="6" t="s">
        <v>4232</v>
      </c>
      <c r="J591" s="6" t="s">
        <v>171</v>
      </c>
      <c r="K591" s="6" t="s">
        <v>85</v>
      </c>
    </row>
    <row r="592" spans="1:17" ht="24.95" customHeight="1">
      <c r="A592" s="10" t="s">
        <v>3748</v>
      </c>
      <c r="B592" s="10" t="s">
        <v>4069</v>
      </c>
      <c r="C592" s="6" t="s">
        <v>147</v>
      </c>
      <c r="D592" s="130" t="s">
        <v>4233</v>
      </c>
      <c r="E592" s="6" t="s">
        <v>4234</v>
      </c>
      <c r="F592" s="6" t="s">
        <v>18</v>
      </c>
      <c r="G592" s="134">
        <v>140000000</v>
      </c>
      <c r="H592" s="6" t="s">
        <v>4235</v>
      </c>
      <c r="I592" s="6" t="s">
        <v>4236</v>
      </c>
      <c r="J592" s="6" t="s">
        <v>36</v>
      </c>
      <c r="K592" s="6" t="s">
        <v>715</v>
      </c>
    </row>
    <row r="593" spans="1:11" ht="24.95" hidden="1" customHeight="1">
      <c r="A593" s="6" t="s">
        <v>3748</v>
      </c>
      <c r="B593" s="6" t="s">
        <v>3749</v>
      </c>
      <c r="C593" s="6" t="s">
        <v>108</v>
      </c>
      <c r="D593" s="130" t="s">
        <v>4237</v>
      </c>
      <c r="E593" s="6" t="s">
        <v>19</v>
      </c>
      <c r="F593" s="6" t="s">
        <v>18</v>
      </c>
      <c r="G593" s="120">
        <v>30000000</v>
      </c>
      <c r="H593" s="6" t="s">
        <v>3754</v>
      </c>
      <c r="I593" s="6" t="s">
        <v>3755</v>
      </c>
      <c r="J593" s="6" t="s">
        <v>36</v>
      </c>
      <c r="K593" s="6" t="s">
        <v>37</v>
      </c>
    </row>
    <row r="594" spans="1:11" ht="24.95" hidden="1" customHeight="1">
      <c r="A594" s="10" t="s">
        <v>3756</v>
      </c>
      <c r="B594" s="10" t="s">
        <v>4098</v>
      </c>
      <c r="C594" s="6" t="s">
        <v>108</v>
      </c>
      <c r="D594" s="130" t="s">
        <v>4238</v>
      </c>
      <c r="E594" s="6" t="s">
        <v>78</v>
      </c>
      <c r="F594" s="6" t="s">
        <v>18</v>
      </c>
      <c r="G594" s="120">
        <v>100000000</v>
      </c>
      <c r="H594" s="6" t="s">
        <v>4100</v>
      </c>
      <c r="I594" s="6" t="s">
        <v>4101</v>
      </c>
      <c r="J594" s="6" t="s">
        <v>36</v>
      </c>
      <c r="K594" s="6" t="s">
        <v>37</v>
      </c>
    </row>
    <row r="595" spans="1:11" ht="24.95" hidden="1" customHeight="1">
      <c r="A595" s="10" t="s">
        <v>3748</v>
      </c>
      <c r="B595" s="10" t="s">
        <v>3781</v>
      </c>
      <c r="C595" s="6" t="s">
        <v>51</v>
      </c>
      <c r="D595" s="130" t="s">
        <v>4239</v>
      </c>
      <c r="E595" s="122" t="s">
        <v>149</v>
      </c>
      <c r="F595" s="123" t="s">
        <v>86</v>
      </c>
      <c r="G595" s="85">
        <v>46542969</v>
      </c>
      <c r="H595" s="124" t="s">
        <v>3783</v>
      </c>
      <c r="I595" s="125" t="s">
        <v>3784</v>
      </c>
      <c r="J595" s="123" t="s">
        <v>36</v>
      </c>
      <c r="K595" s="123" t="s">
        <v>37</v>
      </c>
    </row>
    <row r="596" spans="1:11" ht="24.95" hidden="1" customHeight="1">
      <c r="A596" s="6" t="s">
        <v>3756</v>
      </c>
      <c r="B596" s="6" t="s">
        <v>3798</v>
      </c>
      <c r="C596" s="6" t="s">
        <v>108</v>
      </c>
      <c r="D596" s="130" t="s">
        <v>4240</v>
      </c>
      <c r="E596" s="6" t="s">
        <v>19</v>
      </c>
      <c r="F596" s="6" t="s">
        <v>18</v>
      </c>
      <c r="G596" s="206">
        <v>23754000</v>
      </c>
      <c r="H596" s="6" t="s">
        <v>4241</v>
      </c>
      <c r="I596" s="6" t="s">
        <v>4242</v>
      </c>
      <c r="J596" s="6" t="s">
        <v>36</v>
      </c>
      <c r="K596" s="6" t="s">
        <v>133</v>
      </c>
    </row>
    <row r="597" spans="1:11" ht="24.95" hidden="1" customHeight="1">
      <c r="A597" s="6" t="s">
        <v>3756</v>
      </c>
      <c r="B597" s="6" t="s">
        <v>3798</v>
      </c>
      <c r="C597" s="6" t="s">
        <v>108</v>
      </c>
      <c r="D597" s="130" t="s">
        <v>4243</v>
      </c>
      <c r="E597" s="6" t="s">
        <v>19</v>
      </c>
      <c r="F597" s="6" t="s">
        <v>18</v>
      </c>
      <c r="G597" s="206">
        <v>38927670</v>
      </c>
      <c r="H597" s="6" t="s">
        <v>4244</v>
      </c>
      <c r="I597" s="6" t="s">
        <v>4245</v>
      </c>
      <c r="J597" s="6" t="s">
        <v>36</v>
      </c>
      <c r="K597" s="6" t="s">
        <v>715</v>
      </c>
    </row>
    <row r="598" spans="1:11" ht="24.95" hidden="1" customHeight="1">
      <c r="A598" s="6" t="s">
        <v>3748</v>
      </c>
      <c r="B598" s="6" t="s">
        <v>845</v>
      </c>
      <c r="C598" s="6" t="s">
        <v>108</v>
      </c>
      <c r="D598" s="130" t="s">
        <v>4246</v>
      </c>
      <c r="E598" s="6" t="s">
        <v>149</v>
      </c>
      <c r="F598" s="6" t="s">
        <v>18</v>
      </c>
      <c r="G598" s="120">
        <v>200000000</v>
      </c>
      <c r="H598" s="6" t="s">
        <v>4247</v>
      </c>
      <c r="I598" s="6" t="s">
        <v>4248</v>
      </c>
      <c r="J598" s="6" t="s">
        <v>36</v>
      </c>
      <c r="K598" s="6" t="s">
        <v>37</v>
      </c>
    </row>
    <row r="599" spans="1:11" ht="24.95" hidden="1" customHeight="1">
      <c r="A599" s="10" t="s">
        <v>3748</v>
      </c>
      <c r="B599" s="6" t="s">
        <v>845</v>
      </c>
      <c r="C599" s="6" t="s">
        <v>108</v>
      </c>
      <c r="D599" s="44" t="s">
        <v>4249</v>
      </c>
      <c r="E599" s="7" t="s">
        <v>149</v>
      </c>
      <c r="F599" s="6" t="s">
        <v>18</v>
      </c>
      <c r="G599" s="120">
        <v>1823192256</v>
      </c>
      <c r="H599" s="6" t="s">
        <v>4250</v>
      </c>
      <c r="I599" s="6" t="s">
        <v>4251</v>
      </c>
      <c r="J599" s="6" t="s">
        <v>36</v>
      </c>
      <c r="K599" s="6" t="s">
        <v>37</v>
      </c>
    </row>
    <row r="600" spans="1:11" ht="24.95" hidden="1" customHeight="1">
      <c r="A600" s="6" t="s">
        <v>3748</v>
      </c>
      <c r="B600" s="6" t="s">
        <v>3881</v>
      </c>
      <c r="C600" s="6" t="s">
        <v>108</v>
      </c>
      <c r="D600" s="130" t="s">
        <v>4252</v>
      </c>
      <c r="E600" s="6" t="s">
        <v>962</v>
      </c>
      <c r="F600" s="6" t="s">
        <v>86</v>
      </c>
      <c r="G600" s="120">
        <v>163668830</v>
      </c>
      <c r="H600" s="6" t="s">
        <v>4253</v>
      </c>
      <c r="I600" s="6" t="s">
        <v>4254</v>
      </c>
      <c r="J600" s="6" t="s">
        <v>36</v>
      </c>
      <c r="K600" s="6" t="s">
        <v>715</v>
      </c>
    </row>
    <row r="601" spans="1:11" ht="24.95" hidden="1" customHeight="1">
      <c r="A601" s="6" t="s">
        <v>3748</v>
      </c>
      <c r="B601" s="6" t="s">
        <v>4255</v>
      </c>
      <c r="C601" s="6" t="s">
        <v>108</v>
      </c>
      <c r="D601" s="130" t="s">
        <v>4256</v>
      </c>
      <c r="E601" s="6" t="s">
        <v>747</v>
      </c>
      <c r="F601" s="6" t="s">
        <v>18</v>
      </c>
      <c r="G601" s="120">
        <v>3000000000</v>
      </c>
      <c r="H601" s="6" t="s">
        <v>4257</v>
      </c>
      <c r="I601" s="6" t="s">
        <v>4258</v>
      </c>
      <c r="J601" s="6" t="s">
        <v>36</v>
      </c>
      <c r="K601" s="6" t="s">
        <v>715</v>
      </c>
    </row>
    <row r="602" spans="1:11" ht="24.95" hidden="1" customHeight="1">
      <c r="A602" s="10" t="s">
        <v>3748</v>
      </c>
      <c r="B602" s="6" t="s">
        <v>4094</v>
      </c>
      <c r="C602" s="6" t="s">
        <v>42</v>
      </c>
      <c r="D602" s="130" t="s">
        <v>4259</v>
      </c>
      <c r="E602" s="6" t="s">
        <v>19</v>
      </c>
      <c r="F602" s="6" t="s">
        <v>18</v>
      </c>
      <c r="G602" s="120">
        <v>160000000</v>
      </c>
      <c r="H602" s="6" t="s">
        <v>4260</v>
      </c>
      <c r="I602" s="6" t="s">
        <v>4261</v>
      </c>
      <c r="J602" s="6" t="s">
        <v>36</v>
      </c>
      <c r="K602" s="6" t="s">
        <v>844</v>
      </c>
    </row>
    <row r="603" spans="1:11" ht="24.95" hidden="1" customHeight="1">
      <c r="A603" s="10" t="s">
        <v>3756</v>
      </c>
      <c r="B603" s="10" t="s">
        <v>4098</v>
      </c>
      <c r="C603" s="6" t="s">
        <v>42</v>
      </c>
      <c r="D603" s="130" t="s">
        <v>4262</v>
      </c>
      <c r="E603" s="6" t="s">
        <v>149</v>
      </c>
      <c r="F603" s="6" t="s">
        <v>18</v>
      </c>
      <c r="G603" s="120">
        <v>35000000</v>
      </c>
      <c r="H603" s="6" t="s">
        <v>4209</v>
      </c>
      <c r="I603" s="6" t="s">
        <v>4210</v>
      </c>
      <c r="J603" s="6" t="s">
        <v>36</v>
      </c>
      <c r="K603" s="6" t="s">
        <v>37</v>
      </c>
    </row>
    <row r="604" spans="1:11" ht="24.95" hidden="1" customHeight="1">
      <c r="A604" s="6" t="s">
        <v>3748</v>
      </c>
      <c r="B604" s="6" t="s">
        <v>3881</v>
      </c>
      <c r="C604" s="6" t="s">
        <v>42</v>
      </c>
      <c r="D604" s="130" t="s">
        <v>4263</v>
      </c>
      <c r="E604" s="6" t="s">
        <v>78</v>
      </c>
      <c r="F604" s="6" t="s">
        <v>18</v>
      </c>
      <c r="G604" s="120">
        <v>130000000</v>
      </c>
      <c r="H604" s="6" t="s">
        <v>4051</v>
      </c>
      <c r="I604" s="6" t="s">
        <v>3884</v>
      </c>
      <c r="J604" s="6" t="s">
        <v>36</v>
      </c>
      <c r="K604" s="6" t="s">
        <v>37</v>
      </c>
    </row>
    <row r="605" spans="1:11" ht="24.95" hidden="1" customHeight="1">
      <c r="A605" s="6" t="s">
        <v>3748</v>
      </c>
      <c r="B605" s="6" t="s">
        <v>3952</v>
      </c>
      <c r="C605" s="6" t="s">
        <v>42</v>
      </c>
      <c r="D605" s="130" t="s">
        <v>4264</v>
      </c>
      <c r="E605" s="6" t="s">
        <v>149</v>
      </c>
      <c r="F605" s="6" t="s">
        <v>18</v>
      </c>
      <c r="G605" s="134">
        <v>57000000</v>
      </c>
      <c r="H605" s="6" t="s">
        <v>4265</v>
      </c>
      <c r="I605" s="6" t="s">
        <v>4266</v>
      </c>
      <c r="J605" s="6" t="s">
        <v>36</v>
      </c>
      <c r="K605" s="6" t="s">
        <v>37</v>
      </c>
    </row>
    <row r="606" spans="1:11" ht="24.95" hidden="1" customHeight="1">
      <c r="A606" s="10" t="s">
        <v>3756</v>
      </c>
      <c r="B606" s="10" t="s">
        <v>4098</v>
      </c>
      <c r="C606" s="6" t="s">
        <v>180</v>
      </c>
      <c r="D606" s="130" t="s">
        <v>4267</v>
      </c>
      <c r="E606" s="6" t="s">
        <v>149</v>
      </c>
      <c r="F606" s="6" t="s">
        <v>18</v>
      </c>
      <c r="G606" s="120">
        <v>60000000</v>
      </c>
      <c r="H606" s="6" t="s">
        <v>4209</v>
      </c>
      <c r="I606" s="6" t="s">
        <v>4210</v>
      </c>
      <c r="J606" s="6" t="s">
        <v>36</v>
      </c>
      <c r="K606" s="6" t="s">
        <v>37</v>
      </c>
    </row>
    <row r="607" spans="1:11" ht="24.95" hidden="1" customHeight="1">
      <c r="A607" s="10" t="s">
        <v>3748</v>
      </c>
      <c r="B607" s="10" t="s">
        <v>4107</v>
      </c>
      <c r="C607" s="6" t="s">
        <v>72</v>
      </c>
      <c r="D607" s="130" t="s">
        <v>4268</v>
      </c>
      <c r="E607" s="6" t="s">
        <v>4269</v>
      </c>
      <c r="F607" s="6" t="s">
        <v>18</v>
      </c>
      <c r="G607" s="120">
        <v>90000000</v>
      </c>
      <c r="H607" s="6" t="s">
        <v>4270</v>
      </c>
      <c r="I607" s="6" t="s">
        <v>4271</v>
      </c>
      <c r="J607" s="6" t="s">
        <v>36</v>
      </c>
      <c r="K607" s="6" t="s">
        <v>2366</v>
      </c>
    </row>
    <row r="608" spans="1:11" ht="24.95" hidden="1" customHeight="1">
      <c r="A608" s="10" t="s">
        <v>4173</v>
      </c>
      <c r="B608" s="6" t="s">
        <v>4272</v>
      </c>
      <c r="C608" s="6" t="s">
        <v>180</v>
      </c>
      <c r="D608" s="130" t="s">
        <v>4273</v>
      </c>
      <c r="E608" s="6" t="s">
        <v>19</v>
      </c>
      <c r="F608" s="6" t="s">
        <v>18</v>
      </c>
      <c r="G608" s="120">
        <v>200000000</v>
      </c>
      <c r="H608" s="6" t="s">
        <v>4274</v>
      </c>
      <c r="I608" s="6" t="s">
        <v>4275</v>
      </c>
      <c r="J608" s="6" t="s">
        <v>36</v>
      </c>
      <c r="K608" s="6" t="s">
        <v>4172</v>
      </c>
    </row>
    <row r="609" spans="1:11" ht="24.95" hidden="1" customHeight="1">
      <c r="A609" s="10" t="s">
        <v>4173</v>
      </c>
      <c r="B609" s="10" t="s">
        <v>4276</v>
      </c>
      <c r="C609" s="6" t="s">
        <v>180</v>
      </c>
      <c r="D609" s="130" t="s">
        <v>4277</v>
      </c>
      <c r="E609" s="6" t="s">
        <v>149</v>
      </c>
      <c r="F609" s="6" t="s">
        <v>2362</v>
      </c>
      <c r="G609" s="120">
        <v>50000000</v>
      </c>
      <c r="H609" s="6" t="s">
        <v>4278</v>
      </c>
      <c r="I609" s="6" t="s">
        <v>4279</v>
      </c>
      <c r="J609" s="6" t="s">
        <v>36</v>
      </c>
      <c r="K609" s="6" t="s">
        <v>37</v>
      </c>
    </row>
    <row r="610" spans="1:11" ht="24.95" hidden="1" customHeight="1">
      <c r="A610" s="6" t="s">
        <v>4173</v>
      </c>
      <c r="B610" s="6" t="s">
        <v>3086</v>
      </c>
      <c r="C610" s="121" t="s">
        <v>4280</v>
      </c>
      <c r="D610" s="48" t="s">
        <v>4281</v>
      </c>
      <c r="E610" s="22" t="s">
        <v>3081</v>
      </c>
      <c r="F610" s="22" t="s">
        <v>2362</v>
      </c>
      <c r="G610" s="126">
        <v>20000000</v>
      </c>
      <c r="H610" s="6" t="s">
        <v>4282</v>
      </c>
      <c r="I610" s="6" t="s">
        <v>4283</v>
      </c>
      <c r="J610" s="6" t="s">
        <v>36</v>
      </c>
      <c r="K610" s="6" t="s">
        <v>115</v>
      </c>
    </row>
    <row r="611" spans="1:11" ht="24.95" hidden="1" customHeight="1">
      <c r="A611" s="6" t="s">
        <v>4173</v>
      </c>
      <c r="B611" s="6" t="s">
        <v>4284</v>
      </c>
      <c r="C611" s="6" t="s">
        <v>180</v>
      </c>
      <c r="D611" s="130" t="s">
        <v>4285</v>
      </c>
      <c r="E611" s="6" t="s">
        <v>149</v>
      </c>
      <c r="F611" s="6" t="s">
        <v>18</v>
      </c>
      <c r="G611" s="120">
        <v>110000000</v>
      </c>
      <c r="H611" s="6" t="s">
        <v>4286</v>
      </c>
      <c r="I611" s="6" t="s">
        <v>4287</v>
      </c>
      <c r="J611" s="6" t="s">
        <v>36</v>
      </c>
      <c r="K611" s="6" t="s">
        <v>37</v>
      </c>
    </row>
    <row r="612" spans="1:11" ht="24.95" hidden="1" customHeight="1">
      <c r="A612" s="10" t="s">
        <v>3756</v>
      </c>
      <c r="B612" s="10" t="s">
        <v>4098</v>
      </c>
      <c r="C612" s="6" t="s">
        <v>29</v>
      </c>
      <c r="D612" s="130" t="s">
        <v>4288</v>
      </c>
      <c r="E612" s="6" t="s">
        <v>149</v>
      </c>
      <c r="F612" s="6" t="s">
        <v>18</v>
      </c>
      <c r="G612" s="120">
        <v>40000000</v>
      </c>
      <c r="H612" s="6" t="s">
        <v>4209</v>
      </c>
      <c r="I612" s="6" t="s">
        <v>4210</v>
      </c>
      <c r="J612" s="6" t="s">
        <v>36</v>
      </c>
      <c r="K612" s="6" t="s">
        <v>37</v>
      </c>
    </row>
    <row r="613" spans="1:11" ht="24.95" hidden="1" customHeight="1">
      <c r="A613" s="6" t="s">
        <v>3756</v>
      </c>
      <c r="B613" s="6" t="s">
        <v>4289</v>
      </c>
      <c r="C613" s="6" t="s">
        <v>29</v>
      </c>
      <c r="D613" s="130" t="s">
        <v>4290</v>
      </c>
      <c r="E613" s="6" t="s">
        <v>239</v>
      </c>
      <c r="F613" s="6" t="s">
        <v>18</v>
      </c>
      <c r="G613" s="120">
        <v>124000000</v>
      </c>
      <c r="H613" s="6" t="s">
        <v>4291</v>
      </c>
      <c r="I613" s="6" t="s">
        <v>4292</v>
      </c>
      <c r="J613" s="6" t="s">
        <v>36</v>
      </c>
      <c r="K613" s="6" t="s">
        <v>715</v>
      </c>
    </row>
    <row r="614" spans="1:11" ht="24.95" hidden="1" customHeight="1">
      <c r="A614" s="10" t="s">
        <v>4173</v>
      </c>
      <c r="B614" s="6" t="s">
        <v>2376</v>
      </c>
      <c r="C614" s="6" t="s">
        <v>4293</v>
      </c>
      <c r="D614" s="48" t="s">
        <v>4294</v>
      </c>
      <c r="E614" s="7" t="s">
        <v>2574</v>
      </c>
      <c r="F614" s="6" t="s">
        <v>2362</v>
      </c>
      <c r="G614" s="126">
        <v>21000000</v>
      </c>
      <c r="H614" s="22" t="s">
        <v>4295</v>
      </c>
      <c r="I614" s="6" t="s">
        <v>4296</v>
      </c>
      <c r="J614" s="6" t="s">
        <v>36</v>
      </c>
      <c r="K614" s="6" t="s">
        <v>37</v>
      </c>
    </row>
    <row r="615" spans="1:11" ht="24.95" hidden="1" customHeight="1">
      <c r="A615" s="10" t="s">
        <v>4173</v>
      </c>
      <c r="B615" s="6" t="s">
        <v>2376</v>
      </c>
      <c r="C615" s="6" t="s">
        <v>4293</v>
      </c>
      <c r="D615" s="130" t="s">
        <v>4297</v>
      </c>
      <c r="E615" s="7" t="s">
        <v>149</v>
      </c>
      <c r="F615" s="6" t="s">
        <v>18</v>
      </c>
      <c r="G615" s="120">
        <v>200000000</v>
      </c>
      <c r="H615" s="6" t="s">
        <v>4298</v>
      </c>
      <c r="I615" s="6" t="s">
        <v>4299</v>
      </c>
      <c r="J615" s="6" t="s">
        <v>36</v>
      </c>
      <c r="K615" s="6" t="s">
        <v>37</v>
      </c>
    </row>
    <row r="616" spans="1:11" ht="24.95" hidden="1" customHeight="1">
      <c r="A616" s="6" t="s">
        <v>4173</v>
      </c>
      <c r="B616" s="6" t="s">
        <v>3086</v>
      </c>
      <c r="C616" s="6" t="s">
        <v>4300</v>
      </c>
      <c r="D616" s="130" t="s">
        <v>4301</v>
      </c>
      <c r="E616" s="6" t="s">
        <v>19</v>
      </c>
      <c r="F616" s="6" t="s">
        <v>18</v>
      </c>
      <c r="G616" s="120">
        <v>70000000</v>
      </c>
      <c r="H616" s="6" t="s">
        <v>4302</v>
      </c>
      <c r="I616" s="6" t="s">
        <v>4303</v>
      </c>
      <c r="J616" s="6" t="s">
        <v>36</v>
      </c>
      <c r="K616" s="6" t="s">
        <v>115</v>
      </c>
    </row>
    <row r="617" spans="1:11" ht="24.95" hidden="1" customHeight="1">
      <c r="A617" s="6" t="s">
        <v>4173</v>
      </c>
      <c r="B617" s="6" t="s">
        <v>4284</v>
      </c>
      <c r="C617" s="6" t="s">
        <v>136</v>
      </c>
      <c r="D617" s="130" t="s">
        <v>4304</v>
      </c>
      <c r="E617" s="6" t="s">
        <v>19</v>
      </c>
      <c r="F617" s="6" t="s">
        <v>18</v>
      </c>
      <c r="G617" s="120">
        <v>350000000</v>
      </c>
      <c r="H617" s="6" t="s">
        <v>4305</v>
      </c>
      <c r="I617" s="6" t="s">
        <v>4306</v>
      </c>
      <c r="J617" s="6" t="s">
        <v>36</v>
      </c>
      <c r="K617" s="6" t="s">
        <v>37</v>
      </c>
    </row>
    <row r="618" spans="1:11" ht="24.95" hidden="1" customHeight="1">
      <c r="A618" s="10" t="s">
        <v>4173</v>
      </c>
      <c r="B618" s="6" t="s">
        <v>4307</v>
      </c>
      <c r="C618" s="6" t="s">
        <v>124</v>
      </c>
      <c r="D618" s="130" t="s">
        <v>4308</v>
      </c>
      <c r="E618" s="123" t="s">
        <v>239</v>
      </c>
      <c r="F618" s="123" t="s">
        <v>18</v>
      </c>
      <c r="G618" s="85">
        <v>115000000</v>
      </c>
      <c r="H618" s="123" t="s">
        <v>4309</v>
      </c>
      <c r="I618" s="123" t="s">
        <v>4310</v>
      </c>
      <c r="J618" s="6" t="s">
        <v>36</v>
      </c>
      <c r="K618" s="123" t="s">
        <v>844</v>
      </c>
    </row>
    <row r="619" spans="1:11" ht="24.95" hidden="1" customHeight="1">
      <c r="A619" s="6" t="s">
        <v>4173</v>
      </c>
      <c r="B619" s="6" t="s">
        <v>4311</v>
      </c>
      <c r="C619" s="6" t="s">
        <v>124</v>
      </c>
      <c r="D619" s="130" t="s">
        <v>4312</v>
      </c>
      <c r="E619" s="6" t="s">
        <v>149</v>
      </c>
      <c r="F619" s="6" t="s">
        <v>18</v>
      </c>
      <c r="G619" s="134">
        <v>34000000</v>
      </c>
      <c r="H619" s="6" t="s">
        <v>4313</v>
      </c>
      <c r="I619" s="6" t="s">
        <v>4314</v>
      </c>
      <c r="J619" s="6" t="s">
        <v>36</v>
      </c>
      <c r="K619" s="6" t="s">
        <v>37</v>
      </c>
    </row>
    <row r="620" spans="1:11" ht="24.95" hidden="1" customHeight="1">
      <c r="A620" s="6" t="s">
        <v>4173</v>
      </c>
      <c r="B620" s="6" t="s">
        <v>4315</v>
      </c>
      <c r="C620" s="6" t="s">
        <v>4316</v>
      </c>
      <c r="D620" s="130" t="s">
        <v>4317</v>
      </c>
      <c r="E620" s="6" t="s">
        <v>239</v>
      </c>
      <c r="F620" s="6" t="s">
        <v>18</v>
      </c>
      <c r="G620" s="120">
        <v>160000000</v>
      </c>
      <c r="H620" s="6" t="s">
        <v>4318</v>
      </c>
      <c r="I620" s="6" t="s">
        <v>4319</v>
      </c>
      <c r="J620" s="6" t="s">
        <v>36</v>
      </c>
      <c r="K620" s="6" t="s">
        <v>844</v>
      </c>
    </row>
    <row r="621" spans="1:11" ht="24.95" hidden="1" customHeight="1">
      <c r="A621" s="10" t="s">
        <v>4173</v>
      </c>
      <c r="B621" s="10" t="s">
        <v>4320</v>
      </c>
      <c r="C621" s="6" t="s">
        <v>213</v>
      </c>
      <c r="D621" s="130" t="s">
        <v>4321</v>
      </c>
      <c r="E621" s="6" t="s">
        <v>239</v>
      </c>
      <c r="F621" s="6" t="s">
        <v>2362</v>
      </c>
      <c r="G621" s="120">
        <v>70000000</v>
      </c>
      <c r="H621" s="6" t="s">
        <v>4322</v>
      </c>
      <c r="I621" s="6" t="s">
        <v>4323</v>
      </c>
      <c r="J621" s="6" t="s">
        <v>3084</v>
      </c>
      <c r="K621" s="6" t="s">
        <v>715</v>
      </c>
    </row>
    <row r="622" spans="1:11" ht="24.95" hidden="1" customHeight="1">
      <c r="A622" s="10" t="s">
        <v>4173</v>
      </c>
      <c r="B622" s="10" t="s">
        <v>4320</v>
      </c>
      <c r="C622" s="6" t="s">
        <v>213</v>
      </c>
      <c r="D622" s="130" t="s">
        <v>4324</v>
      </c>
      <c r="E622" s="6" t="s">
        <v>239</v>
      </c>
      <c r="F622" s="6" t="s">
        <v>18</v>
      </c>
      <c r="G622" s="134">
        <v>45000000</v>
      </c>
      <c r="H622" s="6" t="s">
        <v>4325</v>
      </c>
      <c r="I622" s="6" t="s">
        <v>4326</v>
      </c>
      <c r="J622" s="6" t="s">
        <v>36</v>
      </c>
      <c r="K622" s="6" t="s">
        <v>715</v>
      </c>
    </row>
    <row r="623" spans="1:11" ht="24.95" hidden="1" customHeight="1">
      <c r="A623" s="6" t="s">
        <v>4173</v>
      </c>
      <c r="B623" s="6" t="s">
        <v>4311</v>
      </c>
      <c r="C623" s="6" t="s">
        <v>213</v>
      </c>
      <c r="D623" s="48" t="s">
        <v>4327</v>
      </c>
      <c r="E623" s="6" t="s">
        <v>239</v>
      </c>
      <c r="F623" s="6" t="s">
        <v>18</v>
      </c>
      <c r="G623" s="134">
        <v>77000000</v>
      </c>
      <c r="H623" s="6" t="s">
        <v>4328</v>
      </c>
      <c r="I623" s="6" t="s">
        <v>4329</v>
      </c>
      <c r="J623" s="6" t="s">
        <v>36</v>
      </c>
      <c r="K623" s="6" t="s">
        <v>715</v>
      </c>
    </row>
    <row r="624" spans="1:11" ht="24.95" hidden="1" customHeight="1">
      <c r="A624" s="10" t="s">
        <v>4173</v>
      </c>
      <c r="B624" s="10" t="s">
        <v>4276</v>
      </c>
      <c r="C624" s="6" t="s">
        <v>4330</v>
      </c>
      <c r="D624" s="130" t="s">
        <v>4331</v>
      </c>
      <c r="E624" s="6" t="s">
        <v>149</v>
      </c>
      <c r="F624" s="6" t="s">
        <v>2362</v>
      </c>
      <c r="G624" s="120">
        <v>40000000</v>
      </c>
      <c r="H624" s="6" t="s">
        <v>4278</v>
      </c>
      <c r="I624" s="6" t="s">
        <v>4279</v>
      </c>
      <c r="J624" s="6" t="s">
        <v>36</v>
      </c>
      <c r="K624" s="6" t="s">
        <v>2574</v>
      </c>
    </row>
    <row r="625" spans="1:11" ht="24.95" hidden="1" customHeight="1">
      <c r="A625" s="10" t="s">
        <v>3756</v>
      </c>
      <c r="B625" s="10" t="s">
        <v>4098</v>
      </c>
      <c r="C625" s="6" t="s">
        <v>139</v>
      </c>
      <c r="D625" s="130" t="s">
        <v>4332</v>
      </c>
      <c r="E625" s="6" t="s">
        <v>149</v>
      </c>
      <c r="F625" s="6" t="s">
        <v>18</v>
      </c>
      <c r="G625" s="120">
        <v>35000000</v>
      </c>
      <c r="H625" s="6" t="s">
        <v>4209</v>
      </c>
      <c r="I625" s="6" t="s">
        <v>4210</v>
      </c>
      <c r="J625" s="6" t="s">
        <v>36</v>
      </c>
      <c r="K625" s="6" t="s">
        <v>37</v>
      </c>
    </row>
    <row r="626" spans="1:11" ht="24.95" hidden="1" customHeight="1">
      <c r="A626" s="7" t="s">
        <v>4404</v>
      </c>
      <c r="B626" s="43" t="s">
        <v>4405</v>
      </c>
      <c r="C626" s="7" t="s">
        <v>2110</v>
      </c>
      <c r="D626" s="160" t="s">
        <v>4711</v>
      </c>
      <c r="E626" s="7" t="s">
        <v>2866</v>
      </c>
      <c r="F626" s="7" t="s">
        <v>18</v>
      </c>
      <c r="G626" s="197">
        <v>31529107</v>
      </c>
      <c r="H626" s="7" t="s">
        <v>4402</v>
      </c>
      <c r="I626" s="7" t="s">
        <v>4403</v>
      </c>
      <c r="J626" s="7" t="s">
        <v>36</v>
      </c>
      <c r="K626" s="7" t="s">
        <v>37</v>
      </c>
    </row>
    <row r="627" spans="1:11" ht="24.95" hidden="1" customHeight="1">
      <c r="A627" s="6" t="s">
        <v>4404</v>
      </c>
      <c r="B627" s="10" t="s">
        <v>4405</v>
      </c>
      <c r="C627" s="6" t="s">
        <v>51</v>
      </c>
      <c r="D627" s="130" t="s">
        <v>4712</v>
      </c>
      <c r="E627" s="6" t="s">
        <v>232</v>
      </c>
      <c r="F627" s="6" t="s">
        <v>18</v>
      </c>
      <c r="G627" s="120">
        <v>33030496</v>
      </c>
      <c r="H627" s="6" t="s">
        <v>4339</v>
      </c>
      <c r="I627" s="6" t="s">
        <v>4340</v>
      </c>
      <c r="J627" s="6" t="s">
        <v>36</v>
      </c>
      <c r="K627" s="6" t="s">
        <v>37</v>
      </c>
    </row>
    <row r="628" spans="1:11" ht="24.95" hidden="1" customHeight="1">
      <c r="A628" s="6" t="s">
        <v>4333</v>
      </c>
      <c r="B628" s="10" t="s">
        <v>4337</v>
      </c>
      <c r="C628" s="6" t="s">
        <v>51</v>
      </c>
      <c r="D628" s="130" t="s">
        <v>4713</v>
      </c>
      <c r="E628" s="6" t="s">
        <v>232</v>
      </c>
      <c r="F628" s="6" t="s">
        <v>18</v>
      </c>
      <c r="G628" s="120">
        <v>30027723</v>
      </c>
      <c r="H628" s="6" t="s">
        <v>4343</v>
      </c>
      <c r="I628" s="6" t="s">
        <v>4344</v>
      </c>
      <c r="J628" s="6" t="s">
        <v>36</v>
      </c>
      <c r="K628" s="6" t="s">
        <v>292</v>
      </c>
    </row>
    <row r="629" spans="1:11" ht="24.95" hidden="1" customHeight="1">
      <c r="A629" s="6" t="s">
        <v>4333</v>
      </c>
      <c r="B629" s="10" t="s">
        <v>4337</v>
      </c>
      <c r="C629" s="6" t="s">
        <v>51</v>
      </c>
      <c r="D629" s="130" t="s">
        <v>4714</v>
      </c>
      <c r="E629" s="6" t="s">
        <v>232</v>
      </c>
      <c r="F629" s="6" t="s">
        <v>86</v>
      </c>
      <c r="G629" s="120">
        <v>72000213</v>
      </c>
      <c r="H629" s="6" t="s">
        <v>4346</v>
      </c>
      <c r="I629" s="6" t="s">
        <v>4347</v>
      </c>
      <c r="J629" s="6" t="s">
        <v>36</v>
      </c>
      <c r="K629" s="6" t="s">
        <v>292</v>
      </c>
    </row>
    <row r="630" spans="1:11" ht="24.95" hidden="1" customHeight="1">
      <c r="A630" s="6" t="s">
        <v>4333</v>
      </c>
      <c r="B630" s="6" t="s">
        <v>4348</v>
      </c>
      <c r="C630" s="6" t="s">
        <v>108</v>
      </c>
      <c r="D630" s="130" t="s">
        <v>4715</v>
      </c>
      <c r="E630" s="6" t="s">
        <v>78</v>
      </c>
      <c r="F630" s="6" t="s">
        <v>18</v>
      </c>
      <c r="G630" s="120">
        <v>28526335</v>
      </c>
      <c r="H630" s="6" t="s">
        <v>4350</v>
      </c>
      <c r="I630" s="6" t="s">
        <v>4351</v>
      </c>
      <c r="J630" s="6" t="s">
        <v>36</v>
      </c>
      <c r="K630" s="6" t="s">
        <v>37</v>
      </c>
    </row>
    <row r="631" spans="1:11" ht="24.95" hidden="1" customHeight="1">
      <c r="A631" s="6" t="s">
        <v>4333</v>
      </c>
      <c r="B631" s="10" t="s">
        <v>4601</v>
      </c>
      <c r="C631" s="6" t="s">
        <v>108</v>
      </c>
      <c r="D631" s="130" t="s">
        <v>4716</v>
      </c>
      <c r="E631" s="6" t="s">
        <v>78</v>
      </c>
      <c r="F631" s="6" t="s">
        <v>18</v>
      </c>
      <c r="G631" s="134">
        <v>114105351</v>
      </c>
      <c r="H631" s="6" t="s">
        <v>4358</v>
      </c>
      <c r="I631" s="6" t="s">
        <v>4359</v>
      </c>
      <c r="J631" s="6" t="s">
        <v>36</v>
      </c>
      <c r="K631" s="6" t="s">
        <v>37</v>
      </c>
    </row>
    <row r="632" spans="1:11" ht="24.95" hidden="1" customHeight="1">
      <c r="A632" s="6" t="s">
        <v>4333</v>
      </c>
      <c r="B632" s="10" t="s">
        <v>4601</v>
      </c>
      <c r="C632" s="6" t="s">
        <v>108</v>
      </c>
      <c r="D632" s="130" t="s">
        <v>4717</v>
      </c>
      <c r="E632" s="6" t="s">
        <v>144</v>
      </c>
      <c r="F632" s="6" t="s">
        <v>18</v>
      </c>
      <c r="G632" s="134">
        <v>46305041</v>
      </c>
      <c r="H632" s="6" t="s">
        <v>4358</v>
      </c>
      <c r="I632" s="6" t="s">
        <v>4359</v>
      </c>
      <c r="J632" s="6" t="s">
        <v>36</v>
      </c>
      <c r="K632" s="6" t="s">
        <v>37</v>
      </c>
    </row>
    <row r="633" spans="1:11" ht="24.95" hidden="1" customHeight="1">
      <c r="A633" s="6" t="s">
        <v>4333</v>
      </c>
      <c r="B633" s="10" t="s">
        <v>4601</v>
      </c>
      <c r="C633" s="6" t="s">
        <v>108</v>
      </c>
      <c r="D633" s="130" t="s">
        <v>4718</v>
      </c>
      <c r="E633" s="6" t="s">
        <v>149</v>
      </c>
      <c r="F633" s="6" t="s">
        <v>18</v>
      </c>
      <c r="G633" s="134">
        <v>64698941</v>
      </c>
      <c r="H633" s="6" t="s">
        <v>4358</v>
      </c>
      <c r="I633" s="6" t="s">
        <v>4359</v>
      </c>
      <c r="J633" s="6" t="s">
        <v>36</v>
      </c>
      <c r="K633" s="6" t="s">
        <v>37</v>
      </c>
    </row>
    <row r="634" spans="1:11" ht="24.95" hidden="1" customHeight="1">
      <c r="A634" s="6" t="s">
        <v>4333</v>
      </c>
      <c r="B634" s="6" t="s">
        <v>4356</v>
      </c>
      <c r="C634" s="6" t="s">
        <v>108</v>
      </c>
      <c r="D634" s="130" t="s">
        <v>4719</v>
      </c>
      <c r="E634" s="7" t="s">
        <v>144</v>
      </c>
      <c r="F634" s="6" t="s">
        <v>18</v>
      </c>
      <c r="G634" s="225">
        <v>90000000</v>
      </c>
      <c r="H634" s="6" t="s">
        <v>4720</v>
      </c>
      <c r="I634" s="6" t="s">
        <v>4721</v>
      </c>
      <c r="J634" s="6" t="s">
        <v>36</v>
      </c>
      <c r="K634" s="6" t="s">
        <v>37</v>
      </c>
    </row>
    <row r="635" spans="1:11" ht="24.95" hidden="1" customHeight="1">
      <c r="A635" s="6" t="s">
        <v>4333</v>
      </c>
      <c r="B635" s="10" t="s">
        <v>4601</v>
      </c>
      <c r="C635" s="6" t="s">
        <v>108</v>
      </c>
      <c r="D635" s="130" t="s">
        <v>4722</v>
      </c>
      <c r="E635" s="6" t="s">
        <v>19</v>
      </c>
      <c r="F635" s="6" t="s">
        <v>18</v>
      </c>
      <c r="G635" s="134">
        <v>18907926</v>
      </c>
      <c r="H635" s="6" t="s">
        <v>4358</v>
      </c>
      <c r="I635" s="6" t="s">
        <v>4359</v>
      </c>
      <c r="J635" s="6" t="s">
        <v>36</v>
      </c>
      <c r="K635" s="6" t="s">
        <v>37</v>
      </c>
    </row>
    <row r="636" spans="1:11" ht="24.95" hidden="1" customHeight="1">
      <c r="A636" s="6" t="s">
        <v>4333</v>
      </c>
      <c r="B636" s="6" t="s">
        <v>4365</v>
      </c>
      <c r="C636" s="6" t="s">
        <v>108</v>
      </c>
      <c r="D636" s="130" t="s">
        <v>4723</v>
      </c>
      <c r="E636" s="6" t="s">
        <v>144</v>
      </c>
      <c r="F636" s="6" t="s">
        <v>18</v>
      </c>
      <c r="G636" s="134">
        <v>30000000</v>
      </c>
      <c r="H636" s="6" t="s">
        <v>4724</v>
      </c>
      <c r="I636" s="6" t="s">
        <v>4725</v>
      </c>
      <c r="J636" s="6" t="s">
        <v>36</v>
      </c>
      <c r="K636" s="6" t="s">
        <v>655</v>
      </c>
    </row>
    <row r="637" spans="1:11" ht="24.95" hidden="1" customHeight="1">
      <c r="A637" s="6" t="s">
        <v>4333</v>
      </c>
      <c r="B637" s="10" t="s">
        <v>857</v>
      </c>
      <c r="C637" s="6" t="s">
        <v>108</v>
      </c>
      <c r="D637" s="130" t="s">
        <v>4726</v>
      </c>
      <c r="E637" s="6" t="s">
        <v>493</v>
      </c>
      <c r="F637" s="6" t="s">
        <v>18</v>
      </c>
      <c r="G637" s="120">
        <v>220000000</v>
      </c>
      <c r="H637" s="6" t="s">
        <v>4727</v>
      </c>
      <c r="I637" s="6" t="s">
        <v>4728</v>
      </c>
      <c r="J637" s="6" t="s">
        <v>36</v>
      </c>
      <c r="K637" s="6" t="s">
        <v>115</v>
      </c>
    </row>
    <row r="638" spans="1:11" ht="24.95" hidden="1" customHeight="1">
      <c r="A638" s="10" t="s">
        <v>4333</v>
      </c>
      <c r="B638" s="10" t="s">
        <v>4729</v>
      </c>
      <c r="C638" s="6" t="s">
        <v>51</v>
      </c>
      <c r="D638" s="130" t="s">
        <v>4730</v>
      </c>
      <c r="E638" s="7" t="s">
        <v>37</v>
      </c>
      <c r="F638" s="6" t="s">
        <v>18</v>
      </c>
      <c r="G638" s="134">
        <v>40000000</v>
      </c>
      <c r="H638" s="6" t="s">
        <v>4731</v>
      </c>
      <c r="I638" s="6" t="s">
        <v>4732</v>
      </c>
      <c r="J638" s="6" t="s">
        <v>36</v>
      </c>
      <c r="K638" s="78" t="s">
        <v>292</v>
      </c>
    </row>
    <row r="639" spans="1:11" ht="24.95" hidden="1" customHeight="1">
      <c r="A639" s="6" t="s">
        <v>4333</v>
      </c>
      <c r="B639" s="10" t="s">
        <v>4733</v>
      </c>
      <c r="C639" s="6" t="s">
        <v>108</v>
      </c>
      <c r="D639" s="130" t="s">
        <v>4734</v>
      </c>
      <c r="E639" s="6" t="s">
        <v>149</v>
      </c>
      <c r="F639" s="6" t="s">
        <v>18</v>
      </c>
      <c r="G639" s="120">
        <v>11196373</v>
      </c>
      <c r="H639" s="6" t="s">
        <v>4735</v>
      </c>
      <c r="I639" s="6" t="s">
        <v>4736</v>
      </c>
      <c r="J639" s="6" t="s">
        <v>36</v>
      </c>
      <c r="K639" s="6" t="s">
        <v>37</v>
      </c>
    </row>
    <row r="640" spans="1:11" ht="24.95" hidden="1" customHeight="1">
      <c r="A640" s="6" t="s">
        <v>4333</v>
      </c>
      <c r="B640" s="10" t="s">
        <v>4733</v>
      </c>
      <c r="C640" s="6" t="s">
        <v>108</v>
      </c>
      <c r="D640" s="130" t="s">
        <v>4737</v>
      </c>
      <c r="E640" s="6" t="s">
        <v>149</v>
      </c>
      <c r="F640" s="6" t="s">
        <v>18</v>
      </c>
      <c r="G640" s="120">
        <v>43093686</v>
      </c>
      <c r="H640" s="6" t="s">
        <v>4735</v>
      </c>
      <c r="I640" s="6" t="s">
        <v>4736</v>
      </c>
      <c r="J640" s="6" t="s">
        <v>36</v>
      </c>
      <c r="K640" s="6" t="s">
        <v>37</v>
      </c>
    </row>
    <row r="641" spans="1:17" ht="24.95" hidden="1" customHeight="1">
      <c r="A641" s="6" t="s">
        <v>4333</v>
      </c>
      <c r="B641" s="10" t="s">
        <v>4733</v>
      </c>
      <c r="C641" s="6" t="s">
        <v>108</v>
      </c>
      <c r="D641" s="130" t="s">
        <v>4738</v>
      </c>
      <c r="E641" s="6" t="s">
        <v>149</v>
      </c>
      <c r="F641" s="6" t="s">
        <v>18</v>
      </c>
      <c r="G641" s="120">
        <v>70449178</v>
      </c>
      <c r="H641" s="6" t="s">
        <v>4735</v>
      </c>
      <c r="I641" s="6" t="s">
        <v>4736</v>
      </c>
      <c r="J641" s="6" t="s">
        <v>36</v>
      </c>
      <c r="K641" s="6" t="s">
        <v>37</v>
      </c>
    </row>
    <row r="642" spans="1:17" ht="24.95" hidden="1" customHeight="1">
      <c r="A642" s="6" t="s">
        <v>4739</v>
      </c>
      <c r="B642" s="6" t="s">
        <v>4740</v>
      </c>
      <c r="C642" s="6" t="s">
        <v>108</v>
      </c>
      <c r="D642" s="130" t="s">
        <v>4741</v>
      </c>
      <c r="E642" s="6" t="s">
        <v>149</v>
      </c>
      <c r="F642" s="6" t="s">
        <v>18</v>
      </c>
      <c r="G642" s="120">
        <v>46928448</v>
      </c>
      <c r="H642" s="6" t="s">
        <v>4742</v>
      </c>
      <c r="I642" s="6" t="s">
        <v>4743</v>
      </c>
      <c r="J642" s="6" t="s">
        <v>36</v>
      </c>
      <c r="K642" s="6" t="s">
        <v>37</v>
      </c>
    </row>
    <row r="643" spans="1:17" ht="24.95" hidden="1" customHeight="1">
      <c r="A643" s="10" t="s">
        <v>4333</v>
      </c>
      <c r="B643" s="10" t="s">
        <v>4744</v>
      </c>
      <c r="C643" s="6" t="s">
        <v>51</v>
      </c>
      <c r="D643" s="130" t="s">
        <v>1530</v>
      </c>
      <c r="E643" s="7" t="s">
        <v>37</v>
      </c>
      <c r="F643" s="6" t="s">
        <v>18</v>
      </c>
      <c r="G643" s="120">
        <v>63000000</v>
      </c>
      <c r="H643" s="6" t="s">
        <v>4745</v>
      </c>
      <c r="I643" s="5" t="s">
        <v>4746</v>
      </c>
      <c r="J643" s="6" t="s">
        <v>36</v>
      </c>
      <c r="K643" s="6" t="s">
        <v>37</v>
      </c>
    </row>
    <row r="644" spans="1:17" ht="24.95" hidden="1" customHeight="1">
      <c r="A644" s="6" t="s">
        <v>4333</v>
      </c>
      <c r="B644" s="10" t="s">
        <v>845</v>
      </c>
      <c r="C644" s="6" t="s">
        <v>108</v>
      </c>
      <c r="D644" s="44" t="s">
        <v>4747</v>
      </c>
      <c r="E644" s="6" t="s">
        <v>19</v>
      </c>
      <c r="F644" s="6" t="s">
        <v>18</v>
      </c>
      <c r="G644" s="134">
        <v>38157753</v>
      </c>
      <c r="H644" s="6" t="s">
        <v>4748</v>
      </c>
      <c r="I644" s="6" t="s">
        <v>4749</v>
      </c>
      <c r="J644" s="6" t="s">
        <v>1099</v>
      </c>
      <c r="K644" s="6" t="s">
        <v>292</v>
      </c>
      <c r="L644" s="135"/>
      <c r="M644" s="135"/>
      <c r="N644" s="135"/>
      <c r="O644" s="135"/>
      <c r="P644" s="135"/>
      <c r="Q644" s="135"/>
    </row>
    <row r="645" spans="1:17" ht="24.95" hidden="1" customHeight="1">
      <c r="A645" s="6" t="s">
        <v>4739</v>
      </c>
      <c r="B645" s="10" t="s">
        <v>4750</v>
      </c>
      <c r="C645" s="6" t="s">
        <v>108</v>
      </c>
      <c r="D645" s="130" t="s">
        <v>4751</v>
      </c>
      <c r="E645" s="6" t="s">
        <v>149</v>
      </c>
      <c r="F645" s="6" t="s">
        <v>18</v>
      </c>
      <c r="G645" s="206">
        <v>50000000</v>
      </c>
      <c r="H645" s="6" t="s">
        <v>4752</v>
      </c>
      <c r="I645" s="6" t="s">
        <v>4753</v>
      </c>
      <c r="J645" s="6" t="s">
        <v>36</v>
      </c>
      <c r="K645" s="6" t="s">
        <v>292</v>
      </c>
      <c r="L645" s="132"/>
      <c r="M645" s="132"/>
      <c r="N645" s="132"/>
      <c r="O645" s="132"/>
      <c r="P645" s="132"/>
      <c r="Q645" s="132"/>
    </row>
    <row r="646" spans="1:17" ht="24.95" hidden="1" customHeight="1">
      <c r="A646" s="6" t="s">
        <v>4333</v>
      </c>
      <c r="B646" s="6" t="s">
        <v>784</v>
      </c>
      <c r="C646" s="6" t="s">
        <v>108</v>
      </c>
      <c r="D646" s="130" t="s">
        <v>4754</v>
      </c>
      <c r="E646" s="6" t="s">
        <v>19</v>
      </c>
      <c r="F646" s="6" t="s">
        <v>18</v>
      </c>
      <c r="G646" s="120">
        <v>10710801</v>
      </c>
      <c r="H646" s="6" t="s">
        <v>4755</v>
      </c>
      <c r="I646" s="136" t="s">
        <v>4756</v>
      </c>
      <c r="J646" s="6" t="s">
        <v>36</v>
      </c>
      <c r="K646" s="6" t="s">
        <v>37</v>
      </c>
      <c r="L646" s="129"/>
      <c r="M646" s="129"/>
      <c r="N646" s="129"/>
      <c r="O646" s="129"/>
      <c r="P646" s="129"/>
      <c r="Q646" s="129"/>
    </row>
    <row r="647" spans="1:17" ht="24.95" hidden="1" customHeight="1">
      <c r="A647" s="6" t="s">
        <v>4333</v>
      </c>
      <c r="B647" s="6" t="s">
        <v>784</v>
      </c>
      <c r="C647" s="6" t="s">
        <v>108</v>
      </c>
      <c r="D647" s="44" t="s">
        <v>4757</v>
      </c>
      <c r="E647" s="6" t="s">
        <v>19</v>
      </c>
      <c r="F647" s="6" t="s">
        <v>18</v>
      </c>
      <c r="G647" s="120">
        <v>123117624</v>
      </c>
      <c r="H647" s="6" t="s">
        <v>4758</v>
      </c>
      <c r="I647" s="136" t="s">
        <v>4759</v>
      </c>
      <c r="J647" s="6" t="s">
        <v>36</v>
      </c>
      <c r="K647" s="6" t="s">
        <v>37</v>
      </c>
    </row>
    <row r="648" spans="1:17" ht="24.95" hidden="1" customHeight="1">
      <c r="A648" s="6" t="s">
        <v>4333</v>
      </c>
      <c r="B648" s="6" t="s">
        <v>784</v>
      </c>
      <c r="C648" s="6" t="s">
        <v>108</v>
      </c>
      <c r="D648" s="44" t="s">
        <v>4760</v>
      </c>
      <c r="E648" s="6" t="s">
        <v>19</v>
      </c>
      <c r="F648" s="6" t="s">
        <v>18</v>
      </c>
      <c r="G648" s="120">
        <v>125081498</v>
      </c>
      <c r="H648" s="6" t="s">
        <v>4758</v>
      </c>
      <c r="I648" s="136" t="s">
        <v>4759</v>
      </c>
      <c r="J648" s="6" t="s">
        <v>36</v>
      </c>
      <c r="K648" s="6" t="s">
        <v>37</v>
      </c>
    </row>
    <row r="649" spans="1:17" ht="24.95" hidden="1" customHeight="1">
      <c r="A649" s="6" t="s">
        <v>4333</v>
      </c>
      <c r="B649" s="10" t="s">
        <v>4337</v>
      </c>
      <c r="C649" s="6" t="s">
        <v>188</v>
      </c>
      <c r="D649" s="130" t="s">
        <v>4761</v>
      </c>
      <c r="E649" s="6" t="s">
        <v>232</v>
      </c>
      <c r="F649" s="6" t="s">
        <v>18</v>
      </c>
      <c r="G649" s="120">
        <v>178664955</v>
      </c>
      <c r="H649" s="6" t="s">
        <v>4339</v>
      </c>
      <c r="I649" s="6" t="s">
        <v>4340</v>
      </c>
      <c r="J649" s="6" t="s">
        <v>36</v>
      </c>
      <c r="K649" s="6" t="s">
        <v>292</v>
      </c>
    </row>
    <row r="650" spans="1:17" ht="24.95" hidden="1" customHeight="1">
      <c r="A650" s="6" t="s">
        <v>4333</v>
      </c>
      <c r="B650" s="10" t="s">
        <v>4337</v>
      </c>
      <c r="C650" s="6" t="s">
        <v>188</v>
      </c>
      <c r="D650" s="130" t="s">
        <v>4762</v>
      </c>
      <c r="E650" s="6" t="s">
        <v>232</v>
      </c>
      <c r="F650" s="6" t="s">
        <v>18</v>
      </c>
      <c r="G650" s="120">
        <v>180000000</v>
      </c>
      <c r="H650" s="6" t="s">
        <v>4339</v>
      </c>
      <c r="I650" s="6" t="s">
        <v>4763</v>
      </c>
      <c r="J650" s="6" t="s">
        <v>36</v>
      </c>
      <c r="K650" s="6" t="s">
        <v>292</v>
      </c>
    </row>
    <row r="651" spans="1:17" ht="24.95" hidden="1" customHeight="1">
      <c r="A651" s="6" t="s">
        <v>4333</v>
      </c>
      <c r="B651" s="6" t="s">
        <v>4348</v>
      </c>
      <c r="C651" s="6" t="s">
        <v>42</v>
      </c>
      <c r="D651" s="130" t="s">
        <v>4764</v>
      </c>
      <c r="E651" s="6" t="s">
        <v>78</v>
      </c>
      <c r="F651" s="6" t="s">
        <v>18</v>
      </c>
      <c r="G651" s="120">
        <v>43540200</v>
      </c>
      <c r="H651" s="6" t="s">
        <v>4765</v>
      </c>
      <c r="I651" s="6" t="s">
        <v>4766</v>
      </c>
      <c r="J651" s="6" t="s">
        <v>36</v>
      </c>
      <c r="K651" s="6" t="s">
        <v>37</v>
      </c>
    </row>
    <row r="652" spans="1:17" ht="24.95" hidden="1" customHeight="1">
      <c r="A652" s="10" t="s">
        <v>4333</v>
      </c>
      <c r="B652" s="10" t="s">
        <v>4418</v>
      </c>
      <c r="C652" s="6" t="s">
        <v>188</v>
      </c>
      <c r="D652" s="130" t="s">
        <v>4767</v>
      </c>
      <c r="E652" s="7" t="s">
        <v>37</v>
      </c>
      <c r="F652" s="6" t="s">
        <v>18</v>
      </c>
      <c r="G652" s="120">
        <v>122000000</v>
      </c>
      <c r="H652" s="6" t="s">
        <v>4768</v>
      </c>
      <c r="I652" s="5" t="s">
        <v>4417</v>
      </c>
      <c r="J652" s="6" t="s">
        <v>36</v>
      </c>
      <c r="K652" s="6" t="s">
        <v>37</v>
      </c>
    </row>
    <row r="653" spans="1:17" ht="24.95" hidden="1" customHeight="1">
      <c r="A653" s="10" t="s">
        <v>4333</v>
      </c>
      <c r="B653" s="10" t="s">
        <v>4418</v>
      </c>
      <c r="C653" s="6" t="s">
        <v>188</v>
      </c>
      <c r="D653" s="130" t="s">
        <v>4769</v>
      </c>
      <c r="E653" s="7" t="s">
        <v>292</v>
      </c>
      <c r="F653" s="6" t="s">
        <v>86</v>
      </c>
      <c r="G653" s="120">
        <v>30000000</v>
      </c>
      <c r="H653" s="6" t="s">
        <v>4420</v>
      </c>
      <c r="I653" s="5" t="s">
        <v>4421</v>
      </c>
      <c r="J653" s="6" t="s">
        <v>36</v>
      </c>
      <c r="K653" s="6" t="s">
        <v>37</v>
      </c>
    </row>
    <row r="654" spans="1:17" ht="24.95" hidden="1" customHeight="1">
      <c r="A654" s="6" t="s">
        <v>4333</v>
      </c>
      <c r="B654" s="10" t="s">
        <v>4369</v>
      </c>
      <c r="C654" s="6" t="s">
        <v>42</v>
      </c>
      <c r="D654" s="130" t="s">
        <v>4770</v>
      </c>
      <c r="E654" s="6" t="s">
        <v>19</v>
      </c>
      <c r="F654" s="6" t="s">
        <v>18</v>
      </c>
      <c r="G654" s="134">
        <v>25000000</v>
      </c>
      <c r="H654" s="6" t="s">
        <v>4771</v>
      </c>
      <c r="I654" s="6" t="s">
        <v>4772</v>
      </c>
      <c r="J654" s="6" t="s">
        <v>171</v>
      </c>
      <c r="K654" s="6" t="s">
        <v>37</v>
      </c>
    </row>
    <row r="655" spans="1:17" ht="24.95" hidden="1" customHeight="1">
      <c r="A655" s="6" t="s">
        <v>4333</v>
      </c>
      <c r="B655" s="10" t="s">
        <v>4369</v>
      </c>
      <c r="C655" s="6" t="s">
        <v>42</v>
      </c>
      <c r="D655" s="130" t="s">
        <v>4773</v>
      </c>
      <c r="E655" s="6" t="s">
        <v>19</v>
      </c>
      <c r="F655" s="6" t="s">
        <v>18</v>
      </c>
      <c r="G655" s="134">
        <v>12000000</v>
      </c>
      <c r="H655" s="6" t="s">
        <v>4771</v>
      </c>
      <c r="I655" s="6" t="s">
        <v>4772</v>
      </c>
      <c r="J655" s="6" t="s">
        <v>171</v>
      </c>
      <c r="K655" s="6" t="s">
        <v>37</v>
      </c>
    </row>
    <row r="656" spans="1:17" ht="24.95" hidden="1" customHeight="1">
      <c r="A656" s="6" t="s">
        <v>4333</v>
      </c>
      <c r="B656" s="10" t="s">
        <v>4369</v>
      </c>
      <c r="C656" s="6" t="s">
        <v>42</v>
      </c>
      <c r="D656" s="130" t="s">
        <v>4774</v>
      </c>
      <c r="E656" s="6" t="s">
        <v>19</v>
      </c>
      <c r="F656" s="6" t="s">
        <v>18</v>
      </c>
      <c r="G656" s="134">
        <v>80000000</v>
      </c>
      <c r="H656" s="6" t="s">
        <v>4771</v>
      </c>
      <c r="I656" s="6" t="s">
        <v>4772</v>
      </c>
      <c r="J656" s="6" t="s">
        <v>171</v>
      </c>
      <c r="K656" s="6" t="s">
        <v>37</v>
      </c>
    </row>
    <row r="657" spans="1:11" ht="24.95" hidden="1" customHeight="1">
      <c r="A657" s="6" t="s">
        <v>4333</v>
      </c>
      <c r="B657" s="6" t="s">
        <v>2148</v>
      </c>
      <c r="C657" s="6" t="s">
        <v>42</v>
      </c>
      <c r="D657" s="130" t="s">
        <v>4775</v>
      </c>
      <c r="E657" s="6" t="s">
        <v>144</v>
      </c>
      <c r="F657" s="6" t="s">
        <v>18</v>
      </c>
      <c r="G657" s="120">
        <f>281920490+204804315</f>
        <v>486724805</v>
      </c>
      <c r="H657" s="6" t="s">
        <v>4375</v>
      </c>
      <c r="I657" s="6" t="s">
        <v>4376</v>
      </c>
      <c r="J657" s="6" t="s">
        <v>36</v>
      </c>
      <c r="K657" s="6" t="s">
        <v>37</v>
      </c>
    </row>
    <row r="658" spans="1:11" ht="24.95" hidden="1" customHeight="1">
      <c r="A658" s="6" t="s">
        <v>4333</v>
      </c>
      <c r="B658" s="6" t="s">
        <v>857</v>
      </c>
      <c r="C658" s="6" t="s">
        <v>188</v>
      </c>
      <c r="D658" s="130" t="s">
        <v>4776</v>
      </c>
      <c r="E658" s="6" t="s">
        <v>78</v>
      </c>
      <c r="F658" s="6" t="s">
        <v>18</v>
      </c>
      <c r="G658" s="120">
        <v>528000000</v>
      </c>
      <c r="H658" s="6" t="s">
        <v>4777</v>
      </c>
      <c r="I658" s="6" t="s">
        <v>4778</v>
      </c>
      <c r="J658" s="6" t="s">
        <v>36</v>
      </c>
      <c r="K658" s="6" t="s">
        <v>115</v>
      </c>
    </row>
    <row r="659" spans="1:11" ht="24.95" hidden="1" customHeight="1">
      <c r="A659" s="10" t="s">
        <v>4333</v>
      </c>
      <c r="B659" s="10" t="s">
        <v>4729</v>
      </c>
      <c r="C659" s="6" t="s">
        <v>42</v>
      </c>
      <c r="D659" s="171" t="s">
        <v>4779</v>
      </c>
      <c r="E659" s="7" t="s">
        <v>37</v>
      </c>
      <c r="F659" s="6" t="s">
        <v>18</v>
      </c>
      <c r="G659" s="134">
        <v>64559610</v>
      </c>
      <c r="H659" s="6" t="s">
        <v>4780</v>
      </c>
      <c r="I659" s="6" t="s">
        <v>4781</v>
      </c>
      <c r="J659" s="6" t="s">
        <v>36</v>
      </c>
      <c r="K659" s="78" t="s">
        <v>292</v>
      </c>
    </row>
    <row r="660" spans="1:11" ht="24.95" hidden="1" customHeight="1">
      <c r="A660" s="6" t="s">
        <v>4333</v>
      </c>
      <c r="B660" s="10" t="s">
        <v>4782</v>
      </c>
      <c r="C660" s="6" t="s">
        <v>188</v>
      </c>
      <c r="D660" s="130" t="s">
        <v>4783</v>
      </c>
      <c r="E660" s="6" t="s">
        <v>149</v>
      </c>
      <c r="F660" s="6" t="s">
        <v>18</v>
      </c>
      <c r="G660" s="120">
        <v>70000000</v>
      </c>
      <c r="H660" s="6" t="s">
        <v>4784</v>
      </c>
      <c r="I660" s="5" t="s">
        <v>4785</v>
      </c>
      <c r="J660" s="6" t="s">
        <v>36</v>
      </c>
      <c r="K660" s="6" t="s">
        <v>37</v>
      </c>
    </row>
    <row r="661" spans="1:11" ht="24.95" hidden="1" customHeight="1">
      <c r="A661" s="6" t="s">
        <v>4739</v>
      </c>
      <c r="B661" s="10" t="s">
        <v>4750</v>
      </c>
      <c r="C661" s="6" t="s">
        <v>42</v>
      </c>
      <c r="D661" s="130" t="s">
        <v>4786</v>
      </c>
      <c r="E661" s="6" t="s">
        <v>149</v>
      </c>
      <c r="F661" s="6" t="s">
        <v>18</v>
      </c>
      <c r="G661" s="206">
        <v>80000000</v>
      </c>
      <c r="H661" s="6" t="s">
        <v>4752</v>
      </c>
      <c r="I661" s="6" t="s">
        <v>4753</v>
      </c>
      <c r="J661" s="6" t="s">
        <v>36</v>
      </c>
      <c r="K661" s="6" t="s">
        <v>292</v>
      </c>
    </row>
    <row r="662" spans="1:11" ht="24.95" hidden="1" customHeight="1">
      <c r="A662" s="6" t="s">
        <v>4739</v>
      </c>
      <c r="B662" s="10" t="s">
        <v>4750</v>
      </c>
      <c r="C662" s="6" t="s">
        <v>42</v>
      </c>
      <c r="D662" s="130" t="s">
        <v>4787</v>
      </c>
      <c r="E662" s="6" t="s">
        <v>149</v>
      </c>
      <c r="F662" s="6" t="s">
        <v>18</v>
      </c>
      <c r="G662" s="206">
        <v>80000000</v>
      </c>
      <c r="H662" s="6" t="s">
        <v>4752</v>
      </c>
      <c r="I662" s="6" t="s">
        <v>4753</v>
      </c>
      <c r="J662" s="6" t="s">
        <v>36</v>
      </c>
      <c r="K662" s="6" t="s">
        <v>292</v>
      </c>
    </row>
    <row r="663" spans="1:11" ht="24.95" hidden="1" customHeight="1">
      <c r="A663" s="6" t="s">
        <v>4333</v>
      </c>
      <c r="B663" s="6" t="s">
        <v>784</v>
      </c>
      <c r="C663" s="6" t="s">
        <v>42</v>
      </c>
      <c r="D663" s="44" t="s">
        <v>4788</v>
      </c>
      <c r="E663" s="6" t="s">
        <v>19</v>
      </c>
      <c r="F663" s="6" t="s">
        <v>18</v>
      </c>
      <c r="G663" s="206">
        <v>63029671</v>
      </c>
      <c r="H663" s="6" t="s">
        <v>4789</v>
      </c>
      <c r="I663" s="6" t="s">
        <v>4790</v>
      </c>
      <c r="J663" s="6" t="s">
        <v>36</v>
      </c>
      <c r="K663" s="6" t="s">
        <v>37</v>
      </c>
    </row>
    <row r="664" spans="1:11" ht="24.95" hidden="1" customHeight="1">
      <c r="A664" s="6" t="s">
        <v>4333</v>
      </c>
      <c r="B664" s="6" t="s">
        <v>784</v>
      </c>
      <c r="C664" s="6" t="s">
        <v>42</v>
      </c>
      <c r="D664" s="130" t="s">
        <v>4483</v>
      </c>
      <c r="E664" s="6" t="s">
        <v>78</v>
      </c>
      <c r="F664" s="6" t="s">
        <v>18</v>
      </c>
      <c r="G664" s="120">
        <v>108000000</v>
      </c>
      <c r="H664" s="6" t="s">
        <v>4791</v>
      </c>
      <c r="I664" s="6" t="s">
        <v>4792</v>
      </c>
      <c r="J664" s="6" t="s">
        <v>36</v>
      </c>
      <c r="K664" s="6" t="s">
        <v>37</v>
      </c>
    </row>
    <row r="665" spans="1:11" ht="24.95" hidden="1" customHeight="1">
      <c r="A665" s="6" t="s">
        <v>4333</v>
      </c>
      <c r="B665" s="6" t="s">
        <v>784</v>
      </c>
      <c r="C665" s="6" t="s">
        <v>42</v>
      </c>
      <c r="D665" s="130" t="s">
        <v>4486</v>
      </c>
      <c r="E665" s="6" t="s">
        <v>78</v>
      </c>
      <c r="F665" s="6" t="s">
        <v>18</v>
      </c>
      <c r="G665" s="120">
        <v>47000000</v>
      </c>
      <c r="H665" s="6" t="s">
        <v>4793</v>
      </c>
      <c r="I665" s="6" t="s">
        <v>4794</v>
      </c>
      <c r="J665" s="6" t="s">
        <v>36</v>
      </c>
      <c r="K665" s="6" t="s">
        <v>37</v>
      </c>
    </row>
    <row r="666" spans="1:11" ht="24.95" hidden="1" customHeight="1">
      <c r="A666" s="6" t="s">
        <v>4333</v>
      </c>
      <c r="B666" s="10" t="s">
        <v>4348</v>
      </c>
      <c r="C666" s="6" t="s">
        <v>72</v>
      </c>
      <c r="D666" s="130" t="s">
        <v>4795</v>
      </c>
      <c r="E666" s="7" t="s">
        <v>149</v>
      </c>
      <c r="F666" s="6" t="s">
        <v>86</v>
      </c>
      <c r="G666" s="120">
        <v>26000000</v>
      </c>
      <c r="H666" s="6" t="s">
        <v>4350</v>
      </c>
      <c r="I666" s="6" t="s">
        <v>4796</v>
      </c>
      <c r="J666" s="6" t="s">
        <v>36</v>
      </c>
      <c r="K666" s="6" t="s">
        <v>37</v>
      </c>
    </row>
    <row r="667" spans="1:11" ht="24.95" hidden="1" customHeight="1">
      <c r="A667" s="6" t="s">
        <v>4333</v>
      </c>
      <c r="B667" s="10" t="s">
        <v>4348</v>
      </c>
      <c r="C667" s="6" t="s">
        <v>72</v>
      </c>
      <c r="D667" s="130" t="s">
        <v>4797</v>
      </c>
      <c r="E667" s="7" t="s">
        <v>149</v>
      </c>
      <c r="F667" s="6" t="s">
        <v>94</v>
      </c>
      <c r="G667" s="120">
        <v>60000000</v>
      </c>
      <c r="H667" s="6" t="s">
        <v>4350</v>
      </c>
      <c r="I667" s="6" t="s">
        <v>4351</v>
      </c>
      <c r="J667" s="6" t="s">
        <v>36</v>
      </c>
      <c r="K667" s="6" t="s">
        <v>37</v>
      </c>
    </row>
    <row r="668" spans="1:11" ht="24.95" hidden="1" customHeight="1">
      <c r="A668" s="6" t="s">
        <v>4333</v>
      </c>
      <c r="B668" s="6" t="s">
        <v>4348</v>
      </c>
      <c r="C668" s="6" t="s">
        <v>72</v>
      </c>
      <c r="D668" s="130" t="s">
        <v>4798</v>
      </c>
      <c r="E668" s="6" t="s">
        <v>78</v>
      </c>
      <c r="F668" s="6" t="s">
        <v>18</v>
      </c>
      <c r="G668" s="120">
        <v>125800000</v>
      </c>
      <c r="H668" s="6" t="s">
        <v>4799</v>
      </c>
      <c r="I668" s="6" t="s">
        <v>4800</v>
      </c>
      <c r="J668" s="6" t="s">
        <v>36</v>
      </c>
      <c r="K668" s="6" t="s">
        <v>37</v>
      </c>
    </row>
    <row r="669" spans="1:11" ht="24.95" hidden="1" customHeight="1">
      <c r="A669" s="6" t="s">
        <v>4333</v>
      </c>
      <c r="B669" s="6" t="s">
        <v>4348</v>
      </c>
      <c r="C669" s="6" t="s">
        <v>72</v>
      </c>
      <c r="D669" s="130" t="s">
        <v>4801</v>
      </c>
      <c r="E669" s="6" t="s">
        <v>144</v>
      </c>
      <c r="F669" s="6" t="s">
        <v>18</v>
      </c>
      <c r="G669" s="120">
        <v>124227000</v>
      </c>
      <c r="H669" s="6" t="s">
        <v>4799</v>
      </c>
      <c r="I669" s="6" t="s">
        <v>4800</v>
      </c>
      <c r="J669" s="6" t="s">
        <v>36</v>
      </c>
      <c r="K669" s="6" t="s">
        <v>37</v>
      </c>
    </row>
    <row r="670" spans="1:11" ht="24.95" hidden="1" customHeight="1">
      <c r="A670" s="6" t="s">
        <v>4333</v>
      </c>
      <c r="B670" s="6" t="s">
        <v>4348</v>
      </c>
      <c r="C670" s="6" t="s">
        <v>72</v>
      </c>
      <c r="D670" s="130" t="s">
        <v>4802</v>
      </c>
      <c r="E670" s="6" t="s">
        <v>149</v>
      </c>
      <c r="F670" s="6" t="s">
        <v>18</v>
      </c>
      <c r="G670" s="120">
        <v>50000000</v>
      </c>
      <c r="H670" s="6" t="s">
        <v>4799</v>
      </c>
      <c r="I670" s="6" t="s">
        <v>4800</v>
      </c>
      <c r="J670" s="6" t="s">
        <v>36</v>
      </c>
      <c r="K670" s="6" t="s">
        <v>37</v>
      </c>
    </row>
    <row r="671" spans="1:11" ht="24.95" hidden="1" customHeight="1">
      <c r="A671" s="6" t="s">
        <v>4333</v>
      </c>
      <c r="B671" s="6" t="s">
        <v>4348</v>
      </c>
      <c r="C671" s="6" t="s">
        <v>72</v>
      </c>
      <c r="D671" s="130" t="s">
        <v>4803</v>
      </c>
      <c r="E671" s="6" t="s">
        <v>149</v>
      </c>
      <c r="F671" s="6" t="s">
        <v>18</v>
      </c>
      <c r="G671" s="120">
        <v>100000000</v>
      </c>
      <c r="H671" s="6" t="s">
        <v>4799</v>
      </c>
      <c r="I671" s="6" t="s">
        <v>4800</v>
      </c>
      <c r="J671" s="6" t="s">
        <v>36</v>
      </c>
      <c r="K671" s="6" t="s">
        <v>37</v>
      </c>
    </row>
    <row r="672" spans="1:11" ht="24.95" hidden="1" customHeight="1">
      <c r="A672" s="6" t="s">
        <v>4333</v>
      </c>
      <c r="B672" s="6" t="s">
        <v>4348</v>
      </c>
      <c r="C672" s="6" t="s">
        <v>72</v>
      </c>
      <c r="D672" s="130" t="s">
        <v>4804</v>
      </c>
      <c r="E672" s="6" t="s">
        <v>149</v>
      </c>
      <c r="F672" s="6" t="s">
        <v>18</v>
      </c>
      <c r="G672" s="120">
        <v>300000000</v>
      </c>
      <c r="H672" s="6" t="s">
        <v>4799</v>
      </c>
      <c r="I672" s="6" t="s">
        <v>4800</v>
      </c>
      <c r="J672" s="6" t="s">
        <v>36</v>
      </c>
      <c r="K672" s="6" t="s">
        <v>37</v>
      </c>
    </row>
    <row r="673" spans="1:11" ht="24.95" hidden="1" customHeight="1">
      <c r="A673" s="10" t="s">
        <v>4333</v>
      </c>
      <c r="B673" s="10" t="s">
        <v>4348</v>
      </c>
      <c r="C673" s="6" t="s">
        <v>72</v>
      </c>
      <c r="D673" s="130" t="s">
        <v>4805</v>
      </c>
      <c r="E673" s="7" t="s">
        <v>292</v>
      </c>
      <c r="F673" s="6" t="s">
        <v>86</v>
      </c>
      <c r="G673" s="120">
        <v>34000000</v>
      </c>
      <c r="H673" s="6" t="s">
        <v>4806</v>
      </c>
      <c r="I673" s="6" t="s">
        <v>4807</v>
      </c>
      <c r="J673" s="6" t="s">
        <v>36</v>
      </c>
      <c r="K673" s="6" t="s">
        <v>292</v>
      </c>
    </row>
    <row r="674" spans="1:11" ht="24.95" hidden="1" customHeight="1">
      <c r="A674" s="10" t="s">
        <v>4333</v>
      </c>
      <c r="B674" s="10" t="s">
        <v>4418</v>
      </c>
      <c r="C674" s="6" t="s">
        <v>72</v>
      </c>
      <c r="D674" s="130" t="s">
        <v>4808</v>
      </c>
      <c r="E674" s="7" t="s">
        <v>37</v>
      </c>
      <c r="F674" s="6" t="s">
        <v>86</v>
      </c>
      <c r="G674" s="120">
        <v>55000000</v>
      </c>
      <c r="H674" s="6" t="s">
        <v>4420</v>
      </c>
      <c r="I674" s="5" t="s">
        <v>4421</v>
      </c>
      <c r="J674" s="6" t="s">
        <v>36</v>
      </c>
      <c r="K674" s="6" t="s">
        <v>37</v>
      </c>
    </row>
    <row r="675" spans="1:11" ht="24.95" hidden="1" customHeight="1">
      <c r="A675" s="6" t="s">
        <v>4333</v>
      </c>
      <c r="B675" s="10" t="s">
        <v>4601</v>
      </c>
      <c r="C675" s="6" t="s">
        <v>180</v>
      </c>
      <c r="D675" s="130" t="s">
        <v>4809</v>
      </c>
      <c r="E675" s="6" t="s">
        <v>144</v>
      </c>
      <c r="F675" s="6" t="s">
        <v>18</v>
      </c>
      <c r="G675" s="206">
        <v>60000000</v>
      </c>
      <c r="H675" s="6" t="s">
        <v>4810</v>
      </c>
      <c r="I675" s="6" t="s">
        <v>4811</v>
      </c>
      <c r="J675" s="6" t="s">
        <v>36</v>
      </c>
      <c r="K675" s="6" t="s">
        <v>37</v>
      </c>
    </row>
    <row r="676" spans="1:11" ht="24.95" hidden="1" customHeight="1">
      <c r="A676" s="6" t="s">
        <v>4333</v>
      </c>
      <c r="B676" s="6" t="s">
        <v>4356</v>
      </c>
      <c r="C676" s="6" t="s">
        <v>180</v>
      </c>
      <c r="D676" s="130" t="s">
        <v>4812</v>
      </c>
      <c r="E676" s="7" t="s">
        <v>144</v>
      </c>
      <c r="F676" s="6" t="s">
        <v>18</v>
      </c>
      <c r="G676" s="225">
        <v>60000000</v>
      </c>
      <c r="H676" s="6" t="s">
        <v>4720</v>
      </c>
      <c r="I676" s="6" t="s">
        <v>4721</v>
      </c>
      <c r="J676" s="6" t="s">
        <v>36</v>
      </c>
      <c r="K676" s="6" t="s">
        <v>37</v>
      </c>
    </row>
    <row r="677" spans="1:11" ht="24.95" hidden="1" customHeight="1">
      <c r="A677" s="6" t="s">
        <v>4333</v>
      </c>
      <c r="B677" s="10" t="s">
        <v>4369</v>
      </c>
      <c r="C677" s="6" t="s">
        <v>180</v>
      </c>
      <c r="D677" s="130" t="s">
        <v>4813</v>
      </c>
      <c r="E677" s="6" t="s">
        <v>19</v>
      </c>
      <c r="F677" s="6" t="s">
        <v>18</v>
      </c>
      <c r="G677" s="134">
        <v>45000000</v>
      </c>
      <c r="H677" s="6" t="s">
        <v>4814</v>
      </c>
      <c r="I677" s="6" t="s">
        <v>4815</v>
      </c>
      <c r="J677" s="6" t="s">
        <v>171</v>
      </c>
      <c r="K677" s="6" t="s">
        <v>37</v>
      </c>
    </row>
    <row r="678" spans="1:11" ht="24.95" hidden="1" customHeight="1">
      <c r="A678" s="6" t="s">
        <v>4333</v>
      </c>
      <c r="B678" s="6" t="s">
        <v>2148</v>
      </c>
      <c r="C678" s="6" t="s">
        <v>72</v>
      </c>
      <c r="D678" s="130" t="s">
        <v>4816</v>
      </c>
      <c r="E678" s="6" t="s">
        <v>491</v>
      </c>
      <c r="F678" s="6" t="s">
        <v>18</v>
      </c>
      <c r="G678" s="120">
        <v>60000000</v>
      </c>
      <c r="H678" s="6" t="s">
        <v>4817</v>
      </c>
      <c r="I678" s="6" t="s">
        <v>4818</v>
      </c>
      <c r="J678" s="6" t="s">
        <v>36</v>
      </c>
      <c r="K678" s="6" t="s">
        <v>37</v>
      </c>
    </row>
    <row r="679" spans="1:11" ht="24.95" hidden="1" customHeight="1">
      <c r="A679" s="6" t="s">
        <v>4333</v>
      </c>
      <c r="B679" s="6" t="s">
        <v>2148</v>
      </c>
      <c r="C679" s="6" t="s">
        <v>72</v>
      </c>
      <c r="D679" s="130" t="s">
        <v>4819</v>
      </c>
      <c r="E679" s="6" t="s">
        <v>493</v>
      </c>
      <c r="F679" s="6" t="s">
        <v>18</v>
      </c>
      <c r="G679" s="120">
        <v>50000000</v>
      </c>
      <c r="H679" s="6" t="s">
        <v>4817</v>
      </c>
      <c r="I679" s="6" t="s">
        <v>4818</v>
      </c>
      <c r="J679" s="6" t="s">
        <v>36</v>
      </c>
      <c r="K679" s="6" t="s">
        <v>37</v>
      </c>
    </row>
    <row r="680" spans="1:11" ht="24.95" hidden="1" customHeight="1">
      <c r="A680" s="6" t="s">
        <v>4333</v>
      </c>
      <c r="B680" s="6" t="s">
        <v>2148</v>
      </c>
      <c r="C680" s="6" t="s">
        <v>72</v>
      </c>
      <c r="D680" s="130" t="s">
        <v>4820</v>
      </c>
      <c r="E680" s="6" t="s">
        <v>232</v>
      </c>
      <c r="F680" s="6" t="s">
        <v>18</v>
      </c>
      <c r="G680" s="120">
        <v>190000000</v>
      </c>
      <c r="H680" s="6" t="s">
        <v>4817</v>
      </c>
      <c r="I680" s="6" t="s">
        <v>4818</v>
      </c>
      <c r="J680" s="6" t="s">
        <v>36</v>
      </c>
      <c r="K680" s="6" t="s">
        <v>37</v>
      </c>
    </row>
    <row r="681" spans="1:11" ht="24.95" hidden="1" customHeight="1">
      <c r="A681" s="6" t="s">
        <v>4333</v>
      </c>
      <c r="B681" s="6" t="s">
        <v>2148</v>
      </c>
      <c r="C681" s="6" t="s">
        <v>180</v>
      </c>
      <c r="D681" s="130" t="s">
        <v>4821</v>
      </c>
      <c r="E681" s="6" t="s">
        <v>149</v>
      </c>
      <c r="F681" s="6" t="s">
        <v>18</v>
      </c>
      <c r="G681" s="120">
        <v>50000000</v>
      </c>
      <c r="H681" s="6" t="s">
        <v>4822</v>
      </c>
      <c r="I681" s="6" t="s">
        <v>4823</v>
      </c>
      <c r="J681" s="6" t="s">
        <v>36</v>
      </c>
      <c r="K681" s="6" t="s">
        <v>37</v>
      </c>
    </row>
    <row r="682" spans="1:11" ht="24.95" hidden="1" customHeight="1">
      <c r="A682" s="6" t="s">
        <v>4333</v>
      </c>
      <c r="B682" s="6" t="s">
        <v>2148</v>
      </c>
      <c r="C682" s="6" t="s">
        <v>180</v>
      </c>
      <c r="D682" s="130" t="s">
        <v>4824</v>
      </c>
      <c r="E682" s="6" t="s">
        <v>149</v>
      </c>
      <c r="F682" s="6" t="s">
        <v>18</v>
      </c>
      <c r="G682" s="120">
        <v>45000000</v>
      </c>
      <c r="H682" s="6" t="s">
        <v>4822</v>
      </c>
      <c r="I682" s="6" t="s">
        <v>4823</v>
      </c>
      <c r="J682" s="6" t="s">
        <v>36</v>
      </c>
      <c r="K682" s="6" t="s">
        <v>37</v>
      </c>
    </row>
    <row r="683" spans="1:11" ht="24.95" hidden="1" customHeight="1">
      <c r="A683" s="6" t="s">
        <v>4333</v>
      </c>
      <c r="B683" s="6" t="s">
        <v>2148</v>
      </c>
      <c r="C683" s="6" t="s">
        <v>180</v>
      </c>
      <c r="D683" s="130" t="s">
        <v>4825</v>
      </c>
      <c r="E683" s="6" t="s">
        <v>78</v>
      </c>
      <c r="F683" s="6" t="s">
        <v>18</v>
      </c>
      <c r="G683" s="120">
        <v>200000000</v>
      </c>
      <c r="H683" s="6" t="s">
        <v>4822</v>
      </c>
      <c r="I683" s="6" t="s">
        <v>4823</v>
      </c>
      <c r="J683" s="6" t="s">
        <v>36</v>
      </c>
      <c r="K683" s="6" t="s">
        <v>37</v>
      </c>
    </row>
    <row r="684" spans="1:11" ht="24.95" hidden="1" customHeight="1">
      <c r="A684" s="6" t="s">
        <v>4333</v>
      </c>
      <c r="B684" s="10" t="s">
        <v>4826</v>
      </c>
      <c r="C684" s="6" t="s">
        <v>72</v>
      </c>
      <c r="D684" s="130" t="s">
        <v>4827</v>
      </c>
      <c r="E684" s="6" t="s">
        <v>493</v>
      </c>
      <c r="F684" s="6" t="s">
        <v>18</v>
      </c>
      <c r="G684" s="120">
        <v>30000000</v>
      </c>
      <c r="H684" s="6" t="s">
        <v>531</v>
      </c>
      <c r="I684" s="5" t="s">
        <v>4828</v>
      </c>
      <c r="J684" s="6" t="s">
        <v>36</v>
      </c>
      <c r="K684" s="6" t="s">
        <v>37</v>
      </c>
    </row>
    <row r="685" spans="1:11" ht="24.95" hidden="1" customHeight="1">
      <c r="A685" s="10" t="s">
        <v>4333</v>
      </c>
      <c r="B685" s="10" t="s">
        <v>4729</v>
      </c>
      <c r="C685" s="6" t="s">
        <v>180</v>
      </c>
      <c r="D685" s="130" t="s">
        <v>4829</v>
      </c>
      <c r="E685" s="7" t="s">
        <v>292</v>
      </c>
      <c r="F685" s="6" t="s">
        <v>86</v>
      </c>
      <c r="G685" s="134">
        <v>30000000</v>
      </c>
      <c r="H685" s="6" t="s">
        <v>4731</v>
      </c>
      <c r="I685" s="6" t="s">
        <v>4732</v>
      </c>
      <c r="J685" s="6" t="s">
        <v>36</v>
      </c>
      <c r="K685" s="78" t="s">
        <v>292</v>
      </c>
    </row>
    <row r="686" spans="1:11" ht="24.95" hidden="1" customHeight="1">
      <c r="A686" s="6" t="s">
        <v>4333</v>
      </c>
      <c r="B686" s="10" t="s">
        <v>4733</v>
      </c>
      <c r="C686" s="6" t="s">
        <v>72</v>
      </c>
      <c r="D686" s="130" t="s">
        <v>4830</v>
      </c>
      <c r="E686" s="6" t="s">
        <v>78</v>
      </c>
      <c r="F686" s="6" t="s">
        <v>18</v>
      </c>
      <c r="G686" s="120">
        <v>372842000</v>
      </c>
      <c r="H686" s="6" t="s">
        <v>4831</v>
      </c>
      <c r="I686" s="6" t="s">
        <v>4832</v>
      </c>
      <c r="J686" s="6" t="s">
        <v>36</v>
      </c>
      <c r="K686" s="6" t="s">
        <v>37</v>
      </c>
    </row>
    <row r="687" spans="1:11" ht="24.95" hidden="1" customHeight="1">
      <c r="A687" s="6" t="s">
        <v>4739</v>
      </c>
      <c r="B687" s="6" t="s">
        <v>4740</v>
      </c>
      <c r="C687" s="6" t="s">
        <v>180</v>
      </c>
      <c r="D687" s="130" t="s">
        <v>4833</v>
      </c>
      <c r="E687" s="6" t="s">
        <v>149</v>
      </c>
      <c r="F687" s="6" t="s">
        <v>18</v>
      </c>
      <c r="G687" s="120">
        <v>55000000</v>
      </c>
      <c r="H687" s="6" t="s">
        <v>4742</v>
      </c>
      <c r="I687" s="6" t="s">
        <v>4743</v>
      </c>
      <c r="J687" s="6" t="s">
        <v>36</v>
      </c>
      <c r="K687" s="6" t="s">
        <v>37</v>
      </c>
    </row>
    <row r="688" spans="1:11" ht="24.95" hidden="1" customHeight="1">
      <c r="A688" s="10" t="s">
        <v>4333</v>
      </c>
      <c r="B688" s="10" t="s">
        <v>4744</v>
      </c>
      <c r="C688" s="6" t="s">
        <v>72</v>
      </c>
      <c r="D688" s="130" t="s">
        <v>4834</v>
      </c>
      <c r="E688" s="7" t="s">
        <v>292</v>
      </c>
      <c r="F688" s="6" t="s">
        <v>18</v>
      </c>
      <c r="G688" s="120">
        <v>60000000</v>
      </c>
      <c r="H688" s="6" t="s">
        <v>4745</v>
      </c>
      <c r="I688" s="5" t="s">
        <v>4746</v>
      </c>
      <c r="J688" s="6" t="s">
        <v>36</v>
      </c>
      <c r="K688" s="6" t="s">
        <v>37</v>
      </c>
    </row>
    <row r="689" spans="1:11" ht="24.95" hidden="1" customHeight="1">
      <c r="A689" s="10" t="s">
        <v>4333</v>
      </c>
      <c r="B689" s="10" t="s">
        <v>4744</v>
      </c>
      <c r="C689" s="6" t="s">
        <v>72</v>
      </c>
      <c r="D689" s="130" t="s">
        <v>4835</v>
      </c>
      <c r="E689" s="7" t="s">
        <v>292</v>
      </c>
      <c r="F689" s="6" t="s">
        <v>18</v>
      </c>
      <c r="G689" s="120">
        <v>27000000</v>
      </c>
      <c r="H689" s="6" t="s">
        <v>4836</v>
      </c>
      <c r="I689" s="5" t="s">
        <v>4837</v>
      </c>
      <c r="J689" s="6" t="s">
        <v>36</v>
      </c>
      <c r="K689" s="6" t="s">
        <v>37</v>
      </c>
    </row>
    <row r="690" spans="1:11" ht="24.95" hidden="1" customHeight="1">
      <c r="A690" s="6" t="s">
        <v>4333</v>
      </c>
      <c r="B690" s="10" t="s">
        <v>4782</v>
      </c>
      <c r="C690" s="6" t="s">
        <v>72</v>
      </c>
      <c r="D690" s="130" t="s">
        <v>4838</v>
      </c>
      <c r="E690" s="6" t="s">
        <v>232</v>
      </c>
      <c r="F690" s="6" t="s">
        <v>18</v>
      </c>
      <c r="G690" s="120">
        <v>103000000</v>
      </c>
      <c r="H690" s="6" t="s">
        <v>4839</v>
      </c>
      <c r="I690" s="5" t="s">
        <v>4840</v>
      </c>
      <c r="J690" s="6" t="s">
        <v>36</v>
      </c>
      <c r="K690" s="6" t="s">
        <v>37</v>
      </c>
    </row>
    <row r="691" spans="1:11" ht="24.95" hidden="1" customHeight="1">
      <c r="A691" s="6" t="s">
        <v>4333</v>
      </c>
      <c r="B691" s="10" t="s">
        <v>4782</v>
      </c>
      <c r="C691" s="6" t="s">
        <v>72</v>
      </c>
      <c r="D691" s="130" t="s">
        <v>4841</v>
      </c>
      <c r="E691" s="6" t="s">
        <v>232</v>
      </c>
      <c r="F691" s="6" t="s">
        <v>18</v>
      </c>
      <c r="G691" s="120">
        <v>30000000</v>
      </c>
      <c r="H691" s="6" t="s">
        <v>4842</v>
      </c>
      <c r="I691" s="5" t="s">
        <v>4843</v>
      </c>
      <c r="J691" s="6" t="s">
        <v>36</v>
      </c>
      <c r="K691" s="6" t="s">
        <v>37</v>
      </c>
    </row>
    <row r="692" spans="1:11" ht="24.95" hidden="1" customHeight="1">
      <c r="A692" s="6" t="s">
        <v>4333</v>
      </c>
      <c r="B692" s="6" t="s">
        <v>2148</v>
      </c>
      <c r="C692" s="6" t="s">
        <v>29</v>
      </c>
      <c r="D692" s="130" t="s">
        <v>4844</v>
      </c>
      <c r="E692" s="6" t="s">
        <v>491</v>
      </c>
      <c r="F692" s="6" t="s">
        <v>18</v>
      </c>
      <c r="G692" s="120">
        <v>40000000</v>
      </c>
      <c r="H692" s="6" t="s">
        <v>1926</v>
      </c>
      <c r="I692" s="6" t="s">
        <v>4818</v>
      </c>
      <c r="J692" s="6" t="s">
        <v>36</v>
      </c>
      <c r="K692" s="6" t="s">
        <v>37</v>
      </c>
    </row>
    <row r="693" spans="1:11" ht="24.95" hidden="1" customHeight="1">
      <c r="A693" s="6" t="s">
        <v>4333</v>
      </c>
      <c r="B693" s="6" t="s">
        <v>2148</v>
      </c>
      <c r="C693" s="6" t="s">
        <v>29</v>
      </c>
      <c r="D693" s="130" t="s">
        <v>4845</v>
      </c>
      <c r="E693" s="6" t="s">
        <v>232</v>
      </c>
      <c r="F693" s="6" t="s">
        <v>18</v>
      </c>
      <c r="G693" s="120">
        <v>140000000</v>
      </c>
      <c r="H693" s="6" t="s">
        <v>1926</v>
      </c>
      <c r="I693" s="6" t="s">
        <v>4818</v>
      </c>
      <c r="J693" s="6" t="s">
        <v>36</v>
      </c>
      <c r="K693" s="6" t="s">
        <v>37</v>
      </c>
    </row>
    <row r="694" spans="1:11" ht="24.95" hidden="1" customHeight="1">
      <c r="A694" s="6" t="s">
        <v>4333</v>
      </c>
      <c r="B694" s="6" t="s">
        <v>2148</v>
      </c>
      <c r="C694" s="6" t="s">
        <v>29</v>
      </c>
      <c r="D694" s="130" t="s">
        <v>4846</v>
      </c>
      <c r="E694" s="6" t="s">
        <v>491</v>
      </c>
      <c r="F694" s="6" t="s">
        <v>18</v>
      </c>
      <c r="G694" s="120">
        <v>75000000</v>
      </c>
      <c r="H694" s="6" t="s">
        <v>1926</v>
      </c>
      <c r="I694" s="6" t="s">
        <v>4847</v>
      </c>
      <c r="J694" s="6" t="s">
        <v>36</v>
      </c>
      <c r="K694" s="6" t="s">
        <v>37</v>
      </c>
    </row>
    <row r="695" spans="1:11" ht="24.95" hidden="1" customHeight="1">
      <c r="A695" s="6" t="s">
        <v>4333</v>
      </c>
      <c r="B695" s="6" t="s">
        <v>2148</v>
      </c>
      <c r="C695" s="6" t="s">
        <v>29</v>
      </c>
      <c r="D695" s="130" t="s">
        <v>4848</v>
      </c>
      <c r="E695" s="6" t="s">
        <v>493</v>
      </c>
      <c r="F695" s="6" t="s">
        <v>18</v>
      </c>
      <c r="G695" s="120">
        <v>32000000</v>
      </c>
      <c r="H695" s="6" t="s">
        <v>1926</v>
      </c>
      <c r="I695" s="6" t="s">
        <v>4847</v>
      </c>
      <c r="J695" s="6" t="s">
        <v>36</v>
      </c>
      <c r="K695" s="6" t="s">
        <v>37</v>
      </c>
    </row>
    <row r="696" spans="1:11" ht="24.95" hidden="1" customHeight="1">
      <c r="A696" s="6" t="s">
        <v>4333</v>
      </c>
      <c r="B696" s="6" t="s">
        <v>2148</v>
      </c>
      <c r="C696" s="6" t="s">
        <v>29</v>
      </c>
      <c r="D696" s="130" t="s">
        <v>4849</v>
      </c>
      <c r="E696" s="6" t="s">
        <v>232</v>
      </c>
      <c r="F696" s="6" t="s">
        <v>18</v>
      </c>
      <c r="G696" s="120">
        <v>190000000</v>
      </c>
      <c r="H696" s="6" t="s">
        <v>1926</v>
      </c>
      <c r="I696" s="6" t="s">
        <v>4847</v>
      </c>
      <c r="J696" s="6" t="s">
        <v>36</v>
      </c>
      <c r="K696" s="6" t="s">
        <v>37</v>
      </c>
    </row>
    <row r="697" spans="1:11" ht="24.95" hidden="1" customHeight="1">
      <c r="A697" s="10" t="s">
        <v>4333</v>
      </c>
      <c r="B697" s="10" t="s">
        <v>4418</v>
      </c>
      <c r="C697" s="6" t="s">
        <v>136</v>
      </c>
      <c r="D697" s="130" t="s">
        <v>4850</v>
      </c>
      <c r="E697" s="7" t="s">
        <v>37</v>
      </c>
      <c r="F697" s="6" t="s">
        <v>86</v>
      </c>
      <c r="G697" s="120">
        <v>55000000</v>
      </c>
      <c r="H697" s="6" t="s">
        <v>4420</v>
      </c>
      <c r="I697" s="5" t="s">
        <v>4421</v>
      </c>
      <c r="J697" s="6" t="s">
        <v>36</v>
      </c>
      <c r="K697" s="6" t="s">
        <v>37</v>
      </c>
    </row>
    <row r="698" spans="1:11" ht="24.95" hidden="1" customHeight="1">
      <c r="A698" s="6" t="s">
        <v>4333</v>
      </c>
      <c r="B698" s="6" t="s">
        <v>4356</v>
      </c>
      <c r="C698" s="6" t="s">
        <v>136</v>
      </c>
      <c r="D698" s="130" t="s">
        <v>4851</v>
      </c>
      <c r="E698" s="7" t="s">
        <v>144</v>
      </c>
      <c r="F698" s="6" t="s">
        <v>18</v>
      </c>
      <c r="G698" s="225">
        <v>60000000</v>
      </c>
      <c r="H698" s="6" t="s">
        <v>4720</v>
      </c>
      <c r="I698" s="6" t="s">
        <v>4721</v>
      </c>
      <c r="J698" s="6" t="s">
        <v>36</v>
      </c>
      <c r="K698" s="6" t="s">
        <v>37</v>
      </c>
    </row>
    <row r="699" spans="1:11" ht="24.95" hidden="1" customHeight="1">
      <c r="A699" s="10" t="s">
        <v>4333</v>
      </c>
      <c r="B699" s="10" t="s">
        <v>811</v>
      </c>
      <c r="C699" s="6" t="s">
        <v>300</v>
      </c>
      <c r="D699" s="130" t="s">
        <v>4852</v>
      </c>
      <c r="E699" s="6" t="s">
        <v>239</v>
      </c>
      <c r="F699" s="6" t="s">
        <v>18</v>
      </c>
      <c r="G699" s="134">
        <v>30000000</v>
      </c>
      <c r="H699" s="6" t="s">
        <v>4853</v>
      </c>
      <c r="I699" s="6" t="s">
        <v>4854</v>
      </c>
      <c r="J699" s="6" t="s">
        <v>36</v>
      </c>
      <c r="K699" s="6" t="s">
        <v>133</v>
      </c>
    </row>
    <row r="700" spans="1:11" ht="24.95" hidden="1" customHeight="1">
      <c r="A700" s="6" t="s">
        <v>4739</v>
      </c>
      <c r="B700" s="6" t="s">
        <v>4740</v>
      </c>
      <c r="C700" s="6" t="s">
        <v>136</v>
      </c>
      <c r="D700" s="130" t="s">
        <v>4855</v>
      </c>
      <c r="E700" s="6" t="s">
        <v>149</v>
      </c>
      <c r="F700" s="6" t="s">
        <v>18</v>
      </c>
      <c r="G700" s="120">
        <v>70000000</v>
      </c>
      <c r="H700" s="6" t="s">
        <v>4742</v>
      </c>
      <c r="I700" s="6" t="s">
        <v>4743</v>
      </c>
      <c r="J700" s="6" t="s">
        <v>36</v>
      </c>
      <c r="K700" s="6" t="s">
        <v>37</v>
      </c>
    </row>
    <row r="701" spans="1:11" ht="24.95" hidden="1" customHeight="1">
      <c r="A701" s="6" t="s">
        <v>4333</v>
      </c>
      <c r="B701" s="10" t="s">
        <v>4856</v>
      </c>
      <c r="C701" s="6" t="s">
        <v>300</v>
      </c>
      <c r="D701" s="130" t="s">
        <v>4857</v>
      </c>
      <c r="E701" s="6" t="s">
        <v>962</v>
      </c>
      <c r="F701" s="6" t="s">
        <v>86</v>
      </c>
      <c r="G701" s="120">
        <v>30000000</v>
      </c>
      <c r="H701" s="6" t="s">
        <v>4858</v>
      </c>
      <c r="I701" s="6" t="s">
        <v>4859</v>
      </c>
      <c r="J701" s="6" t="s">
        <v>1099</v>
      </c>
      <c r="K701" s="6" t="s">
        <v>715</v>
      </c>
    </row>
    <row r="702" spans="1:11" ht="24.95" hidden="1" customHeight="1">
      <c r="A702" s="6" t="s">
        <v>4333</v>
      </c>
      <c r="B702" s="6" t="s">
        <v>4365</v>
      </c>
      <c r="C702" s="6" t="s">
        <v>124</v>
      </c>
      <c r="D702" s="130" t="s">
        <v>4860</v>
      </c>
      <c r="E702" s="6" t="s">
        <v>19</v>
      </c>
      <c r="F702" s="6" t="s">
        <v>18</v>
      </c>
      <c r="G702" s="120">
        <v>55000000</v>
      </c>
      <c r="H702" s="6" t="s">
        <v>4861</v>
      </c>
      <c r="I702" s="6" t="s">
        <v>4862</v>
      </c>
      <c r="J702" s="6" t="s">
        <v>36</v>
      </c>
      <c r="K702" s="6" t="s">
        <v>133</v>
      </c>
    </row>
    <row r="703" spans="1:11" ht="24.95" hidden="1" customHeight="1">
      <c r="A703" s="6" t="s">
        <v>4333</v>
      </c>
      <c r="B703" s="10" t="s">
        <v>4369</v>
      </c>
      <c r="C703" s="6" t="s">
        <v>124</v>
      </c>
      <c r="D703" s="130" t="s">
        <v>4863</v>
      </c>
      <c r="E703" s="6" t="s">
        <v>19</v>
      </c>
      <c r="F703" s="6" t="s">
        <v>18</v>
      </c>
      <c r="G703" s="134">
        <v>50000000</v>
      </c>
      <c r="H703" s="6" t="s">
        <v>4814</v>
      </c>
      <c r="I703" s="6" t="s">
        <v>4815</v>
      </c>
      <c r="J703" s="6" t="s">
        <v>171</v>
      </c>
      <c r="K703" s="6" t="s">
        <v>37</v>
      </c>
    </row>
    <row r="704" spans="1:11" ht="24.95" hidden="1" customHeight="1">
      <c r="A704" s="6" t="s">
        <v>4333</v>
      </c>
      <c r="B704" s="6" t="s">
        <v>2148</v>
      </c>
      <c r="C704" s="6" t="s">
        <v>124</v>
      </c>
      <c r="D704" s="130" t="s">
        <v>4864</v>
      </c>
      <c r="E704" s="6" t="s">
        <v>149</v>
      </c>
      <c r="F704" s="6" t="s">
        <v>18</v>
      </c>
      <c r="G704" s="120">
        <v>100000000</v>
      </c>
      <c r="H704" s="6" t="s">
        <v>4375</v>
      </c>
      <c r="I704" s="6" t="s">
        <v>4376</v>
      </c>
      <c r="J704" s="6" t="s">
        <v>36</v>
      </c>
      <c r="K704" s="6" t="s">
        <v>37</v>
      </c>
    </row>
    <row r="705" spans="1:11" ht="24.95" hidden="1" customHeight="1">
      <c r="A705" s="6" t="s">
        <v>4333</v>
      </c>
      <c r="B705" s="6" t="s">
        <v>2148</v>
      </c>
      <c r="C705" s="6" t="s">
        <v>124</v>
      </c>
      <c r="D705" s="130" t="s">
        <v>4865</v>
      </c>
      <c r="E705" s="6" t="s">
        <v>78</v>
      </c>
      <c r="F705" s="6" t="s">
        <v>18</v>
      </c>
      <c r="G705" s="120">
        <v>45500000</v>
      </c>
      <c r="H705" s="6" t="s">
        <v>4866</v>
      </c>
      <c r="I705" s="6" t="s">
        <v>4867</v>
      </c>
      <c r="J705" s="6" t="s">
        <v>36</v>
      </c>
      <c r="K705" s="6" t="s">
        <v>37</v>
      </c>
    </row>
    <row r="706" spans="1:11" ht="24.95" hidden="1" customHeight="1">
      <c r="A706" s="6" t="s">
        <v>4333</v>
      </c>
      <c r="B706" s="10" t="s">
        <v>4826</v>
      </c>
      <c r="C706" s="6" t="s">
        <v>124</v>
      </c>
      <c r="D706" s="130" t="s">
        <v>4868</v>
      </c>
      <c r="E706" s="6" t="s">
        <v>239</v>
      </c>
      <c r="F706" s="6" t="s">
        <v>18</v>
      </c>
      <c r="G706" s="120">
        <v>80000000</v>
      </c>
      <c r="H706" s="6" t="s">
        <v>4869</v>
      </c>
      <c r="I706" s="5" t="s">
        <v>4870</v>
      </c>
      <c r="J706" s="6" t="s">
        <v>36</v>
      </c>
      <c r="K706" s="6" t="s">
        <v>844</v>
      </c>
    </row>
    <row r="707" spans="1:11" ht="24.95" hidden="1" customHeight="1">
      <c r="A707" s="6" t="s">
        <v>4333</v>
      </c>
      <c r="B707" s="6" t="s">
        <v>4377</v>
      </c>
      <c r="C707" s="6" t="s">
        <v>124</v>
      </c>
      <c r="D707" s="130" t="s">
        <v>4871</v>
      </c>
      <c r="E707" s="6" t="s">
        <v>239</v>
      </c>
      <c r="F707" s="6" t="s">
        <v>18</v>
      </c>
      <c r="G707" s="120">
        <v>90000000</v>
      </c>
      <c r="H707" s="6" t="s">
        <v>4872</v>
      </c>
      <c r="I707" s="6" t="s">
        <v>4873</v>
      </c>
      <c r="J707" s="6" t="s">
        <v>36</v>
      </c>
      <c r="K707" s="6" t="s">
        <v>715</v>
      </c>
    </row>
    <row r="708" spans="1:11" ht="24.95" hidden="1" customHeight="1">
      <c r="A708" s="6" t="s">
        <v>4333</v>
      </c>
      <c r="B708" s="10" t="s">
        <v>4856</v>
      </c>
      <c r="C708" s="6" t="s">
        <v>157</v>
      </c>
      <c r="D708" s="130" t="s">
        <v>4874</v>
      </c>
      <c r="E708" s="6" t="s">
        <v>239</v>
      </c>
      <c r="F708" s="6" t="s">
        <v>18</v>
      </c>
      <c r="G708" s="120">
        <v>36000000</v>
      </c>
      <c r="H708" s="6" t="s">
        <v>4858</v>
      </c>
      <c r="I708" s="6" t="s">
        <v>4859</v>
      </c>
      <c r="J708" s="6" t="s">
        <v>1099</v>
      </c>
      <c r="K708" s="6" t="s">
        <v>715</v>
      </c>
    </row>
    <row r="709" spans="1:11" ht="24.95" hidden="1" customHeight="1">
      <c r="A709" s="6" t="s">
        <v>4333</v>
      </c>
      <c r="B709" s="10" t="s">
        <v>4782</v>
      </c>
      <c r="C709" s="6" t="s">
        <v>157</v>
      </c>
      <c r="D709" s="130" t="s">
        <v>4875</v>
      </c>
      <c r="E709" s="6" t="s">
        <v>149</v>
      </c>
      <c r="F709" s="6" t="s">
        <v>18</v>
      </c>
      <c r="G709" s="120">
        <v>40000000</v>
      </c>
      <c r="H709" s="6" t="s">
        <v>4784</v>
      </c>
      <c r="I709" s="5" t="s">
        <v>4785</v>
      </c>
      <c r="J709" s="6" t="s">
        <v>36</v>
      </c>
      <c r="K709" s="6" t="s">
        <v>37</v>
      </c>
    </row>
    <row r="710" spans="1:11" ht="24.95" hidden="1" customHeight="1">
      <c r="A710" s="10" t="s">
        <v>4333</v>
      </c>
      <c r="B710" s="22" t="s">
        <v>4352</v>
      </c>
      <c r="C710" s="6" t="s">
        <v>445</v>
      </c>
      <c r="D710" s="130" t="s">
        <v>4876</v>
      </c>
      <c r="E710" s="7" t="s">
        <v>149</v>
      </c>
      <c r="F710" s="6" t="s">
        <v>86</v>
      </c>
      <c r="G710" s="120">
        <v>45000000</v>
      </c>
      <c r="H710" s="6" t="s">
        <v>4877</v>
      </c>
      <c r="I710" s="6" t="s">
        <v>4878</v>
      </c>
      <c r="J710" s="6" t="s">
        <v>36</v>
      </c>
      <c r="K710" s="6" t="s">
        <v>133</v>
      </c>
    </row>
    <row r="711" spans="1:11" ht="24.95" hidden="1" customHeight="1">
      <c r="A711" s="10" t="s">
        <v>4333</v>
      </c>
      <c r="B711" s="22" t="s">
        <v>4352</v>
      </c>
      <c r="C711" s="6" t="s">
        <v>445</v>
      </c>
      <c r="D711" s="130" t="s">
        <v>4879</v>
      </c>
      <c r="E711" s="7" t="s">
        <v>149</v>
      </c>
      <c r="F711" s="6" t="s">
        <v>86</v>
      </c>
      <c r="G711" s="120">
        <v>35000000</v>
      </c>
      <c r="H711" s="6" t="s">
        <v>4877</v>
      </c>
      <c r="I711" s="6" t="s">
        <v>4878</v>
      </c>
      <c r="J711" s="6" t="s">
        <v>36</v>
      </c>
      <c r="K711" s="6" t="s">
        <v>133</v>
      </c>
    </row>
    <row r="712" spans="1:11" ht="24.95" hidden="1" customHeight="1">
      <c r="A712" s="6" t="s">
        <v>4739</v>
      </c>
      <c r="B712" s="10" t="s">
        <v>4750</v>
      </c>
      <c r="C712" s="6" t="s">
        <v>445</v>
      </c>
      <c r="D712" s="130" t="s">
        <v>4880</v>
      </c>
      <c r="E712" s="6" t="s">
        <v>962</v>
      </c>
      <c r="F712" s="6" t="s">
        <v>18</v>
      </c>
      <c r="G712" s="206">
        <v>70000000</v>
      </c>
      <c r="H712" s="6" t="s">
        <v>4881</v>
      </c>
      <c r="I712" s="6" t="s">
        <v>4882</v>
      </c>
      <c r="J712" s="6" t="s">
        <v>171</v>
      </c>
      <c r="K712" s="6" t="s">
        <v>529</v>
      </c>
    </row>
    <row r="713" spans="1:11" ht="24.95" hidden="1" customHeight="1">
      <c r="A713" s="6" t="s">
        <v>4333</v>
      </c>
      <c r="B713" s="10" t="s">
        <v>845</v>
      </c>
      <c r="C713" s="6" t="s">
        <v>139</v>
      </c>
      <c r="D713" s="44" t="s">
        <v>4883</v>
      </c>
      <c r="E713" s="6" t="s">
        <v>19</v>
      </c>
      <c r="F713" s="6" t="s">
        <v>18</v>
      </c>
      <c r="G713" s="134">
        <v>39181641</v>
      </c>
      <c r="H713" s="6" t="s">
        <v>4748</v>
      </c>
      <c r="I713" s="6" t="s">
        <v>4749</v>
      </c>
      <c r="J713" s="6" t="s">
        <v>1099</v>
      </c>
      <c r="K713" s="6" t="s">
        <v>292</v>
      </c>
    </row>
    <row r="714" spans="1:11" ht="24.95" customHeight="1">
      <c r="A714" s="10" t="s">
        <v>4333</v>
      </c>
      <c r="B714" s="10" t="s">
        <v>4744</v>
      </c>
      <c r="C714" s="6" t="s">
        <v>197</v>
      </c>
      <c r="D714" s="130" t="s">
        <v>4884</v>
      </c>
      <c r="E714" s="7" t="s">
        <v>292</v>
      </c>
      <c r="F714" s="6" t="s">
        <v>18</v>
      </c>
      <c r="G714" s="120">
        <v>36000000</v>
      </c>
      <c r="H714" s="6" t="s">
        <v>4745</v>
      </c>
      <c r="I714" s="5" t="s">
        <v>4746</v>
      </c>
      <c r="J714" s="6" t="s">
        <v>36</v>
      </c>
      <c r="K714" s="6" t="s">
        <v>37</v>
      </c>
    </row>
    <row r="715" spans="1:11" ht="24.95" customHeight="1">
      <c r="A715" s="10" t="s">
        <v>4333</v>
      </c>
      <c r="B715" s="10" t="s">
        <v>4348</v>
      </c>
      <c r="C715" s="6" t="s">
        <v>951</v>
      </c>
      <c r="D715" s="130" t="s">
        <v>4885</v>
      </c>
      <c r="E715" s="7" t="s">
        <v>292</v>
      </c>
      <c r="F715" s="6" t="s">
        <v>86</v>
      </c>
      <c r="G715" s="120">
        <v>59000000</v>
      </c>
      <c r="H715" s="6" t="s">
        <v>4806</v>
      </c>
      <c r="I715" s="6" t="s">
        <v>4807</v>
      </c>
      <c r="J715" s="6" t="s">
        <v>36</v>
      </c>
      <c r="K715" s="6" t="s">
        <v>292</v>
      </c>
    </row>
    <row r="716" spans="1:11" ht="24.95" customHeight="1">
      <c r="A716" s="6" t="s">
        <v>4333</v>
      </c>
      <c r="B716" s="6" t="s">
        <v>4352</v>
      </c>
      <c r="C716" s="6" t="s">
        <v>130</v>
      </c>
      <c r="D716" s="130" t="s">
        <v>4886</v>
      </c>
      <c r="E716" s="6" t="s">
        <v>149</v>
      </c>
      <c r="F716" s="6" t="s">
        <v>18</v>
      </c>
      <c r="G716" s="120">
        <v>40000000</v>
      </c>
      <c r="H716" s="6" t="s">
        <v>4887</v>
      </c>
      <c r="I716" s="6" t="s">
        <v>4888</v>
      </c>
      <c r="J716" s="6" t="s">
        <v>36</v>
      </c>
      <c r="K716" s="6" t="s">
        <v>133</v>
      </c>
    </row>
    <row r="717" spans="1:11" ht="24.95" customHeight="1">
      <c r="A717" s="10" t="s">
        <v>4333</v>
      </c>
      <c r="B717" s="10" t="s">
        <v>811</v>
      </c>
      <c r="C717" s="6" t="s">
        <v>130</v>
      </c>
      <c r="D717" s="130" t="s">
        <v>4889</v>
      </c>
      <c r="E717" s="6" t="s">
        <v>149</v>
      </c>
      <c r="F717" s="6" t="s">
        <v>18</v>
      </c>
      <c r="G717" s="134">
        <v>30000000</v>
      </c>
      <c r="H717" s="6" t="s">
        <v>4890</v>
      </c>
      <c r="I717" s="6" t="s">
        <v>4891</v>
      </c>
      <c r="J717" s="6" t="s">
        <v>36</v>
      </c>
      <c r="K717" s="6" t="s">
        <v>133</v>
      </c>
    </row>
    <row r="718" spans="1:11" ht="24.95" customHeight="1">
      <c r="A718" s="10" t="s">
        <v>4333</v>
      </c>
      <c r="B718" s="10" t="s">
        <v>811</v>
      </c>
      <c r="C718" s="6" t="s">
        <v>130</v>
      </c>
      <c r="D718" s="130" t="s">
        <v>4892</v>
      </c>
      <c r="E718" s="6" t="s">
        <v>747</v>
      </c>
      <c r="F718" s="6" t="s">
        <v>18</v>
      </c>
      <c r="G718" s="120">
        <v>95000000</v>
      </c>
      <c r="H718" s="6" t="s">
        <v>4893</v>
      </c>
      <c r="I718" s="6" t="s">
        <v>4894</v>
      </c>
      <c r="J718" s="6" t="s">
        <v>171</v>
      </c>
      <c r="K718" s="6" t="s">
        <v>133</v>
      </c>
    </row>
    <row r="719" spans="1:11" ht="24.95" customHeight="1">
      <c r="A719" s="6" t="s">
        <v>4739</v>
      </c>
      <c r="B719" s="10" t="s">
        <v>4750</v>
      </c>
      <c r="C719" s="6" t="s">
        <v>130</v>
      </c>
      <c r="D719" s="130" t="s">
        <v>4895</v>
      </c>
      <c r="E719" s="6" t="s">
        <v>149</v>
      </c>
      <c r="F719" s="6" t="s">
        <v>119</v>
      </c>
      <c r="G719" s="206">
        <v>5000000</v>
      </c>
      <c r="H719" s="6" t="s">
        <v>4752</v>
      </c>
      <c r="I719" s="6" t="s">
        <v>4753</v>
      </c>
      <c r="J719" s="6" t="s">
        <v>36</v>
      </c>
      <c r="K719" s="6" t="s">
        <v>292</v>
      </c>
    </row>
    <row r="720" spans="1:11" ht="24.95" customHeight="1">
      <c r="A720" s="10" t="s">
        <v>4333</v>
      </c>
      <c r="B720" s="22" t="s">
        <v>4352</v>
      </c>
      <c r="C720" s="6" t="s">
        <v>704</v>
      </c>
      <c r="D720" s="130" t="s">
        <v>4896</v>
      </c>
      <c r="E720" s="7" t="s">
        <v>149</v>
      </c>
      <c r="F720" s="6" t="s">
        <v>86</v>
      </c>
      <c r="G720" s="120">
        <v>50000000</v>
      </c>
      <c r="H720" s="6" t="s">
        <v>4887</v>
      </c>
      <c r="I720" s="6" t="s">
        <v>4897</v>
      </c>
      <c r="J720" s="6" t="s">
        <v>36</v>
      </c>
      <c r="K720" s="6" t="s">
        <v>133</v>
      </c>
    </row>
    <row r="721" spans="1:17" ht="24.95" customHeight="1">
      <c r="A721" s="6" t="s">
        <v>4333</v>
      </c>
      <c r="B721" s="6" t="s">
        <v>4365</v>
      </c>
      <c r="C721" s="6" t="s">
        <v>147</v>
      </c>
      <c r="D721" s="130" t="s">
        <v>4898</v>
      </c>
      <c r="E721" s="6" t="s">
        <v>19</v>
      </c>
      <c r="F721" s="6" t="s">
        <v>18</v>
      </c>
      <c r="G721" s="120">
        <v>20000000</v>
      </c>
      <c r="H721" s="6" t="s">
        <v>4899</v>
      </c>
      <c r="I721" s="6" t="s">
        <v>4900</v>
      </c>
      <c r="J721" s="6" t="s">
        <v>36</v>
      </c>
      <c r="K721" s="6" t="s">
        <v>115</v>
      </c>
    </row>
    <row r="722" spans="1:17" ht="24.95" customHeight="1">
      <c r="A722" s="6" t="s">
        <v>4333</v>
      </c>
      <c r="B722" s="6" t="s">
        <v>4365</v>
      </c>
      <c r="C722" s="6" t="s">
        <v>147</v>
      </c>
      <c r="D722" s="130" t="s">
        <v>4901</v>
      </c>
      <c r="E722" s="6" t="s">
        <v>19</v>
      </c>
      <c r="F722" s="6" t="s">
        <v>18</v>
      </c>
      <c r="G722" s="120">
        <v>70000000</v>
      </c>
      <c r="H722" s="6" t="s">
        <v>4902</v>
      </c>
      <c r="I722" s="6" t="s">
        <v>4900</v>
      </c>
      <c r="J722" s="6" t="s">
        <v>36</v>
      </c>
      <c r="K722" s="6" t="s">
        <v>115</v>
      </c>
    </row>
    <row r="723" spans="1:17" ht="24.95" customHeight="1">
      <c r="A723" s="6" t="s">
        <v>4333</v>
      </c>
      <c r="B723" s="10" t="s">
        <v>4369</v>
      </c>
      <c r="C723" s="6" t="s">
        <v>147</v>
      </c>
      <c r="D723" s="130" t="s">
        <v>4903</v>
      </c>
      <c r="E723" s="6" t="s">
        <v>19</v>
      </c>
      <c r="F723" s="6" t="s">
        <v>18</v>
      </c>
      <c r="G723" s="134">
        <v>85000000</v>
      </c>
      <c r="H723" s="6" t="s">
        <v>4814</v>
      </c>
      <c r="I723" s="6" t="s">
        <v>4815</v>
      </c>
      <c r="J723" s="6" t="s">
        <v>171</v>
      </c>
      <c r="K723" s="6" t="s">
        <v>37</v>
      </c>
    </row>
    <row r="724" spans="1:17" ht="24.95" customHeight="1">
      <c r="A724" s="6" t="s">
        <v>4333</v>
      </c>
      <c r="B724" s="10" t="s">
        <v>4856</v>
      </c>
      <c r="C724" s="6" t="s">
        <v>704</v>
      </c>
      <c r="D724" s="130" t="s">
        <v>4904</v>
      </c>
      <c r="E724" s="6" t="s">
        <v>19</v>
      </c>
      <c r="F724" s="6" t="s">
        <v>18</v>
      </c>
      <c r="G724" s="134">
        <v>45000000</v>
      </c>
      <c r="H724" s="6" t="s">
        <v>4905</v>
      </c>
      <c r="I724" s="6" t="s">
        <v>4906</v>
      </c>
      <c r="J724" s="6" t="s">
        <v>1099</v>
      </c>
      <c r="K724" s="6" t="s">
        <v>715</v>
      </c>
    </row>
    <row r="725" spans="1:17" ht="24.95" customHeight="1">
      <c r="A725" s="6" t="s">
        <v>4333</v>
      </c>
      <c r="B725" s="10" t="s">
        <v>1095</v>
      </c>
      <c r="C725" s="6" t="s">
        <v>704</v>
      </c>
      <c r="D725" s="130" t="s">
        <v>4907</v>
      </c>
      <c r="E725" s="6" t="s">
        <v>493</v>
      </c>
      <c r="F725" s="6" t="s">
        <v>86</v>
      </c>
      <c r="G725" s="120">
        <v>80000000</v>
      </c>
      <c r="H725" s="6" t="s">
        <v>4908</v>
      </c>
      <c r="I725" s="128" t="s">
        <v>4909</v>
      </c>
      <c r="J725" s="6" t="s">
        <v>36</v>
      </c>
      <c r="K725" s="6" t="s">
        <v>2475</v>
      </c>
    </row>
    <row r="726" spans="1:17" ht="24.95" customHeight="1">
      <c r="A726" s="6" t="s">
        <v>4333</v>
      </c>
      <c r="B726" s="6" t="s">
        <v>4365</v>
      </c>
      <c r="C726" s="6" t="s">
        <v>704</v>
      </c>
      <c r="D726" s="44" t="s">
        <v>4910</v>
      </c>
      <c r="E726" s="6" t="s">
        <v>149</v>
      </c>
      <c r="F726" s="6" t="s">
        <v>18</v>
      </c>
      <c r="G726" s="120">
        <v>41102035</v>
      </c>
      <c r="H726" s="6" t="s">
        <v>4911</v>
      </c>
      <c r="I726" s="6" t="s">
        <v>4912</v>
      </c>
      <c r="J726" s="6" t="s">
        <v>36</v>
      </c>
      <c r="K726" s="6" t="s">
        <v>133</v>
      </c>
    </row>
    <row r="727" spans="1:17" ht="30" hidden="1" customHeight="1">
      <c r="A727" s="6" t="s">
        <v>5218</v>
      </c>
      <c r="B727" s="6" t="s">
        <v>5219</v>
      </c>
      <c r="C727" s="6" t="s">
        <v>108</v>
      </c>
      <c r="D727" s="130" t="s">
        <v>5220</v>
      </c>
      <c r="E727" s="6" t="s">
        <v>149</v>
      </c>
      <c r="F727" s="6" t="s">
        <v>18</v>
      </c>
      <c r="G727" s="134">
        <v>58000000</v>
      </c>
      <c r="H727" s="6" t="s">
        <v>5221</v>
      </c>
      <c r="I727" s="6" t="s">
        <v>5222</v>
      </c>
      <c r="J727" s="6"/>
      <c r="K727" s="6" t="s">
        <v>37</v>
      </c>
    </row>
    <row r="728" spans="1:17" ht="30" hidden="1" customHeight="1">
      <c r="A728" s="6" t="s">
        <v>5218</v>
      </c>
      <c r="B728" s="10" t="s">
        <v>5223</v>
      </c>
      <c r="C728" s="6" t="s">
        <v>108</v>
      </c>
      <c r="D728" s="172" t="s">
        <v>5224</v>
      </c>
      <c r="E728" s="6" t="s">
        <v>78</v>
      </c>
      <c r="F728" s="6" t="s">
        <v>18</v>
      </c>
      <c r="G728" s="134">
        <v>144133085</v>
      </c>
      <c r="H728" s="6" t="s">
        <v>5225</v>
      </c>
      <c r="I728" s="6" t="s">
        <v>5226</v>
      </c>
      <c r="J728" s="6"/>
      <c r="K728" s="6" t="s">
        <v>292</v>
      </c>
    </row>
    <row r="729" spans="1:17" ht="30" hidden="1" customHeight="1">
      <c r="A729" s="6" t="s">
        <v>4922</v>
      </c>
      <c r="B729" s="6" t="s">
        <v>5227</v>
      </c>
      <c r="C729" s="6" t="s">
        <v>108</v>
      </c>
      <c r="D729" s="130" t="s">
        <v>5228</v>
      </c>
      <c r="E729" s="6" t="s">
        <v>149</v>
      </c>
      <c r="F729" s="6" t="s">
        <v>18</v>
      </c>
      <c r="G729" s="134">
        <v>80000000</v>
      </c>
      <c r="H729" s="6" t="s">
        <v>5229</v>
      </c>
      <c r="I729" s="6" t="s">
        <v>5230</v>
      </c>
      <c r="J729" s="6" t="s">
        <v>1099</v>
      </c>
      <c r="K729" s="6" t="s">
        <v>292</v>
      </c>
    </row>
    <row r="730" spans="1:17" ht="30" hidden="1" customHeight="1">
      <c r="A730" s="6" t="s">
        <v>4922</v>
      </c>
      <c r="B730" s="6" t="s">
        <v>5227</v>
      </c>
      <c r="C730" s="6" t="s">
        <v>51</v>
      </c>
      <c r="D730" s="130" t="s">
        <v>5231</v>
      </c>
      <c r="E730" s="6" t="s">
        <v>149</v>
      </c>
      <c r="F730" s="6" t="s">
        <v>18</v>
      </c>
      <c r="G730" s="134">
        <v>30000000</v>
      </c>
      <c r="H730" s="6" t="s">
        <v>5229</v>
      </c>
      <c r="I730" s="6" t="s">
        <v>5230</v>
      </c>
      <c r="J730" s="6" t="s">
        <v>1099</v>
      </c>
      <c r="K730" s="6" t="s">
        <v>292</v>
      </c>
    </row>
    <row r="731" spans="1:17" ht="30" hidden="1" customHeight="1">
      <c r="A731" s="6" t="s">
        <v>4922</v>
      </c>
      <c r="B731" s="10" t="s">
        <v>5232</v>
      </c>
      <c r="C731" s="6" t="s">
        <v>51</v>
      </c>
      <c r="D731" s="173" t="s">
        <v>5233</v>
      </c>
      <c r="E731" s="7" t="s">
        <v>149</v>
      </c>
      <c r="F731" s="6" t="s">
        <v>18</v>
      </c>
      <c r="G731" s="134">
        <v>37000000</v>
      </c>
      <c r="H731" s="6" t="s">
        <v>649</v>
      </c>
      <c r="I731" s="6" t="s">
        <v>5234</v>
      </c>
      <c r="J731" s="144"/>
      <c r="K731" s="6" t="s">
        <v>965</v>
      </c>
    </row>
    <row r="732" spans="1:17" ht="30" hidden="1" customHeight="1">
      <c r="A732" s="6" t="s">
        <v>4922</v>
      </c>
      <c r="B732" s="10" t="s">
        <v>5235</v>
      </c>
      <c r="C732" s="6" t="s">
        <v>108</v>
      </c>
      <c r="D732" s="130" t="s">
        <v>5236</v>
      </c>
      <c r="E732" s="7" t="s">
        <v>149</v>
      </c>
      <c r="F732" s="6" t="s">
        <v>18</v>
      </c>
      <c r="G732" s="134">
        <v>76000000</v>
      </c>
      <c r="H732" s="6" t="s">
        <v>5237</v>
      </c>
      <c r="I732" s="6" t="s">
        <v>5238</v>
      </c>
      <c r="J732" s="6"/>
      <c r="K732" s="6" t="s">
        <v>844</v>
      </c>
    </row>
    <row r="733" spans="1:17" ht="30" hidden="1" customHeight="1">
      <c r="A733" s="6" t="s">
        <v>4922</v>
      </c>
      <c r="B733" s="10" t="s">
        <v>5235</v>
      </c>
      <c r="C733" s="6" t="s">
        <v>51</v>
      </c>
      <c r="D733" s="130" t="s">
        <v>5239</v>
      </c>
      <c r="E733" s="6" t="s">
        <v>232</v>
      </c>
      <c r="F733" s="6" t="s">
        <v>18</v>
      </c>
      <c r="G733" s="134">
        <v>207000000</v>
      </c>
      <c r="H733" s="6" t="s">
        <v>5240</v>
      </c>
      <c r="I733" s="6" t="s">
        <v>5241</v>
      </c>
      <c r="J733" s="6"/>
      <c r="K733" s="6" t="s">
        <v>292</v>
      </c>
      <c r="L733" s="49"/>
      <c r="M733" s="49"/>
      <c r="N733" s="49"/>
      <c r="O733" s="49"/>
      <c r="P733" s="49"/>
      <c r="Q733" s="49"/>
    </row>
    <row r="734" spans="1:17" ht="30" hidden="1" customHeight="1">
      <c r="A734" s="6" t="s">
        <v>4922</v>
      </c>
      <c r="B734" s="6" t="s">
        <v>5235</v>
      </c>
      <c r="C734" s="6" t="s">
        <v>108</v>
      </c>
      <c r="D734" s="130" t="s">
        <v>5242</v>
      </c>
      <c r="E734" s="6" t="s">
        <v>19</v>
      </c>
      <c r="F734" s="6" t="s">
        <v>18</v>
      </c>
      <c r="G734" s="134">
        <v>30000000</v>
      </c>
      <c r="H734" s="6" t="s">
        <v>5243</v>
      </c>
      <c r="I734" s="6" t="s">
        <v>5244</v>
      </c>
      <c r="J734" s="6"/>
      <c r="K734" s="6" t="s">
        <v>292</v>
      </c>
      <c r="L734" s="49"/>
      <c r="M734" s="49"/>
      <c r="N734" s="49"/>
      <c r="O734" s="49"/>
      <c r="P734" s="49"/>
      <c r="Q734" s="49"/>
    </row>
    <row r="735" spans="1:17" ht="30" hidden="1" customHeight="1">
      <c r="A735" s="6" t="s">
        <v>4922</v>
      </c>
      <c r="B735" s="10" t="s">
        <v>5235</v>
      </c>
      <c r="C735" s="6" t="s">
        <v>51</v>
      </c>
      <c r="D735" s="130" t="s">
        <v>5245</v>
      </c>
      <c r="E735" s="6" t="s">
        <v>232</v>
      </c>
      <c r="F735" s="6" t="s">
        <v>86</v>
      </c>
      <c r="G735" s="134">
        <v>91000000</v>
      </c>
      <c r="H735" s="6" t="s">
        <v>5114</v>
      </c>
      <c r="I735" s="6" t="s">
        <v>5115</v>
      </c>
      <c r="J735" s="6"/>
      <c r="K735" s="6" t="s">
        <v>292</v>
      </c>
    </row>
    <row r="736" spans="1:17" ht="30" hidden="1" customHeight="1">
      <c r="A736" s="6" t="s">
        <v>4922</v>
      </c>
      <c r="B736" s="6" t="s">
        <v>5246</v>
      </c>
      <c r="C736" s="6" t="s">
        <v>108</v>
      </c>
      <c r="D736" s="130" t="s">
        <v>5247</v>
      </c>
      <c r="E736" s="6" t="s">
        <v>149</v>
      </c>
      <c r="F736" s="6" t="s">
        <v>18</v>
      </c>
      <c r="G736" s="134">
        <v>14000000</v>
      </c>
      <c r="H736" s="6" t="s">
        <v>5248</v>
      </c>
      <c r="I736" s="6" t="s">
        <v>5249</v>
      </c>
      <c r="J736" s="6" t="s">
        <v>36</v>
      </c>
      <c r="K736" s="145" t="s">
        <v>965</v>
      </c>
    </row>
    <row r="737" spans="1:17" ht="30" hidden="1" customHeight="1">
      <c r="A737" s="6" t="s">
        <v>4922</v>
      </c>
      <c r="B737" s="6" t="s">
        <v>5250</v>
      </c>
      <c r="C737" s="6" t="s">
        <v>108</v>
      </c>
      <c r="D737" s="130" t="s">
        <v>5251</v>
      </c>
      <c r="E737" s="6" t="s">
        <v>78</v>
      </c>
      <c r="F737" s="6" t="s">
        <v>18</v>
      </c>
      <c r="G737" s="134">
        <v>355000000</v>
      </c>
      <c r="H737" s="6" t="s">
        <v>5252</v>
      </c>
      <c r="I737" s="6" t="s">
        <v>5253</v>
      </c>
      <c r="J737" s="6" t="s">
        <v>36</v>
      </c>
      <c r="K737" s="6" t="s">
        <v>37</v>
      </c>
    </row>
    <row r="738" spans="1:17" ht="30" hidden="1" customHeight="1">
      <c r="A738" s="6" t="s">
        <v>4922</v>
      </c>
      <c r="B738" s="6" t="s">
        <v>5254</v>
      </c>
      <c r="C738" s="6" t="s">
        <v>108</v>
      </c>
      <c r="D738" s="130" t="s">
        <v>5255</v>
      </c>
      <c r="E738" s="6" t="s">
        <v>149</v>
      </c>
      <c r="F738" s="6" t="s">
        <v>18</v>
      </c>
      <c r="G738" s="134">
        <v>17000000</v>
      </c>
      <c r="H738" s="6" t="s">
        <v>5256</v>
      </c>
      <c r="I738" s="6" t="s">
        <v>5257</v>
      </c>
      <c r="J738" s="6"/>
      <c r="K738" s="6" t="s">
        <v>37</v>
      </c>
    </row>
    <row r="739" spans="1:17" ht="30" hidden="1" customHeight="1">
      <c r="A739" s="6" t="s">
        <v>4922</v>
      </c>
      <c r="B739" s="6" t="s">
        <v>5109</v>
      </c>
      <c r="C739" s="6" t="s">
        <v>42</v>
      </c>
      <c r="D739" s="130" t="s">
        <v>5258</v>
      </c>
      <c r="E739" s="6" t="s">
        <v>239</v>
      </c>
      <c r="F739" s="6" t="s">
        <v>18</v>
      </c>
      <c r="G739" s="134">
        <v>125000000</v>
      </c>
      <c r="H739" s="6" t="s">
        <v>5259</v>
      </c>
      <c r="I739" s="6" t="s">
        <v>5260</v>
      </c>
      <c r="J739" s="6"/>
      <c r="K739" s="6" t="s">
        <v>844</v>
      </c>
    </row>
    <row r="740" spans="1:17" ht="30" hidden="1" customHeight="1">
      <c r="A740" s="6" t="s">
        <v>4922</v>
      </c>
      <c r="B740" s="6" t="s">
        <v>5109</v>
      </c>
      <c r="C740" s="6" t="s">
        <v>188</v>
      </c>
      <c r="D740" s="130" t="s">
        <v>5261</v>
      </c>
      <c r="E740" s="6" t="s">
        <v>493</v>
      </c>
      <c r="F740" s="6" t="s">
        <v>86</v>
      </c>
      <c r="G740" s="134">
        <v>56000000</v>
      </c>
      <c r="H740" s="6" t="s">
        <v>5262</v>
      </c>
      <c r="I740" s="6" t="s">
        <v>5263</v>
      </c>
      <c r="J740" s="6"/>
      <c r="K740" s="6" t="s">
        <v>292</v>
      </c>
    </row>
    <row r="741" spans="1:17" ht="30" hidden="1" customHeight="1">
      <c r="A741" s="6" t="s">
        <v>4922</v>
      </c>
      <c r="B741" s="10" t="s">
        <v>5264</v>
      </c>
      <c r="C741" s="6" t="s">
        <v>188</v>
      </c>
      <c r="D741" s="130" t="s">
        <v>5265</v>
      </c>
      <c r="E741" s="6" t="s">
        <v>78</v>
      </c>
      <c r="F741" s="6" t="s">
        <v>18</v>
      </c>
      <c r="G741" s="134">
        <v>65000000</v>
      </c>
      <c r="H741" s="6" t="s">
        <v>5266</v>
      </c>
      <c r="I741" s="6" t="s">
        <v>5267</v>
      </c>
      <c r="J741" s="61"/>
      <c r="K741" s="6" t="s">
        <v>292</v>
      </c>
    </row>
    <row r="742" spans="1:17" ht="30" hidden="1" customHeight="1">
      <c r="A742" s="6" t="s">
        <v>4922</v>
      </c>
      <c r="B742" s="6" t="s">
        <v>5227</v>
      </c>
      <c r="C742" s="6" t="s">
        <v>42</v>
      </c>
      <c r="D742" s="130" t="s">
        <v>5268</v>
      </c>
      <c r="E742" s="6" t="s">
        <v>19</v>
      </c>
      <c r="F742" s="6" t="s">
        <v>18</v>
      </c>
      <c r="G742" s="134">
        <v>73756891</v>
      </c>
      <c r="H742" s="146" t="s">
        <v>5269</v>
      </c>
      <c r="I742" s="6" t="s">
        <v>5270</v>
      </c>
      <c r="J742" s="6"/>
      <c r="K742" s="6" t="s">
        <v>965</v>
      </c>
    </row>
    <row r="743" spans="1:17" ht="30" hidden="1" customHeight="1">
      <c r="A743" s="6" t="s">
        <v>4922</v>
      </c>
      <c r="B743" s="10" t="s">
        <v>4934</v>
      </c>
      <c r="C743" s="6" t="s">
        <v>42</v>
      </c>
      <c r="D743" s="130" t="s">
        <v>5271</v>
      </c>
      <c r="E743" s="7" t="s">
        <v>292</v>
      </c>
      <c r="F743" s="6" t="s">
        <v>86</v>
      </c>
      <c r="G743" s="134">
        <v>80000000</v>
      </c>
      <c r="H743" s="6" t="s">
        <v>5272</v>
      </c>
      <c r="I743" s="6" t="s">
        <v>5273</v>
      </c>
      <c r="J743" s="6"/>
      <c r="K743" s="6" t="s">
        <v>292</v>
      </c>
    </row>
    <row r="744" spans="1:17" ht="30" hidden="1" customHeight="1">
      <c r="A744" s="6" t="s">
        <v>4922</v>
      </c>
      <c r="B744" s="10" t="s">
        <v>4934</v>
      </c>
      <c r="C744" s="6" t="s">
        <v>42</v>
      </c>
      <c r="D744" s="130" t="s">
        <v>5274</v>
      </c>
      <c r="E744" s="7" t="s">
        <v>292</v>
      </c>
      <c r="F744" s="6" t="s">
        <v>86</v>
      </c>
      <c r="G744" s="134">
        <v>140000000</v>
      </c>
      <c r="H744" s="6" t="s">
        <v>5272</v>
      </c>
      <c r="I744" s="6" t="s">
        <v>5273</v>
      </c>
      <c r="J744" s="6"/>
      <c r="K744" s="6" t="s">
        <v>292</v>
      </c>
    </row>
    <row r="745" spans="1:17" s="49" customFormat="1" ht="30" hidden="1" customHeight="1">
      <c r="A745" s="6" t="s">
        <v>4922</v>
      </c>
      <c r="B745" s="10" t="s">
        <v>5235</v>
      </c>
      <c r="C745" s="6" t="s">
        <v>42</v>
      </c>
      <c r="D745" s="130" t="s">
        <v>5275</v>
      </c>
      <c r="E745" s="6" t="s">
        <v>232</v>
      </c>
      <c r="F745" s="6" t="s">
        <v>18</v>
      </c>
      <c r="G745" s="134">
        <v>200000000</v>
      </c>
      <c r="H745" s="6" t="s">
        <v>5276</v>
      </c>
      <c r="I745" s="6" t="s">
        <v>5277</v>
      </c>
      <c r="J745" s="6"/>
      <c r="K745" s="6" t="s">
        <v>292</v>
      </c>
      <c r="L745"/>
      <c r="M745"/>
      <c r="N745"/>
      <c r="O745"/>
      <c r="P745"/>
      <c r="Q745"/>
    </row>
    <row r="746" spans="1:17" ht="30" hidden="1" customHeight="1">
      <c r="A746" s="6" t="s">
        <v>4922</v>
      </c>
      <c r="B746" s="10" t="s">
        <v>5153</v>
      </c>
      <c r="C746" s="6" t="s">
        <v>188</v>
      </c>
      <c r="D746" s="130" t="s">
        <v>5278</v>
      </c>
      <c r="E746" s="6" t="s">
        <v>239</v>
      </c>
      <c r="F746" s="6" t="s">
        <v>18</v>
      </c>
      <c r="G746" s="134">
        <v>18000000</v>
      </c>
      <c r="H746" s="6" t="s">
        <v>5279</v>
      </c>
      <c r="I746" s="6" t="s">
        <v>5280</v>
      </c>
      <c r="J746" s="6"/>
      <c r="K746" s="6" t="s">
        <v>965</v>
      </c>
    </row>
    <row r="747" spans="1:17" ht="30" hidden="1" customHeight="1">
      <c r="A747" s="6" t="s">
        <v>4922</v>
      </c>
      <c r="B747" s="10" t="s">
        <v>5153</v>
      </c>
      <c r="C747" s="6" t="s">
        <v>188</v>
      </c>
      <c r="D747" s="130" t="s">
        <v>5281</v>
      </c>
      <c r="E747" s="6" t="s">
        <v>232</v>
      </c>
      <c r="F747" s="6" t="s">
        <v>18</v>
      </c>
      <c r="G747" s="134">
        <v>630391000</v>
      </c>
      <c r="H747" s="6" t="s">
        <v>5151</v>
      </c>
      <c r="I747" s="6" t="s">
        <v>5152</v>
      </c>
      <c r="J747" s="6"/>
      <c r="K747" s="6" t="s">
        <v>292</v>
      </c>
    </row>
    <row r="748" spans="1:17" s="49" customFormat="1" ht="30" hidden="1" customHeight="1">
      <c r="A748" s="6" t="s">
        <v>4922</v>
      </c>
      <c r="B748" s="10" t="s">
        <v>5153</v>
      </c>
      <c r="C748" s="6" t="s">
        <v>188</v>
      </c>
      <c r="D748" s="130" t="s">
        <v>5282</v>
      </c>
      <c r="E748" s="6" t="s">
        <v>149</v>
      </c>
      <c r="F748" s="6" t="s">
        <v>18</v>
      </c>
      <c r="G748" s="134">
        <v>10845000</v>
      </c>
      <c r="H748" s="6" t="s">
        <v>5151</v>
      </c>
      <c r="I748" s="6" t="s">
        <v>5152</v>
      </c>
      <c r="J748" s="6"/>
      <c r="K748" s="6" t="s">
        <v>292</v>
      </c>
      <c r="L748"/>
      <c r="M748"/>
      <c r="N748"/>
      <c r="O748"/>
      <c r="P748"/>
      <c r="Q748"/>
    </row>
    <row r="749" spans="1:17" ht="30" hidden="1" customHeight="1">
      <c r="A749" s="6" t="s">
        <v>4922</v>
      </c>
      <c r="B749" s="6" t="s">
        <v>5246</v>
      </c>
      <c r="C749" s="6" t="s">
        <v>42</v>
      </c>
      <c r="D749" s="130" t="s">
        <v>5283</v>
      </c>
      <c r="E749" s="6" t="s">
        <v>239</v>
      </c>
      <c r="F749" s="6" t="s">
        <v>18</v>
      </c>
      <c r="G749" s="134">
        <v>37007775</v>
      </c>
      <c r="H749" s="6" t="s">
        <v>5284</v>
      </c>
      <c r="I749" s="6" t="s">
        <v>5285</v>
      </c>
      <c r="J749" s="6" t="s">
        <v>36</v>
      </c>
      <c r="K749" s="145" t="s">
        <v>965</v>
      </c>
    </row>
    <row r="750" spans="1:17" ht="30" hidden="1" customHeight="1">
      <c r="A750" s="6" t="s">
        <v>4922</v>
      </c>
      <c r="B750" s="6" t="s">
        <v>5246</v>
      </c>
      <c r="C750" s="6" t="s">
        <v>42</v>
      </c>
      <c r="D750" s="130" t="s">
        <v>5286</v>
      </c>
      <c r="E750" s="6" t="s">
        <v>239</v>
      </c>
      <c r="F750" s="6" t="s">
        <v>18</v>
      </c>
      <c r="G750" s="134">
        <v>35000000</v>
      </c>
      <c r="H750" s="6" t="s">
        <v>5287</v>
      </c>
      <c r="I750" s="6" t="s">
        <v>5288</v>
      </c>
      <c r="J750" s="6" t="s">
        <v>36</v>
      </c>
      <c r="K750" s="6" t="s">
        <v>965</v>
      </c>
    </row>
    <row r="751" spans="1:17" ht="30" hidden="1" customHeight="1">
      <c r="A751" s="6" t="s">
        <v>4922</v>
      </c>
      <c r="B751" s="6" t="s">
        <v>5168</v>
      </c>
      <c r="C751" s="6" t="s">
        <v>42</v>
      </c>
      <c r="D751" s="130" t="s">
        <v>5289</v>
      </c>
      <c r="E751" s="6" t="s">
        <v>78</v>
      </c>
      <c r="F751" s="6" t="s">
        <v>18</v>
      </c>
      <c r="G751" s="134">
        <v>80000000</v>
      </c>
      <c r="H751" s="6" t="s">
        <v>5170</v>
      </c>
      <c r="I751" s="6" t="s">
        <v>5171</v>
      </c>
      <c r="J751" s="6" t="s">
        <v>36</v>
      </c>
      <c r="K751" s="6" t="s">
        <v>292</v>
      </c>
    </row>
    <row r="752" spans="1:17" ht="30" hidden="1" customHeight="1">
      <c r="A752" s="6" t="s">
        <v>4922</v>
      </c>
      <c r="B752" s="6" t="s">
        <v>5168</v>
      </c>
      <c r="C752" s="6" t="s">
        <v>42</v>
      </c>
      <c r="D752" s="130" t="s">
        <v>5290</v>
      </c>
      <c r="E752" s="6" t="s">
        <v>2866</v>
      </c>
      <c r="F752" s="6" t="s">
        <v>2520</v>
      </c>
      <c r="G752" s="134">
        <v>38000000</v>
      </c>
      <c r="H752" s="6" t="s">
        <v>5291</v>
      </c>
      <c r="I752" s="6" t="s">
        <v>5292</v>
      </c>
      <c r="J752" s="6" t="s">
        <v>36</v>
      </c>
      <c r="K752" s="6" t="s">
        <v>37</v>
      </c>
    </row>
    <row r="753" spans="1:11" ht="30" hidden="1" customHeight="1">
      <c r="A753" s="6" t="s">
        <v>4913</v>
      </c>
      <c r="B753" s="6" t="s">
        <v>5293</v>
      </c>
      <c r="C753" s="6" t="s">
        <v>42</v>
      </c>
      <c r="D753" s="130" t="s">
        <v>5294</v>
      </c>
      <c r="E753" s="6" t="s">
        <v>239</v>
      </c>
      <c r="F753" s="6" t="s">
        <v>18</v>
      </c>
      <c r="G753" s="134">
        <v>101950000</v>
      </c>
      <c r="H753" s="6" t="s">
        <v>5295</v>
      </c>
      <c r="I753" s="6" t="s">
        <v>5296</v>
      </c>
      <c r="J753" s="6" t="s">
        <v>36</v>
      </c>
      <c r="K753" s="6" t="s">
        <v>844</v>
      </c>
    </row>
    <row r="754" spans="1:11" ht="30" hidden="1" customHeight="1">
      <c r="A754" s="6" t="s">
        <v>4913</v>
      </c>
      <c r="B754" s="6" t="s">
        <v>5297</v>
      </c>
      <c r="C754" s="6" t="s">
        <v>180</v>
      </c>
      <c r="D754" s="130" t="s">
        <v>5298</v>
      </c>
      <c r="E754" s="6" t="s">
        <v>149</v>
      </c>
      <c r="F754" s="6" t="s">
        <v>18</v>
      </c>
      <c r="G754" s="134">
        <v>17000000</v>
      </c>
      <c r="H754" s="6" t="s">
        <v>5299</v>
      </c>
      <c r="I754" s="6" t="s">
        <v>5300</v>
      </c>
      <c r="J754" s="6" t="s">
        <v>1099</v>
      </c>
      <c r="K754" s="6" t="s">
        <v>2864</v>
      </c>
    </row>
    <row r="755" spans="1:11" ht="30" hidden="1" customHeight="1">
      <c r="A755" s="6" t="s">
        <v>4913</v>
      </c>
      <c r="B755" s="10" t="s">
        <v>5301</v>
      </c>
      <c r="C755" s="6" t="s">
        <v>2961</v>
      </c>
      <c r="D755" s="130" t="s">
        <v>5302</v>
      </c>
      <c r="E755" s="6" t="s">
        <v>2866</v>
      </c>
      <c r="F755" s="6" t="s">
        <v>18</v>
      </c>
      <c r="G755" s="134">
        <v>117000000</v>
      </c>
      <c r="H755" s="6" t="s">
        <v>5303</v>
      </c>
      <c r="I755" s="6" t="s">
        <v>5041</v>
      </c>
      <c r="J755" s="6"/>
      <c r="K755" s="6" t="s">
        <v>2864</v>
      </c>
    </row>
    <row r="756" spans="1:11" ht="30" hidden="1" customHeight="1">
      <c r="A756" s="6" t="s">
        <v>4913</v>
      </c>
      <c r="B756" s="10" t="s">
        <v>5301</v>
      </c>
      <c r="C756" s="6" t="s">
        <v>2961</v>
      </c>
      <c r="D756" s="130" t="s">
        <v>5304</v>
      </c>
      <c r="E756" s="6" t="s">
        <v>2866</v>
      </c>
      <c r="F756" s="6" t="s">
        <v>18</v>
      </c>
      <c r="G756" s="134">
        <v>300000000</v>
      </c>
      <c r="H756" s="6" t="s">
        <v>5305</v>
      </c>
      <c r="I756" s="6" t="s">
        <v>5306</v>
      </c>
      <c r="J756" s="6"/>
      <c r="K756" s="6" t="s">
        <v>2864</v>
      </c>
    </row>
    <row r="757" spans="1:11" ht="30" hidden="1" customHeight="1">
      <c r="A757" s="6" t="s">
        <v>4913</v>
      </c>
      <c r="B757" s="10" t="s">
        <v>5301</v>
      </c>
      <c r="C757" s="6" t="s">
        <v>2961</v>
      </c>
      <c r="D757" s="130" t="s">
        <v>5307</v>
      </c>
      <c r="E757" s="6" t="s">
        <v>2866</v>
      </c>
      <c r="F757" s="6" t="s">
        <v>2520</v>
      </c>
      <c r="G757" s="134">
        <v>60000000</v>
      </c>
      <c r="H757" s="6" t="s">
        <v>5308</v>
      </c>
      <c r="I757" s="6" t="s">
        <v>5309</v>
      </c>
      <c r="J757" s="6"/>
      <c r="K757" s="6" t="s">
        <v>2864</v>
      </c>
    </row>
    <row r="758" spans="1:11" ht="30" hidden="1" customHeight="1">
      <c r="A758" s="6" t="s">
        <v>4913</v>
      </c>
      <c r="B758" s="6" t="s">
        <v>5310</v>
      </c>
      <c r="C758" s="6" t="s">
        <v>2961</v>
      </c>
      <c r="D758" s="130" t="s">
        <v>5311</v>
      </c>
      <c r="E758" s="6" t="s">
        <v>2866</v>
      </c>
      <c r="F758" s="6" t="s">
        <v>2520</v>
      </c>
      <c r="G758" s="134">
        <v>218000000</v>
      </c>
      <c r="H758" s="6" t="s">
        <v>5312</v>
      </c>
      <c r="I758" s="6" t="s">
        <v>5313</v>
      </c>
      <c r="J758" s="6" t="s">
        <v>5314</v>
      </c>
      <c r="K758" s="6" t="s">
        <v>2864</v>
      </c>
    </row>
    <row r="759" spans="1:11" ht="30" hidden="1" customHeight="1">
      <c r="A759" s="6" t="s">
        <v>4913</v>
      </c>
      <c r="B759" s="6" t="s">
        <v>5315</v>
      </c>
      <c r="C759" s="6" t="s">
        <v>180</v>
      </c>
      <c r="D759" s="130" t="s">
        <v>5316</v>
      </c>
      <c r="E759" s="6" t="s">
        <v>19</v>
      </c>
      <c r="F759" s="6" t="s">
        <v>18</v>
      </c>
      <c r="G759" s="134">
        <v>100000000</v>
      </c>
      <c r="H759" s="6" t="s">
        <v>5317</v>
      </c>
      <c r="I759" s="6" t="s">
        <v>5318</v>
      </c>
      <c r="J759" s="6" t="s">
        <v>36</v>
      </c>
      <c r="K759" s="6" t="s">
        <v>844</v>
      </c>
    </row>
    <row r="760" spans="1:11" ht="30" hidden="1" customHeight="1">
      <c r="A760" s="6" t="s">
        <v>4913</v>
      </c>
      <c r="B760" s="6" t="s">
        <v>5319</v>
      </c>
      <c r="C760" s="6" t="s">
        <v>180</v>
      </c>
      <c r="D760" s="44" t="s">
        <v>5320</v>
      </c>
      <c r="E760" s="6" t="s">
        <v>149</v>
      </c>
      <c r="F760" s="6" t="s">
        <v>18</v>
      </c>
      <c r="G760" s="134">
        <v>60000000</v>
      </c>
      <c r="H760" s="6" t="s">
        <v>5321</v>
      </c>
      <c r="I760" s="6" t="s">
        <v>5322</v>
      </c>
      <c r="J760" s="6" t="s">
        <v>1099</v>
      </c>
      <c r="K760" s="6" t="s">
        <v>37</v>
      </c>
    </row>
    <row r="761" spans="1:11" ht="30" hidden="1" customHeight="1">
      <c r="A761" s="6" t="s">
        <v>4913</v>
      </c>
      <c r="B761" s="6" t="s">
        <v>5319</v>
      </c>
      <c r="C761" s="6" t="s">
        <v>180</v>
      </c>
      <c r="D761" s="44" t="s">
        <v>5323</v>
      </c>
      <c r="E761" s="6" t="s">
        <v>149</v>
      </c>
      <c r="F761" s="6" t="s">
        <v>18</v>
      </c>
      <c r="G761" s="134">
        <v>120000000</v>
      </c>
      <c r="H761" s="6" t="s">
        <v>5321</v>
      </c>
      <c r="I761" s="6" t="s">
        <v>5322</v>
      </c>
      <c r="J761" s="6" t="s">
        <v>1099</v>
      </c>
      <c r="K761" s="6" t="s">
        <v>37</v>
      </c>
    </row>
    <row r="762" spans="1:11" ht="30" hidden="1" customHeight="1">
      <c r="A762" s="6" t="s">
        <v>4913</v>
      </c>
      <c r="B762" s="6" t="s">
        <v>5319</v>
      </c>
      <c r="C762" s="6" t="s">
        <v>180</v>
      </c>
      <c r="D762" s="44" t="s">
        <v>5324</v>
      </c>
      <c r="E762" s="6" t="s">
        <v>149</v>
      </c>
      <c r="F762" s="6" t="s">
        <v>18</v>
      </c>
      <c r="G762" s="134">
        <v>64000000</v>
      </c>
      <c r="H762" s="6" t="s">
        <v>5321</v>
      </c>
      <c r="I762" s="6" t="s">
        <v>5322</v>
      </c>
      <c r="J762" s="6" t="s">
        <v>1099</v>
      </c>
      <c r="K762" s="6" t="s">
        <v>37</v>
      </c>
    </row>
    <row r="763" spans="1:11" ht="30" hidden="1" customHeight="1">
      <c r="A763" s="6" t="s">
        <v>4913</v>
      </c>
      <c r="B763" s="10" t="s">
        <v>4934</v>
      </c>
      <c r="C763" s="6" t="s">
        <v>2989</v>
      </c>
      <c r="D763" s="130" t="s">
        <v>5325</v>
      </c>
      <c r="E763" s="6" t="s">
        <v>2866</v>
      </c>
      <c r="F763" s="6" t="s">
        <v>2520</v>
      </c>
      <c r="G763" s="134">
        <v>190000000</v>
      </c>
      <c r="H763" s="6" t="s">
        <v>5308</v>
      </c>
      <c r="I763" s="6" t="s">
        <v>5326</v>
      </c>
      <c r="J763" s="6"/>
      <c r="K763" s="6" t="s">
        <v>2864</v>
      </c>
    </row>
    <row r="764" spans="1:11" ht="30" hidden="1" customHeight="1">
      <c r="A764" s="6" t="s">
        <v>4913</v>
      </c>
      <c r="B764" s="6" t="s">
        <v>5327</v>
      </c>
      <c r="C764" s="6" t="s">
        <v>29</v>
      </c>
      <c r="D764" s="130" t="s">
        <v>5328</v>
      </c>
      <c r="E764" s="6" t="s">
        <v>144</v>
      </c>
      <c r="F764" s="6" t="s">
        <v>18</v>
      </c>
      <c r="G764" s="134">
        <v>25000000</v>
      </c>
      <c r="H764" s="6" t="s">
        <v>5329</v>
      </c>
      <c r="I764" s="6" t="s">
        <v>5330</v>
      </c>
      <c r="J764" s="6"/>
      <c r="K764" s="6" t="s">
        <v>37</v>
      </c>
    </row>
    <row r="765" spans="1:11" ht="30" hidden="1" customHeight="1">
      <c r="A765" s="6" t="s">
        <v>5143</v>
      </c>
      <c r="B765" s="6" t="s">
        <v>5331</v>
      </c>
      <c r="C765" s="6" t="s">
        <v>29</v>
      </c>
      <c r="D765" s="130" t="s">
        <v>5332</v>
      </c>
      <c r="E765" s="6" t="s">
        <v>19</v>
      </c>
      <c r="F765" s="6" t="s">
        <v>18</v>
      </c>
      <c r="G765" s="134">
        <v>7250000</v>
      </c>
      <c r="H765" s="6" t="s">
        <v>5191</v>
      </c>
      <c r="I765" s="6" t="s">
        <v>5191</v>
      </c>
      <c r="J765" s="6"/>
      <c r="K765" s="6" t="s">
        <v>37</v>
      </c>
    </row>
    <row r="766" spans="1:11" ht="30" hidden="1" customHeight="1">
      <c r="A766" s="6" t="s">
        <v>5143</v>
      </c>
      <c r="B766" s="6" t="s">
        <v>5331</v>
      </c>
      <c r="C766" s="6" t="s">
        <v>29</v>
      </c>
      <c r="D766" s="130" t="s">
        <v>5333</v>
      </c>
      <c r="E766" s="6" t="s">
        <v>19</v>
      </c>
      <c r="F766" s="6" t="s">
        <v>18</v>
      </c>
      <c r="G766" s="134">
        <v>18500000</v>
      </c>
      <c r="H766" s="6" t="s">
        <v>5191</v>
      </c>
      <c r="I766" s="6" t="s">
        <v>5191</v>
      </c>
      <c r="J766" s="6"/>
      <c r="K766" s="6" t="s">
        <v>37</v>
      </c>
    </row>
    <row r="767" spans="1:11" ht="30" hidden="1" customHeight="1">
      <c r="A767" s="6" t="s">
        <v>5143</v>
      </c>
      <c r="B767" s="6" t="s">
        <v>5331</v>
      </c>
      <c r="C767" s="6" t="s">
        <v>29</v>
      </c>
      <c r="D767" s="130" t="s">
        <v>5334</v>
      </c>
      <c r="E767" s="6" t="s">
        <v>19</v>
      </c>
      <c r="F767" s="6" t="s">
        <v>18</v>
      </c>
      <c r="G767" s="134">
        <v>15700000</v>
      </c>
      <c r="H767" s="6" t="s">
        <v>5191</v>
      </c>
      <c r="I767" s="6" t="s">
        <v>5191</v>
      </c>
      <c r="J767" s="6"/>
      <c r="K767" s="6" t="s">
        <v>37</v>
      </c>
    </row>
    <row r="768" spans="1:11" ht="30" hidden="1" customHeight="1">
      <c r="A768" s="6" t="s">
        <v>5143</v>
      </c>
      <c r="B768" s="6" t="s">
        <v>5331</v>
      </c>
      <c r="C768" s="6" t="s">
        <v>29</v>
      </c>
      <c r="D768" s="130" t="s">
        <v>5335</v>
      </c>
      <c r="E768" s="6" t="s">
        <v>19</v>
      </c>
      <c r="F768" s="6" t="s">
        <v>18</v>
      </c>
      <c r="G768" s="134">
        <v>8000000</v>
      </c>
      <c r="H768" s="6" t="s">
        <v>5191</v>
      </c>
      <c r="I768" s="6" t="s">
        <v>5191</v>
      </c>
      <c r="J768" s="6"/>
      <c r="K768" s="6" t="s">
        <v>37</v>
      </c>
    </row>
    <row r="769" spans="1:11" ht="30" hidden="1" customHeight="1">
      <c r="A769" s="6" t="s">
        <v>5143</v>
      </c>
      <c r="B769" s="6" t="s">
        <v>5144</v>
      </c>
      <c r="C769" s="6" t="s">
        <v>4300</v>
      </c>
      <c r="D769" s="130" t="s">
        <v>5336</v>
      </c>
      <c r="E769" s="6" t="s">
        <v>2501</v>
      </c>
      <c r="F769" s="6" t="s">
        <v>2362</v>
      </c>
      <c r="G769" s="134">
        <v>100000000</v>
      </c>
      <c r="H769" s="6" t="s">
        <v>5337</v>
      </c>
      <c r="I769" s="6" t="s">
        <v>5338</v>
      </c>
      <c r="J769" s="6"/>
      <c r="K769" s="6" t="s">
        <v>2574</v>
      </c>
    </row>
    <row r="770" spans="1:11" ht="30" hidden="1" customHeight="1">
      <c r="A770" s="6" t="s">
        <v>5143</v>
      </c>
      <c r="B770" s="10" t="s">
        <v>5149</v>
      </c>
      <c r="C770" s="6" t="s">
        <v>4300</v>
      </c>
      <c r="D770" s="130" t="s">
        <v>5339</v>
      </c>
      <c r="E770" s="6" t="s">
        <v>5340</v>
      </c>
      <c r="F770" s="6" t="s">
        <v>18</v>
      </c>
      <c r="G770" s="134">
        <v>150000000</v>
      </c>
      <c r="H770" s="6" t="s">
        <v>5341</v>
      </c>
      <c r="I770" s="6" t="s">
        <v>5342</v>
      </c>
      <c r="J770" s="6"/>
      <c r="K770" s="6" t="s">
        <v>2574</v>
      </c>
    </row>
    <row r="771" spans="1:11" ht="30" hidden="1" customHeight="1">
      <c r="A771" s="6" t="s">
        <v>5143</v>
      </c>
      <c r="B771" s="10" t="s">
        <v>5149</v>
      </c>
      <c r="C771" s="6" t="s">
        <v>4300</v>
      </c>
      <c r="D771" s="130" t="s">
        <v>5343</v>
      </c>
      <c r="E771" s="6" t="s">
        <v>149</v>
      </c>
      <c r="F771" s="6" t="s">
        <v>18</v>
      </c>
      <c r="G771" s="134">
        <v>5000000</v>
      </c>
      <c r="H771" s="6" t="s">
        <v>5341</v>
      </c>
      <c r="I771" s="6" t="s">
        <v>5342</v>
      </c>
      <c r="J771" s="144"/>
      <c r="K771" s="144" t="s">
        <v>2574</v>
      </c>
    </row>
    <row r="772" spans="1:11" ht="30" hidden="1" customHeight="1">
      <c r="A772" s="6" t="s">
        <v>5143</v>
      </c>
      <c r="B772" s="10" t="s">
        <v>5344</v>
      </c>
      <c r="C772" s="6" t="s">
        <v>124</v>
      </c>
      <c r="D772" s="130" t="s">
        <v>5345</v>
      </c>
      <c r="E772" s="6" t="s">
        <v>149</v>
      </c>
      <c r="F772" s="6" t="s">
        <v>18</v>
      </c>
      <c r="G772" s="226">
        <v>30000000</v>
      </c>
      <c r="H772" s="6" t="s">
        <v>5346</v>
      </c>
      <c r="I772" s="6" t="s">
        <v>5347</v>
      </c>
      <c r="J772" s="6" t="s">
        <v>36</v>
      </c>
      <c r="K772" s="6" t="s">
        <v>133</v>
      </c>
    </row>
    <row r="773" spans="1:11" ht="30" hidden="1" customHeight="1">
      <c r="A773" s="6" t="s">
        <v>5143</v>
      </c>
      <c r="B773" s="6" t="s">
        <v>5348</v>
      </c>
      <c r="C773" s="6" t="s">
        <v>4316</v>
      </c>
      <c r="D773" s="130" t="s">
        <v>5349</v>
      </c>
      <c r="E773" s="6" t="s">
        <v>149</v>
      </c>
      <c r="F773" s="6" t="s">
        <v>18</v>
      </c>
      <c r="G773" s="134">
        <v>22000000</v>
      </c>
      <c r="H773" s="6" t="s">
        <v>5350</v>
      </c>
      <c r="I773" s="6" t="s">
        <v>5351</v>
      </c>
      <c r="J773" s="6" t="s">
        <v>1099</v>
      </c>
      <c r="K773" s="6" t="s">
        <v>5352</v>
      </c>
    </row>
    <row r="774" spans="1:11" ht="30" hidden="1" customHeight="1">
      <c r="A774" s="6" t="s">
        <v>5143</v>
      </c>
      <c r="B774" s="6" t="s">
        <v>5353</v>
      </c>
      <c r="C774" s="6" t="s">
        <v>124</v>
      </c>
      <c r="D774" s="130" t="s">
        <v>5354</v>
      </c>
      <c r="E774" s="6" t="s">
        <v>78</v>
      </c>
      <c r="F774" s="6" t="s">
        <v>18</v>
      </c>
      <c r="G774" s="134">
        <v>107000000</v>
      </c>
      <c r="H774" s="6" t="s">
        <v>5355</v>
      </c>
      <c r="I774" s="6" t="s">
        <v>5356</v>
      </c>
      <c r="J774" s="6" t="s">
        <v>36</v>
      </c>
      <c r="K774" s="6" t="s">
        <v>2574</v>
      </c>
    </row>
    <row r="775" spans="1:11" ht="30" hidden="1" customHeight="1">
      <c r="A775" s="6" t="s">
        <v>5143</v>
      </c>
      <c r="B775" s="6" t="s">
        <v>5357</v>
      </c>
      <c r="C775" s="6" t="s">
        <v>5358</v>
      </c>
      <c r="D775" s="44" t="s">
        <v>5359</v>
      </c>
      <c r="E775" s="6" t="s">
        <v>149</v>
      </c>
      <c r="F775" s="6" t="s">
        <v>18</v>
      </c>
      <c r="G775" s="134">
        <v>16000000</v>
      </c>
      <c r="H775" s="6" t="s">
        <v>5360</v>
      </c>
      <c r="I775" s="6" t="s">
        <v>5361</v>
      </c>
      <c r="J775" s="6" t="s">
        <v>1099</v>
      </c>
      <c r="K775" s="6" t="s">
        <v>37</v>
      </c>
    </row>
    <row r="776" spans="1:11" ht="30" hidden="1" customHeight="1">
      <c r="A776" s="6" t="s">
        <v>5143</v>
      </c>
      <c r="B776" s="6" t="s">
        <v>5348</v>
      </c>
      <c r="C776" s="6" t="s">
        <v>575</v>
      </c>
      <c r="D776" s="130" t="s">
        <v>5362</v>
      </c>
      <c r="E776" s="6" t="s">
        <v>239</v>
      </c>
      <c r="F776" s="6" t="s">
        <v>18</v>
      </c>
      <c r="G776" s="134">
        <v>33000000</v>
      </c>
      <c r="H776" s="6" t="s">
        <v>5350</v>
      </c>
      <c r="I776" s="6" t="s">
        <v>5351</v>
      </c>
      <c r="J776" s="6" t="s">
        <v>1099</v>
      </c>
      <c r="K776" s="6" t="s">
        <v>5352</v>
      </c>
    </row>
    <row r="777" spans="1:11" ht="30" customHeight="1">
      <c r="A777" s="6" t="s">
        <v>5143</v>
      </c>
      <c r="B777" s="6" t="s">
        <v>5363</v>
      </c>
      <c r="C777" s="6" t="s">
        <v>2360</v>
      </c>
      <c r="D777" s="130" t="s">
        <v>5364</v>
      </c>
      <c r="E777" s="6" t="s">
        <v>4269</v>
      </c>
      <c r="F777" s="6" t="s">
        <v>2362</v>
      </c>
      <c r="G777" s="134">
        <v>40000000</v>
      </c>
      <c r="H777" s="6" t="s">
        <v>5365</v>
      </c>
      <c r="I777" s="6" t="s">
        <v>5366</v>
      </c>
      <c r="J777" s="6" t="s">
        <v>1099</v>
      </c>
      <c r="K777" s="6" t="s">
        <v>115</v>
      </c>
    </row>
    <row r="778" spans="1:11" ht="30" customHeight="1">
      <c r="A778" s="6" t="s">
        <v>5143</v>
      </c>
      <c r="B778" s="6" t="s">
        <v>5344</v>
      </c>
      <c r="C778" s="6" t="s">
        <v>147</v>
      </c>
      <c r="D778" s="130" t="s">
        <v>5367</v>
      </c>
      <c r="E778" s="6" t="s">
        <v>19</v>
      </c>
      <c r="F778" s="6" t="s">
        <v>18</v>
      </c>
      <c r="G778" s="226">
        <v>103000000</v>
      </c>
      <c r="H778" s="6" t="s">
        <v>5368</v>
      </c>
      <c r="I778" s="6" t="s">
        <v>5369</v>
      </c>
      <c r="J778" s="6" t="s">
        <v>36</v>
      </c>
      <c r="K778" s="6" t="s">
        <v>3085</v>
      </c>
    </row>
    <row r="779" spans="1:11" ht="26.25" hidden="1" customHeight="1">
      <c r="A779" s="6" t="s">
        <v>5689</v>
      </c>
      <c r="B779" s="6" t="s">
        <v>5690</v>
      </c>
      <c r="C779" s="6" t="s">
        <v>108</v>
      </c>
      <c r="D779" s="20" t="s">
        <v>5691</v>
      </c>
      <c r="E779" s="6" t="s">
        <v>149</v>
      </c>
      <c r="F779" s="6" t="s">
        <v>18</v>
      </c>
      <c r="G779" s="134">
        <v>38125285</v>
      </c>
      <c r="H779" s="6" t="s">
        <v>5692</v>
      </c>
      <c r="I779" s="6" t="s">
        <v>5693</v>
      </c>
      <c r="J779" s="6" t="s">
        <v>36</v>
      </c>
      <c r="K779" s="6" t="s">
        <v>37</v>
      </c>
    </row>
    <row r="780" spans="1:11" ht="26.25" hidden="1" customHeight="1">
      <c r="A780" s="6" t="s">
        <v>5689</v>
      </c>
      <c r="B780" s="6" t="s">
        <v>5690</v>
      </c>
      <c r="C780" s="6" t="s">
        <v>108</v>
      </c>
      <c r="D780" s="20" t="s">
        <v>5694</v>
      </c>
      <c r="E780" s="6" t="s">
        <v>149</v>
      </c>
      <c r="F780" s="6" t="s">
        <v>18</v>
      </c>
      <c r="G780" s="134">
        <v>10671000</v>
      </c>
      <c r="H780" s="6" t="s">
        <v>5695</v>
      </c>
      <c r="I780" s="6" t="s">
        <v>5696</v>
      </c>
      <c r="J780" s="6" t="s">
        <v>36</v>
      </c>
      <c r="K780" s="6" t="s">
        <v>37</v>
      </c>
    </row>
    <row r="781" spans="1:11" ht="26.25" hidden="1" customHeight="1">
      <c r="A781" s="6" t="s">
        <v>5689</v>
      </c>
      <c r="B781" s="6" t="s">
        <v>5697</v>
      </c>
      <c r="C781" s="6" t="s">
        <v>108</v>
      </c>
      <c r="D781" s="20" t="s">
        <v>5698</v>
      </c>
      <c r="E781" s="6" t="s">
        <v>149</v>
      </c>
      <c r="F781" s="6" t="s">
        <v>18</v>
      </c>
      <c r="G781" s="134">
        <v>54000000</v>
      </c>
      <c r="H781" s="6" t="s">
        <v>5699</v>
      </c>
      <c r="I781" s="6" t="s">
        <v>5700</v>
      </c>
      <c r="J781" s="6" t="s">
        <v>36</v>
      </c>
      <c r="K781" s="6" t="s">
        <v>37</v>
      </c>
    </row>
    <row r="782" spans="1:11" ht="26.25" hidden="1" customHeight="1">
      <c r="A782" s="6" t="s">
        <v>5689</v>
      </c>
      <c r="B782" s="6" t="s">
        <v>5697</v>
      </c>
      <c r="C782" s="6" t="s">
        <v>108</v>
      </c>
      <c r="D782" s="20" t="s">
        <v>5701</v>
      </c>
      <c r="E782" s="6" t="s">
        <v>149</v>
      </c>
      <c r="F782" s="6" t="s">
        <v>18</v>
      </c>
      <c r="G782" s="134">
        <v>110000000</v>
      </c>
      <c r="H782" s="6" t="s">
        <v>5702</v>
      </c>
      <c r="I782" s="6" t="s">
        <v>5703</v>
      </c>
      <c r="J782" s="6" t="s">
        <v>36</v>
      </c>
      <c r="K782" s="6" t="s">
        <v>37</v>
      </c>
    </row>
    <row r="783" spans="1:11" ht="26.25" hidden="1" customHeight="1">
      <c r="A783" s="6" t="s">
        <v>5470</v>
      </c>
      <c r="B783" s="6" t="s">
        <v>5471</v>
      </c>
      <c r="C783" s="6" t="s">
        <v>51</v>
      </c>
      <c r="D783" s="20" t="s">
        <v>5704</v>
      </c>
      <c r="E783" s="6" t="s">
        <v>149</v>
      </c>
      <c r="F783" s="6" t="s">
        <v>18</v>
      </c>
      <c r="G783" s="134">
        <v>30000000</v>
      </c>
      <c r="H783" s="6" t="s">
        <v>5705</v>
      </c>
      <c r="I783" s="6" t="s">
        <v>5706</v>
      </c>
      <c r="J783" s="6" t="s">
        <v>36</v>
      </c>
      <c r="K783" s="6" t="s">
        <v>37</v>
      </c>
    </row>
    <row r="784" spans="1:11" ht="26.25" hidden="1" customHeight="1">
      <c r="A784" s="6" t="s">
        <v>5470</v>
      </c>
      <c r="B784" s="6" t="s">
        <v>5471</v>
      </c>
      <c r="C784" s="6" t="s">
        <v>51</v>
      </c>
      <c r="D784" s="20" t="s">
        <v>5707</v>
      </c>
      <c r="E784" s="6" t="s">
        <v>149</v>
      </c>
      <c r="F784" s="6" t="s">
        <v>18</v>
      </c>
      <c r="G784" s="134">
        <v>30000000</v>
      </c>
      <c r="H784" s="6" t="s">
        <v>5705</v>
      </c>
      <c r="I784" s="6" t="s">
        <v>5706</v>
      </c>
      <c r="J784" s="6" t="s">
        <v>36</v>
      </c>
      <c r="K784" s="6" t="s">
        <v>37</v>
      </c>
    </row>
    <row r="785" spans="1:11" ht="26.25" hidden="1" customHeight="1">
      <c r="A785" s="6" t="s">
        <v>5470</v>
      </c>
      <c r="B785" s="6" t="s">
        <v>5471</v>
      </c>
      <c r="C785" s="6" t="s">
        <v>51</v>
      </c>
      <c r="D785" s="20" t="s">
        <v>5708</v>
      </c>
      <c r="E785" s="6" t="s">
        <v>149</v>
      </c>
      <c r="F785" s="6" t="s">
        <v>18</v>
      </c>
      <c r="G785" s="134">
        <v>292000000</v>
      </c>
      <c r="H785" s="6" t="s">
        <v>5709</v>
      </c>
      <c r="I785" s="6" t="s">
        <v>5710</v>
      </c>
      <c r="J785" s="6" t="s">
        <v>36</v>
      </c>
      <c r="K785" s="6" t="s">
        <v>37</v>
      </c>
    </row>
    <row r="786" spans="1:11" ht="26.25" hidden="1" customHeight="1">
      <c r="A786" s="6" t="s">
        <v>5470</v>
      </c>
      <c r="B786" s="6" t="s">
        <v>5471</v>
      </c>
      <c r="C786" s="6" t="s">
        <v>51</v>
      </c>
      <c r="D786" s="20" t="s">
        <v>5711</v>
      </c>
      <c r="E786" s="6" t="s">
        <v>149</v>
      </c>
      <c r="F786" s="6" t="s">
        <v>18</v>
      </c>
      <c r="G786" s="134">
        <v>291000000</v>
      </c>
      <c r="H786" s="6" t="s">
        <v>5709</v>
      </c>
      <c r="I786" s="6" t="s">
        <v>5710</v>
      </c>
      <c r="J786" s="6" t="s">
        <v>36</v>
      </c>
      <c r="K786" s="6" t="s">
        <v>37</v>
      </c>
    </row>
    <row r="787" spans="1:11" ht="26.25" hidden="1" customHeight="1">
      <c r="A787" s="6" t="s">
        <v>5470</v>
      </c>
      <c r="B787" s="6" t="s">
        <v>5471</v>
      </c>
      <c r="C787" s="6" t="s">
        <v>51</v>
      </c>
      <c r="D787" s="20" t="s">
        <v>5712</v>
      </c>
      <c r="E787" s="6" t="s">
        <v>149</v>
      </c>
      <c r="F787" s="6" t="s">
        <v>18</v>
      </c>
      <c r="G787" s="134">
        <v>373000000</v>
      </c>
      <c r="H787" s="6" t="s">
        <v>5709</v>
      </c>
      <c r="I787" s="6" t="s">
        <v>5710</v>
      </c>
      <c r="J787" s="6" t="s">
        <v>36</v>
      </c>
      <c r="K787" s="6" t="s">
        <v>37</v>
      </c>
    </row>
    <row r="788" spans="1:11" ht="26.25" hidden="1" customHeight="1">
      <c r="A788" s="6" t="s">
        <v>5470</v>
      </c>
      <c r="B788" s="6" t="s">
        <v>5627</v>
      </c>
      <c r="C788" s="6" t="s">
        <v>108</v>
      </c>
      <c r="D788" s="20" t="s">
        <v>5713</v>
      </c>
      <c r="E788" s="6" t="s">
        <v>19</v>
      </c>
      <c r="F788" s="6" t="s">
        <v>18</v>
      </c>
      <c r="G788" s="134">
        <v>52133000</v>
      </c>
      <c r="H788" s="6" t="s">
        <v>5714</v>
      </c>
      <c r="I788" s="6" t="s">
        <v>5715</v>
      </c>
      <c r="J788" s="6" t="s">
        <v>1099</v>
      </c>
      <c r="K788" s="6" t="s">
        <v>37</v>
      </c>
    </row>
    <row r="789" spans="1:11" ht="26.25" hidden="1" customHeight="1">
      <c r="A789" s="6" t="s">
        <v>5470</v>
      </c>
      <c r="B789" s="6" t="s">
        <v>5504</v>
      </c>
      <c r="C789" s="6" t="s">
        <v>108</v>
      </c>
      <c r="D789" s="20" t="s">
        <v>5716</v>
      </c>
      <c r="E789" s="6" t="s">
        <v>493</v>
      </c>
      <c r="F789" s="6" t="s">
        <v>18</v>
      </c>
      <c r="G789" s="134">
        <v>45820117</v>
      </c>
      <c r="H789" s="6" t="s">
        <v>5717</v>
      </c>
      <c r="I789" s="6" t="s">
        <v>5718</v>
      </c>
      <c r="J789" s="6" t="s">
        <v>36</v>
      </c>
      <c r="K789" s="6" t="s">
        <v>37</v>
      </c>
    </row>
    <row r="790" spans="1:11" ht="26.25" hidden="1" customHeight="1">
      <c r="A790" s="6" t="s">
        <v>5470</v>
      </c>
      <c r="B790" s="6" t="s">
        <v>5504</v>
      </c>
      <c r="C790" s="6" t="s">
        <v>108</v>
      </c>
      <c r="D790" s="20" t="s">
        <v>5719</v>
      </c>
      <c r="E790" s="6" t="s">
        <v>149</v>
      </c>
      <c r="F790" s="6" t="s">
        <v>18</v>
      </c>
      <c r="G790" s="134">
        <v>82000000</v>
      </c>
      <c r="H790" s="6" t="s">
        <v>5717</v>
      </c>
      <c r="I790" s="6" t="s">
        <v>5718</v>
      </c>
      <c r="J790" s="6" t="s">
        <v>36</v>
      </c>
      <c r="K790" s="6" t="s">
        <v>37</v>
      </c>
    </row>
    <row r="791" spans="1:11" ht="26.25" hidden="1" customHeight="1">
      <c r="A791" s="6" t="s">
        <v>5470</v>
      </c>
      <c r="B791" s="6" t="s">
        <v>2464</v>
      </c>
      <c r="C791" s="6" t="s">
        <v>51</v>
      </c>
      <c r="D791" s="20" t="s">
        <v>5720</v>
      </c>
      <c r="E791" s="6" t="s">
        <v>19</v>
      </c>
      <c r="F791" s="6" t="s">
        <v>18</v>
      </c>
      <c r="G791" s="134">
        <v>40000000</v>
      </c>
      <c r="H791" s="6" t="s">
        <v>5518</v>
      </c>
      <c r="I791" s="6" t="s">
        <v>5519</v>
      </c>
      <c r="J791" s="6" t="s">
        <v>36</v>
      </c>
      <c r="K791" s="6" t="s">
        <v>37</v>
      </c>
    </row>
    <row r="792" spans="1:11" ht="26.25" hidden="1" customHeight="1">
      <c r="A792" s="6" t="s">
        <v>5470</v>
      </c>
      <c r="B792" s="6" t="s">
        <v>2464</v>
      </c>
      <c r="C792" s="6" t="s">
        <v>51</v>
      </c>
      <c r="D792" s="20" t="s">
        <v>5721</v>
      </c>
      <c r="E792" s="6" t="s">
        <v>19</v>
      </c>
      <c r="F792" s="6" t="s">
        <v>18</v>
      </c>
      <c r="G792" s="134">
        <v>60000000</v>
      </c>
      <c r="H792" s="6" t="s">
        <v>5518</v>
      </c>
      <c r="I792" s="6" t="s">
        <v>5519</v>
      </c>
      <c r="J792" s="6" t="s">
        <v>36</v>
      </c>
      <c r="K792" s="6" t="s">
        <v>37</v>
      </c>
    </row>
    <row r="793" spans="1:11" ht="26.25" hidden="1" customHeight="1">
      <c r="A793" s="10" t="s">
        <v>5475</v>
      </c>
      <c r="B793" s="6" t="s">
        <v>5520</v>
      </c>
      <c r="C793" s="6" t="s">
        <v>108</v>
      </c>
      <c r="D793" s="20" t="s">
        <v>5722</v>
      </c>
      <c r="E793" s="6" t="s">
        <v>19</v>
      </c>
      <c r="F793" s="6" t="s">
        <v>18</v>
      </c>
      <c r="G793" s="134">
        <v>68082169</v>
      </c>
      <c r="H793" s="6" t="s">
        <v>5723</v>
      </c>
      <c r="I793" s="6" t="s">
        <v>5724</v>
      </c>
      <c r="J793" s="6" t="s">
        <v>36</v>
      </c>
      <c r="K793" s="6" t="s">
        <v>37</v>
      </c>
    </row>
    <row r="794" spans="1:11" ht="26.25" hidden="1" customHeight="1">
      <c r="A794" s="10" t="s">
        <v>5475</v>
      </c>
      <c r="B794" s="6" t="s">
        <v>5520</v>
      </c>
      <c r="C794" s="6" t="s">
        <v>51</v>
      </c>
      <c r="D794" s="20" t="s">
        <v>5725</v>
      </c>
      <c r="E794" s="6" t="s">
        <v>19</v>
      </c>
      <c r="F794" s="6" t="s">
        <v>18</v>
      </c>
      <c r="G794" s="134">
        <v>70000000</v>
      </c>
      <c r="H794" s="6" t="s">
        <v>5723</v>
      </c>
      <c r="I794" s="6" t="s">
        <v>5724</v>
      </c>
      <c r="J794" s="6" t="s">
        <v>36</v>
      </c>
      <c r="K794" s="6" t="s">
        <v>37</v>
      </c>
    </row>
    <row r="795" spans="1:11" ht="26.25" hidden="1" customHeight="1">
      <c r="A795" s="6" t="s">
        <v>5470</v>
      </c>
      <c r="B795" s="6" t="s">
        <v>5575</v>
      </c>
      <c r="C795" s="6" t="s">
        <v>108</v>
      </c>
      <c r="D795" s="20" t="s">
        <v>5726</v>
      </c>
      <c r="E795" s="6" t="s">
        <v>19</v>
      </c>
      <c r="F795" s="6" t="s">
        <v>18</v>
      </c>
      <c r="G795" s="134">
        <v>47000000</v>
      </c>
      <c r="H795" s="6" t="s">
        <v>5727</v>
      </c>
      <c r="I795" s="6" t="s">
        <v>5728</v>
      </c>
      <c r="J795" s="6" t="s">
        <v>36</v>
      </c>
      <c r="K795" s="6" t="s">
        <v>292</v>
      </c>
    </row>
    <row r="796" spans="1:11" ht="26.25" hidden="1" customHeight="1">
      <c r="A796" s="6" t="s">
        <v>5470</v>
      </c>
      <c r="B796" s="6" t="s">
        <v>5524</v>
      </c>
      <c r="C796" s="6" t="s">
        <v>108</v>
      </c>
      <c r="D796" s="20" t="s">
        <v>5729</v>
      </c>
      <c r="E796" s="6" t="s">
        <v>149</v>
      </c>
      <c r="F796" s="6" t="s">
        <v>18</v>
      </c>
      <c r="G796" s="134">
        <v>10900000</v>
      </c>
      <c r="H796" s="6" t="s">
        <v>5730</v>
      </c>
      <c r="I796" s="6" t="s">
        <v>5731</v>
      </c>
      <c r="J796" s="6" t="s">
        <v>36</v>
      </c>
      <c r="K796" s="6" t="s">
        <v>37</v>
      </c>
    </row>
    <row r="797" spans="1:11" ht="26.25" hidden="1" customHeight="1">
      <c r="A797" s="6" t="s">
        <v>5470</v>
      </c>
      <c r="B797" s="6" t="s">
        <v>5528</v>
      </c>
      <c r="C797" s="6" t="s">
        <v>108</v>
      </c>
      <c r="D797" s="20" t="s">
        <v>5732</v>
      </c>
      <c r="E797" s="6" t="s">
        <v>19</v>
      </c>
      <c r="F797" s="6" t="s">
        <v>18</v>
      </c>
      <c r="G797" s="134">
        <v>54000000</v>
      </c>
      <c r="H797" s="6" t="s">
        <v>5733</v>
      </c>
      <c r="I797" s="6" t="s">
        <v>5734</v>
      </c>
      <c r="J797" s="6"/>
      <c r="K797" s="6" t="s">
        <v>715</v>
      </c>
    </row>
    <row r="798" spans="1:11" ht="26.25" hidden="1" customHeight="1">
      <c r="A798" s="6" t="s">
        <v>5470</v>
      </c>
      <c r="B798" s="6" t="s">
        <v>5480</v>
      </c>
      <c r="C798" s="6" t="s">
        <v>108</v>
      </c>
      <c r="D798" s="20" t="s">
        <v>5735</v>
      </c>
      <c r="E798" s="6" t="s">
        <v>19</v>
      </c>
      <c r="F798" s="6" t="s">
        <v>119</v>
      </c>
      <c r="G798" s="134">
        <v>7000000</v>
      </c>
      <c r="H798" s="6" t="s">
        <v>5485</v>
      </c>
      <c r="I798" s="6" t="s">
        <v>5486</v>
      </c>
      <c r="J798" s="6" t="s">
        <v>36</v>
      </c>
      <c r="K798" s="6" t="s">
        <v>655</v>
      </c>
    </row>
    <row r="799" spans="1:11" ht="26.25" hidden="1" customHeight="1">
      <c r="A799" s="6" t="s">
        <v>5470</v>
      </c>
      <c r="B799" s="6" t="s">
        <v>5480</v>
      </c>
      <c r="C799" s="6" t="s">
        <v>51</v>
      </c>
      <c r="D799" s="20" t="s">
        <v>5736</v>
      </c>
      <c r="E799" s="6" t="s">
        <v>239</v>
      </c>
      <c r="F799" s="6" t="s">
        <v>18</v>
      </c>
      <c r="G799" s="134">
        <v>38000000</v>
      </c>
      <c r="H799" s="6" t="s">
        <v>5488</v>
      </c>
      <c r="I799" s="6" t="s">
        <v>5489</v>
      </c>
      <c r="J799" s="6" t="s">
        <v>1099</v>
      </c>
      <c r="K799" s="6" t="s">
        <v>965</v>
      </c>
    </row>
    <row r="800" spans="1:11" ht="26.25" hidden="1" customHeight="1">
      <c r="A800" s="6" t="s">
        <v>5470</v>
      </c>
      <c r="B800" s="6" t="s">
        <v>784</v>
      </c>
      <c r="C800" s="6" t="s">
        <v>51</v>
      </c>
      <c r="D800" s="20" t="s">
        <v>5737</v>
      </c>
      <c r="E800" s="6" t="s">
        <v>78</v>
      </c>
      <c r="F800" s="6" t="s">
        <v>18</v>
      </c>
      <c r="G800" s="134">
        <v>470246130</v>
      </c>
      <c r="H800" s="6" t="s">
        <v>5491</v>
      </c>
      <c r="I800" s="6" t="s">
        <v>5492</v>
      </c>
      <c r="J800" s="6" t="s">
        <v>36</v>
      </c>
      <c r="K800" s="6" t="s">
        <v>37</v>
      </c>
    </row>
    <row r="801" spans="1:11" ht="26.25" hidden="1" customHeight="1">
      <c r="A801" s="6" t="s">
        <v>5470</v>
      </c>
      <c r="B801" s="6" t="s">
        <v>784</v>
      </c>
      <c r="C801" s="6" t="s">
        <v>51</v>
      </c>
      <c r="D801" s="20" t="s">
        <v>5738</v>
      </c>
      <c r="E801" s="6" t="s">
        <v>149</v>
      </c>
      <c r="F801" s="6" t="s">
        <v>18</v>
      </c>
      <c r="G801" s="134">
        <v>632922170</v>
      </c>
      <c r="H801" s="6" t="s">
        <v>5491</v>
      </c>
      <c r="I801" s="6" t="s">
        <v>5492</v>
      </c>
      <c r="J801" s="6" t="s">
        <v>36</v>
      </c>
      <c r="K801" s="6" t="s">
        <v>37</v>
      </c>
    </row>
    <row r="802" spans="1:11" ht="26.25" hidden="1" customHeight="1">
      <c r="A802" s="6" t="s">
        <v>5470</v>
      </c>
      <c r="B802" s="6" t="s">
        <v>784</v>
      </c>
      <c r="C802" s="6" t="s">
        <v>51</v>
      </c>
      <c r="D802" s="20" t="s">
        <v>5739</v>
      </c>
      <c r="E802" s="6" t="s">
        <v>149</v>
      </c>
      <c r="F802" s="6" t="s">
        <v>18</v>
      </c>
      <c r="G802" s="134">
        <v>98709883</v>
      </c>
      <c r="H802" s="6" t="s">
        <v>5491</v>
      </c>
      <c r="I802" s="6" t="s">
        <v>5492</v>
      </c>
      <c r="J802" s="6" t="s">
        <v>36</v>
      </c>
      <c r="K802" s="6" t="s">
        <v>37</v>
      </c>
    </row>
    <row r="803" spans="1:11" ht="26.25" hidden="1" customHeight="1">
      <c r="A803" s="6" t="s">
        <v>5470</v>
      </c>
      <c r="B803" s="6" t="s">
        <v>784</v>
      </c>
      <c r="C803" s="6" t="s">
        <v>51</v>
      </c>
      <c r="D803" s="20" t="s">
        <v>5740</v>
      </c>
      <c r="E803" s="6" t="s">
        <v>149</v>
      </c>
      <c r="F803" s="6" t="s">
        <v>18</v>
      </c>
      <c r="G803" s="134">
        <v>85116459</v>
      </c>
      <c r="H803" s="6" t="s">
        <v>5491</v>
      </c>
      <c r="I803" s="6" t="s">
        <v>5492</v>
      </c>
      <c r="J803" s="6" t="s">
        <v>36</v>
      </c>
      <c r="K803" s="6" t="s">
        <v>37</v>
      </c>
    </row>
    <row r="804" spans="1:11" ht="26.25" hidden="1" customHeight="1">
      <c r="A804" s="6" t="s">
        <v>5470</v>
      </c>
      <c r="B804" s="6" t="s">
        <v>784</v>
      </c>
      <c r="C804" s="6" t="s">
        <v>108</v>
      </c>
      <c r="D804" s="20" t="s">
        <v>5741</v>
      </c>
      <c r="E804" s="6" t="s">
        <v>493</v>
      </c>
      <c r="F804" s="6" t="s">
        <v>18</v>
      </c>
      <c r="G804" s="134">
        <v>10130411</v>
      </c>
      <c r="H804" s="6" t="s">
        <v>5491</v>
      </c>
      <c r="I804" s="6" t="s">
        <v>5492</v>
      </c>
      <c r="J804" s="6" t="s">
        <v>36</v>
      </c>
      <c r="K804" s="6" t="s">
        <v>37</v>
      </c>
    </row>
    <row r="805" spans="1:11" ht="26.25" hidden="1" customHeight="1">
      <c r="A805" s="6" t="s">
        <v>5470</v>
      </c>
      <c r="B805" s="6" t="s">
        <v>784</v>
      </c>
      <c r="C805" s="6" t="s">
        <v>108</v>
      </c>
      <c r="D805" s="20" t="s">
        <v>5742</v>
      </c>
      <c r="E805" s="6" t="s">
        <v>493</v>
      </c>
      <c r="F805" s="6" t="s">
        <v>18</v>
      </c>
      <c r="G805" s="134">
        <v>109870058</v>
      </c>
      <c r="H805" s="6" t="s">
        <v>5491</v>
      </c>
      <c r="I805" s="6" t="s">
        <v>5492</v>
      </c>
      <c r="J805" s="6" t="s">
        <v>36</v>
      </c>
      <c r="K805" s="6" t="s">
        <v>37</v>
      </c>
    </row>
    <row r="806" spans="1:11" ht="26.25" hidden="1" customHeight="1">
      <c r="A806" s="6" t="s">
        <v>5470</v>
      </c>
      <c r="B806" s="6" t="s">
        <v>845</v>
      </c>
      <c r="C806" s="6" t="s">
        <v>51</v>
      </c>
      <c r="D806" s="20" t="s">
        <v>5743</v>
      </c>
      <c r="E806" s="6" t="s">
        <v>19</v>
      </c>
      <c r="F806" s="6" t="s">
        <v>18</v>
      </c>
      <c r="G806" s="134">
        <v>316821610</v>
      </c>
      <c r="H806" s="6" t="s">
        <v>5744</v>
      </c>
      <c r="I806" s="6" t="s">
        <v>5745</v>
      </c>
      <c r="J806" s="6" t="s">
        <v>36</v>
      </c>
      <c r="K806" s="6" t="s">
        <v>292</v>
      </c>
    </row>
    <row r="807" spans="1:11" ht="26.25" hidden="1" customHeight="1">
      <c r="A807" s="6" t="s">
        <v>5470</v>
      </c>
      <c r="B807" s="6" t="s">
        <v>845</v>
      </c>
      <c r="C807" s="6" t="s">
        <v>51</v>
      </c>
      <c r="D807" s="20" t="s">
        <v>5746</v>
      </c>
      <c r="E807" s="6" t="s">
        <v>19</v>
      </c>
      <c r="F807" s="6" t="s">
        <v>18</v>
      </c>
      <c r="G807" s="134">
        <v>311517281</v>
      </c>
      <c r="H807" s="6" t="s">
        <v>5744</v>
      </c>
      <c r="I807" s="6" t="s">
        <v>5745</v>
      </c>
      <c r="J807" s="6" t="s">
        <v>36</v>
      </c>
      <c r="K807" s="6" t="s">
        <v>292</v>
      </c>
    </row>
    <row r="808" spans="1:11" ht="26.25" hidden="1" customHeight="1">
      <c r="A808" s="10" t="s">
        <v>5470</v>
      </c>
      <c r="B808" s="6" t="s">
        <v>845</v>
      </c>
      <c r="C808" s="6" t="s">
        <v>51</v>
      </c>
      <c r="D808" s="20" t="s">
        <v>5747</v>
      </c>
      <c r="E808" s="6" t="s">
        <v>19</v>
      </c>
      <c r="F808" s="6" t="s">
        <v>18</v>
      </c>
      <c r="G808" s="134">
        <v>294716903</v>
      </c>
      <c r="H808" s="6" t="s">
        <v>5744</v>
      </c>
      <c r="I808" s="6" t="s">
        <v>5745</v>
      </c>
      <c r="J808" s="6" t="s">
        <v>36</v>
      </c>
      <c r="K808" s="6" t="s">
        <v>292</v>
      </c>
    </row>
    <row r="809" spans="1:11" ht="26.25" hidden="1" customHeight="1">
      <c r="A809" s="10" t="s">
        <v>5470</v>
      </c>
      <c r="B809" s="6" t="s">
        <v>845</v>
      </c>
      <c r="C809" s="6" t="s">
        <v>51</v>
      </c>
      <c r="D809" s="20" t="s">
        <v>5748</v>
      </c>
      <c r="E809" s="6" t="s">
        <v>19</v>
      </c>
      <c r="F809" s="6" t="s">
        <v>18</v>
      </c>
      <c r="G809" s="134">
        <v>304278509</v>
      </c>
      <c r="H809" s="6" t="s">
        <v>5744</v>
      </c>
      <c r="I809" s="6" t="s">
        <v>5745</v>
      </c>
      <c r="J809" s="6" t="s">
        <v>36</v>
      </c>
      <c r="K809" s="6" t="s">
        <v>292</v>
      </c>
    </row>
    <row r="810" spans="1:11" ht="26.25" hidden="1" customHeight="1">
      <c r="A810" s="6" t="s">
        <v>5470</v>
      </c>
      <c r="B810" s="6" t="s">
        <v>2148</v>
      </c>
      <c r="C810" s="6" t="s">
        <v>51</v>
      </c>
      <c r="D810" s="20" t="s">
        <v>5749</v>
      </c>
      <c r="E810" s="6" t="s">
        <v>149</v>
      </c>
      <c r="F810" s="6" t="s">
        <v>119</v>
      </c>
      <c r="G810" s="134">
        <v>5190976</v>
      </c>
      <c r="H810" s="6" t="s">
        <v>5750</v>
      </c>
      <c r="I810" s="6" t="s">
        <v>5751</v>
      </c>
      <c r="J810" s="6" t="s">
        <v>36</v>
      </c>
      <c r="K810" s="6" t="s">
        <v>292</v>
      </c>
    </row>
    <row r="811" spans="1:11" ht="26.25" hidden="1" customHeight="1">
      <c r="A811" s="6" t="s">
        <v>5470</v>
      </c>
      <c r="B811" s="6" t="s">
        <v>857</v>
      </c>
      <c r="C811" s="6" t="s">
        <v>108</v>
      </c>
      <c r="D811" s="20" t="s">
        <v>5752</v>
      </c>
      <c r="E811" s="6" t="s">
        <v>149</v>
      </c>
      <c r="F811" s="6" t="s">
        <v>119</v>
      </c>
      <c r="G811" s="134">
        <v>10000000</v>
      </c>
      <c r="H811" s="6" t="s">
        <v>5753</v>
      </c>
      <c r="I811" s="6" t="s">
        <v>5754</v>
      </c>
      <c r="J811" s="6" t="s">
        <v>36</v>
      </c>
      <c r="K811" s="6" t="s">
        <v>655</v>
      </c>
    </row>
    <row r="812" spans="1:11" ht="26.25" hidden="1" customHeight="1">
      <c r="A812" s="6" t="s">
        <v>5470</v>
      </c>
      <c r="B812" s="6" t="s">
        <v>811</v>
      </c>
      <c r="C812" s="6" t="s">
        <v>108</v>
      </c>
      <c r="D812" s="20" t="s">
        <v>5755</v>
      </c>
      <c r="E812" s="6" t="s">
        <v>149</v>
      </c>
      <c r="F812" s="6" t="s">
        <v>18</v>
      </c>
      <c r="G812" s="134">
        <v>27658637</v>
      </c>
      <c r="H812" s="6" t="s">
        <v>5756</v>
      </c>
      <c r="I812" s="6" t="s">
        <v>5757</v>
      </c>
      <c r="J812" s="6" t="s">
        <v>36</v>
      </c>
      <c r="K812" s="6" t="s">
        <v>133</v>
      </c>
    </row>
    <row r="813" spans="1:11" ht="26.25" hidden="1" customHeight="1">
      <c r="A813" s="6" t="s">
        <v>5470</v>
      </c>
      <c r="B813" s="6" t="s">
        <v>5493</v>
      </c>
      <c r="C813" s="6" t="s">
        <v>42</v>
      </c>
      <c r="D813" s="20" t="s">
        <v>5758</v>
      </c>
      <c r="E813" s="6" t="s">
        <v>78</v>
      </c>
      <c r="F813" s="6" t="s">
        <v>18</v>
      </c>
      <c r="G813" s="134">
        <v>50000000</v>
      </c>
      <c r="H813" s="6" t="s">
        <v>5495</v>
      </c>
      <c r="I813" s="6" t="s">
        <v>5496</v>
      </c>
      <c r="J813" s="6" t="s">
        <v>36</v>
      </c>
      <c r="K813" s="6" t="s">
        <v>292</v>
      </c>
    </row>
    <row r="814" spans="1:11" ht="26.25" hidden="1" customHeight="1">
      <c r="A814" s="6" t="s">
        <v>5470</v>
      </c>
      <c r="B814" s="6" t="s">
        <v>5493</v>
      </c>
      <c r="C814" s="6" t="s">
        <v>188</v>
      </c>
      <c r="D814" s="20" t="s">
        <v>5759</v>
      </c>
      <c r="E814" s="6" t="s">
        <v>78</v>
      </c>
      <c r="F814" s="6" t="s">
        <v>18</v>
      </c>
      <c r="G814" s="134">
        <v>100000000</v>
      </c>
      <c r="H814" s="6" t="s">
        <v>5498</v>
      </c>
      <c r="I814" s="6" t="s">
        <v>5499</v>
      </c>
      <c r="J814" s="6" t="s">
        <v>36</v>
      </c>
      <c r="K814" s="6" t="s">
        <v>292</v>
      </c>
    </row>
    <row r="815" spans="1:11" ht="26.25" hidden="1" customHeight="1">
      <c r="A815" s="6" t="s">
        <v>5470</v>
      </c>
      <c r="B815" s="6" t="s">
        <v>5760</v>
      </c>
      <c r="C815" s="6" t="s">
        <v>188</v>
      </c>
      <c r="D815" s="20" t="s">
        <v>5761</v>
      </c>
      <c r="E815" s="6" t="s">
        <v>149</v>
      </c>
      <c r="F815" s="6" t="s">
        <v>86</v>
      </c>
      <c r="G815" s="134">
        <v>40000000</v>
      </c>
      <c r="H815" s="6" t="s">
        <v>5762</v>
      </c>
      <c r="I815" s="6" t="s">
        <v>5763</v>
      </c>
      <c r="J815" s="6" t="s">
        <v>36</v>
      </c>
      <c r="K815" s="6" t="s">
        <v>37</v>
      </c>
    </row>
    <row r="816" spans="1:11" ht="26.25" hidden="1" customHeight="1">
      <c r="A816" s="6" t="s">
        <v>5470</v>
      </c>
      <c r="B816" s="6" t="s">
        <v>5513</v>
      </c>
      <c r="C816" s="6" t="s">
        <v>188</v>
      </c>
      <c r="D816" s="20" t="s">
        <v>5764</v>
      </c>
      <c r="E816" s="6" t="s">
        <v>149</v>
      </c>
      <c r="F816" s="6" t="s">
        <v>18</v>
      </c>
      <c r="G816" s="134">
        <v>40000000</v>
      </c>
      <c r="H816" s="6" t="s">
        <v>5765</v>
      </c>
      <c r="I816" s="6" t="s">
        <v>5766</v>
      </c>
      <c r="J816" s="6" t="s">
        <v>36</v>
      </c>
      <c r="K816" s="6" t="s">
        <v>37</v>
      </c>
    </row>
    <row r="817" spans="1:11" ht="26.25" hidden="1" customHeight="1">
      <c r="A817" s="6" t="s">
        <v>5470</v>
      </c>
      <c r="B817" s="6" t="s">
        <v>5513</v>
      </c>
      <c r="C817" s="6" t="s">
        <v>188</v>
      </c>
      <c r="D817" s="20" t="s">
        <v>5767</v>
      </c>
      <c r="E817" s="6" t="s">
        <v>149</v>
      </c>
      <c r="F817" s="6" t="s">
        <v>18</v>
      </c>
      <c r="G817" s="134">
        <v>50000000</v>
      </c>
      <c r="H817" s="6" t="s">
        <v>5765</v>
      </c>
      <c r="I817" s="6" t="s">
        <v>5766</v>
      </c>
      <c r="J817" s="6" t="s">
        <v>36</v>
      </c>
      <c r="K817" s="6" t="s">
        <v>37</v>
      </c>
    </row>
    <row r="818" spans="1:11" ht="26.25" hidden="1" customHeight="1">
      <c r="A818" s="6" t="s">
        <v>5470</v>
      </c>
      <c r="B818" s="6" t="s">
        <v>2464</v>
      </c>
      <c r="C818" s="6" t="s">
        <v>188</v>
      </c>
      <c r="D818" s="20" t="s">
        <v>5768</v>
      </c>
      <c r="E818" s="6" t="s">
        <v>19</v>
      </c>
      <c r="F818" s="6" t="s">
        <v>18</v>
      </c>
      <c r="G818" s="134">
        <v>40000000</v>
      </c>
      <c r="H818" s="6" t="s">
        <v>5518</v>
      </c>
      <c r="I818" s="6" t="s">
        <v>5519</v>
      </c>
      <c r="J818" s="6" t="s">
        <v>36</v>
      </c>
      <c r="K818" s="6" t="s">
        <v>37</v>
      </c>
    </row>
    <row r="819" spans="1:11" ht="26.25" hidden="1" customHeight="1">
      <c r="A819" s="6" t="s">
        <v>5470</v>
      </c>
      <c r="B819" s="6" t="s">
        <v>5528</v>
      </c>
      <c r="C819" s="6" t="s">
        <v>188</v>
      </c>
      <c r="D819" s="20" t="s">
        <v>5769</v>
      </c>
      <c r="E819" s="6" t="s">
        <v>232</v>
      </c>
      <c r="F819" s="6" t="s">
        <v>18</v>
      </c>
      <c r="G819" s="134">
        <v>50000000</v>
      </c>
      <c r="H819" s="6" t="s">
        <v>5530</v>
      </c>
      <c r="I819" s="6" t="s">
        <v>5531</v>
      </c>
      <c r="J819" s="6"/>
      <c r="K819" s="6" t="s">
        <v>115</v>
      </c>
    </row>
    <row r="820" spans="1:11" ht="26.25" hidden="1" customHeight="1">
      <c r="A820" s="6" t="s">
        <v>5470</v>
      </c>
      <c r="B820" s="6" t="s">
        <v>2148</v>
      </c>
      <c r="C820" s="6" t="s">
        <v>42</v>
      </c>
      <c r="D820" s="20" t="s">
        <v>5770</v>
      </c>
      <c r="E820" s="6" t="s">
        <v>78</v>
      </c>
      <c r="F820" s="6" t="s">
        <v>18</v>
      </c>
      <c r="G820" s="134">
        <v>118609513</v>
      </c>
      <c r="H820" s="6" t="s">
        <v>5542</v>
      </c>
      <c r="I820" s="6" t="s">
        <v>5543</v>
      </c>
      <c r="J820" s="6" t="s">
        <v>36</v>
      </c>
      <c r="K820" s="6" t="s">
        <v>37</v>
      </c>
    </row>
    <row r="821" spans="1:11" ht="26.25" hidden="1" customHeight="1">
      <c r="A821" s="6" t="s">
        <v>5470</v>
      </c>
      <c r="B821" s="6" t="s">
        <v>2148</v>
      </c>
      <c r="C821" s="6" t="s">
        <v>188</v>
      </c>
      <c r="D821" s="20" t="s">
        <v>5771</v>
      </c>
      <c r="E821" s="6" t="s">
        <v>149</v>
      </c>
      <c r="F821" s="6" t="s">
        <v>18</v>
      </c>
      <c r="G821" s="134">
        <v>14486724</v>
      </c>
      <c r="H821" s="6" t="s">
        <v>5542</v>
      </c>
      <c r="I821" s="6" t="s">
        <v>5543</v>
      </c>
      <c r="J821" s="6" t="s">
        <v>36</v>
      </c>
      <c r="K821" s="6" t="s">
        <v>37</v>
      </c>
    </row>
    <row r="822" spans="1:11" ht="26.25" hidden="1" customHeight="1">
      <c r="A822" s="6" t="s">
        <v>5470</v>
      </c>
      <c r="B822" s="6" t="s">
        <v>2148</v>
      </c>
      <c r="C822" s="6" t="s">
        <v>188</v>
      </c>
      <c r="D822" s="20" t="s">
        <v>5772</v>
      </c>
      <c r="E822" s="6" t="s">
        <v>149</v>
      </c>
      <c r="F822" s="6" t="s">
        <v>18</v>
      </c>
      <c r="G822" s="134">
        <v>17703275</v>
      </c>
      <c r="H822" s="6" t="s">
        <v>5542</v>
      </c>
      <c r="I822" s="6" t="s">
        <v>5543</v>
      </c>
      <c r="J822" s="6" t="s">
        <v>36</v>
      </c>
      <c r="K822" s="6" t="s">
        <v>37</v>
      </c>
    </row>
    <row r="823" spans="1:11" ht="26.25" hidden="1" customHeight="1">
      <c r="A823" s="10" t="s">
        <v>5470</v>
      </c>
      <c r="B823" s="6" t="s">
        <v>2148</v>
      </c>
      <c r="C823" s="6" t="s">
        <v>42</v>
      </c>
      <c r="D823" s="20" t="s">
        <v>5773</v>
      </c>
      <c r="E823" s="6" t="s">
        <v>149</v>
      </c>
      <c r="F823" s="6" t="s">
        <v>18</v>
      </c>
      <c r="G823" s="134">
        <v>34190799</v>
      </c>
      <c r="H823" s="6" t="s">
        <v>5542</v>
      </c>
      <c r="I823" s="6" t="s">
        <v>5543</v>
      </c>
      <c r="J823" s="6" t="s">
        <v>36</v>
      </c>
      <c r="K823" s="6" t="s">
        <v>37</v>
      </c>
    </row>
    <row r="824" spans="1:11" ht="26.25" hidden="1" customHeight="1">
      <c r="A824" s="10" t="s">
        <v>5470</v>
      </c>
      <c r="B824" s="6" t="s">
        <v>792</v>
      </c>
      <c r="C824" s="6" t="s">
        <v>188</v>
      </c>
      <c r="D824" s="20" t="s">
        <v>5774</v>
      </c>
      <c r="E824" s="6" t="s">
        <v>19</v>
      </c>
      <c r="F824" s="6" t="s">
        <v>18</v>
      </c>
      <c r="G824" s="134">
        <v>40000000</v>
      </c>
      <c r="H824" s="6" t="s">
        <v>5775</v>
      </c>
      <c r="I824" s="6" t="s">
        <v>5776</v>
      </c>
      <c r="J824" s="6" t="s">
        <v>36</v>
      </c>
      <c r="K824" s="6" t="s">
        <v>844</v>
      </c>
    </row>
    <row r="825" spans="1:11" ht="26.25" hidden="1" customHeight="1">
      <c r="A825" s="6" t="s">
        <v>5470</v>
      </c>
      <c r="B825" s="6" t="s">
        <v>5504</v>
      </c>
      <c r="C825" s="6" t="s">
        <v>72</v>
      </c>
      <c r="D825" s="20" t="s">
        <v>5777</v>
      </c>
      <c r="E825" s="6" t="s">
        <v>149</v>
      </c>
      <c r="F825" s="6" t="s">
        <v>18</v>
      </c>
      <c r="G825" s="134">
        <v>15000000</v>
      </c>
      <c r="H825" s="6" t="s">
        <v>5778</v>
      </c>
      <c r="I825" s="6" t="s">
        <v>5779</v>
      </c>
      <c r="J825" s="6" t="s">
        <v>36</v>
      </c>
      <c r="K825" s="6" t="s">
        <v>292</v>
      </c>
    </row>
    <row r="826" spans="1:11" ht="26.25" hidden="1" customHeight="1">
      <c r="A826" s="6" t="s">
        <v>5470</v>
      </c>
      <c r="B826" s="6" t="s">
        <v>5560</v>
      </c>
      <c r="C826" s="6" t="s">
        <v>180</v>
      </c>
      <c r="D826" s="20" t="s">
        <v>5780</v>
      </c>
      <c r="E826" s="6" t="s">
        <v>78</v>
      </c>
      <c r="F826" s="6" t="s">
        <v>18</v>
      </c>
      <c r="G826" s="134">
        <v>203000000</v>
      </c>
      <c r="H826" s="6" t="s">
        <v>5562</v>
      </c>
      <c r="I826" s="6" t="s">
        <v>5563</v>
      </c>
      <c r="J826" s="6" t="s">
        <v>36</v>
      </c>
      <c r="K826" s="6" t="s">
        <v>292</v>
      </c>
    </row>
    <row r="827" spans="1:11" ht="26.25" hidden="1" customHeight="1">
      <c r="A827" s="6" t="s">
        <v>5470</v>
      </c>
      <c r="B827" s="6" t="s">
        <v>5560</v>
      </c>
      <c r="C827" s="6" t="s">
        <v>180</v>
      </c>
      <c r="D827" s="20" t="s">
        <v>5781</v>
      </c>
      <c r="E827" s="6" t="s">
        <v>78</v>
      </c>
      <c r="F827" s="6" t="s">
        <v>18</v>
      </c>
      <c r="G827" s="134">
        <v>153000000</v>
      </c>
      <c r="H827" s="6" t="s">
        <v>5565</v>
      </c>
      <c r="I827" s="6" t="s">
        <v>5566</v>
      </c>
      <c r="J827" s="6" t="s">
        <v>36</v>
      </c>
      <c r="K827" s="6" t="s">
        <v>292</v>
      </c>
    </row>
    <row r="828" spans="1:11" ht="26.25" hidden="1" customHeight="1">
      <c r="A828" s="6" t="s">
        <v>5470</v>
      </c>
      <c r="B828" s="6" t="s">
        <v>5560</v>
      </c>
      <c r="C828" s="6" t="s">
        <v>180</v>
      </c>
      <c r="D828" s="20" t="s">
        <v>5782</v>
      </c>
      <c r="E828" s="6" t="s">
        <v>78</v>
      </c>
      <c r="F828" s="6" t="s">
        <v>18</v>
      </c>
      <c r="G828" s="134">
        <v>97000000</v>
      </c>
      <c r="H828" s="6" t="s">
        <v>5568</v>
      </c>
      <c r="I828" s="6" t="s">
        <v>5569</v>
      </c>
      <c r="J828" s="6" t="s">
        <v>36</v>
      </c>
      <c r="K828" s="6" t="s">
        <v>292</v>
      </c>
    </row>
    <row r="829" spans="1:11" ht="26.25" hidden="1" customHeight="1">
      <c r="A829" s="6" t="s">
        <v>5470</v>
      </c>
      <c r="B829" s="6" t="s">
        <v>5571</v>
      </c>
      <c r="C829" s="6" t="s">
        <v>72</v>
      </c>
      <c r="D829" s="20" t="s">
        <v>5783</v>
      </c>
      <c r="E829" s="6" t="s">
        <v>78</v>
      </c>
      <c r="F829" s="6" t="s">
        <v>18</v>
      </c>
      <c r="G829" s="134">
        <v>40000000</v>
      </c>
      <c r="H829" s="6" t="s">
        <v>5573</v>
      </c>
      <c r="I829" s="6" t="s">
        <v>5574</v>
      </c>
      <c r="J829" s="6" t="s">
        <v>36</v>
      </c>
      <c r="K829" s="6" t="s">
        <v>292</v>
      </c>
    </row>
    <row r="830" spans="1:11" ht="26.25" hidden="1" customHeight="1">
      <c r="A830" s="6" t="s">
        <v>5470</v>
      </c>
      <c r="B830" s="6" t="s">
        <v>5536</v>
      </c>
      <c r="C830" s="6" t="s">
        <v>72</v>
      </c>
      <c r="D830" s="20" t="s">
        <v>5784</v>
      </c>
      <c r="E830" s="6" t="s">
        <v>239</v>
      </c>
      <c r="F830" s="6" t="s">
        <v>18</v>
      </c>
      <c r="G830" s="134">
        <v>40330000</v>
      </c>
      <c r="H830" s="6" t="s">
        <v>5785</v>
      </c>
      <c r="I830" s="6" t="s">
        <v>5786</v>
      </c>
      <c r="J830" s="6"/>
      <c r="K830" s="6" t="s">
        <v>715</v>
      </c>
    </row>
    <row r="831" spans="1:11" ht="26.25" hidden="1" customHeight="1">
      <c r="A831" s="6" t="s">
        <v>5470</v>
      </c>
      <c r="B831" s="6" t="s">
        <v>784</v>
      </c>
      <c r="C831" s="6" t="s">
        <v>72</v>
      </c>
      <c r="D831" s="20" t="s">
        <v>5787</v>
      </c>
      <c r="E831" s="6" t="s">
        <v>78</v>
      </c>
      <c r="F831" s="6" t="s">
        <v>18</v>
      </c>
      <c r="G831" s="134">
        <v>100000000</v>
      </c>
      <c r="H831" s="6" t="s">
        <v>5589</v>
      </c>
      <c r="I831" s="6" t="s">
        <v>5590</v>
      </c>
      <c r="J831" s="6" t="s">
        <v>36</v>
      </c>
      <c r="K831" s="6" t="s">
        <v>37</v>
      </c>
    </row>
    <row r="832" spans="1:11" ht="26.25" hidden="1" customHeight="1">
      <c r="A832" s="6" t="s">
        <v>5470</v>
      </c>
      <c r="B832" s="6" t="s">
        <v>2148</v>
      </c>
      <c r="C832" s="6" t="s">
        <v>72</v>
      </c>
      <c r="D832" s="20" t="s">
        <v>5788</v>
      </c>
      <c r="E832" s="6" t="s">
        <v>78</v>
      </c>
      <c r="F832" s="6" t="s">
        <v>18</v>
      </c>
      <c r="G832" s="134">
        <v>964483418</v>
      </c>
      <c r="H832" s="6" t="s">
        <v>5598</v>
      </c>
      <c r="I832" s="6" t="s">
        <v>5599</v>
      </c>
      <c r="J832" s="6" t="s">
        <v>36</v>
      </c>
      <c r="K832" s="6" t="s">
        <v>37</v>
      </c>
    </row>
    <row r="833" spans="1:17" ht="26.25" hidden="1" customHeight="1">
      <c r="A833" s="6" t="s">
        <v>5470</v>
      </c>
      <c r="B833" s="6" t="s">
        <v>2148</v>
      </c>
      <c r="C833" s="6" t="s">
        <v>180</v>
      </c>
      <c r="D833" s="20" t="s">
        <v>5789</v>
      </c>
      <c r="E833" s="6" t="s">
        <v>149</v>
      </c>
      <c r="F833" s="6" t="s">
        <v>18</v>
      </c>
      <c r="G833" s="134">
        <v>286298317</v>
      </c>
      <c r="H833" s="6" t="s">
        <v>5598</v>
      </c>
      <c r="I833" s="6" t="s">
        <v>5599</v>
      </c>
      <c r="J833" s="6" t="s">
        <v>36</v>
      </c>
      <c r="K833" s="6" t="s">
        <v>37</v>
      </c>
    </row>
    <row r="834" spans="1:17" ht="26.25" hidden="1" customHeight="1">
      <c r="A834" s="6" t="s">
        <v>5470</v>
      </c>
      <c r="B834" s="6" t="s">
        <v>2148</v>
      </c>
      <c r="C834" s="6" t="s">
        <v>180</v>
      </c>
      <c r="D834" s="20" t="s">
        <v>5790</v>
      </c>
      <c r="E834" s="6" t="s">
        <v>493</v>
      </c>
      <c r="F834" s="6" t="s">
        <v>18</v>
      </c>
      <c r="G834" s="134">
        <v>302090278</v>
      </c>
      <c r="H834" s="6" t="s">
        <v>5598</v>
      </c>
      <c r="I834" s="6" t="s">
        <v>5599</v>
      </c>
      <c r="J834" s="6" t="s">
        <v>36</v>
      </c>
      <c r="K834" s="6" t="s">
        <v>37</v>
      </c>
    </row>
    <row r="835" spans="1:17" ht="26.25" hidden="1" customHeight="1">
      <c r="A835" s="6" t="s">
        <v>5470</v>
      </c>
      <c r="B835" s="6" t="s">
        <v>2148</v>
      </c>
      <c r="C835" s="6" t="s">
        <v>180</v>
      </c>
      <c r="D835" s="20" t="s">
        <v>5791</v>
      </c>
      <c r="E835" s="6" t="s">
        <v>149</v>
      </c>
      <c r="F835" s="6" t="s">
        <v>18</v>
      </c>
      <c r="G835" s="134">
        <v>304376865</v>
      </c>
      <c r="H835" s="6" t="s">
        <v>5598</v>
      </c>
      <c r="I835" s="6" t="s">
        <v>5599</v>
      </c>
      <c r="J835" s="6" t="s">
        <v>36</v>
      </c>
      <c r="K835" s="6" t="s">
        <v>37</v>
      </c>
    </row>
    <row r="836" spans="1:17" ht="26.25" hidden="1" customHeight="1">
      <c r="A836" s="6" t="s">
        <v>5470</v>
      </c>
      <c r="B836" s="6" t="s">
        <v>2148</v>
      </c>
      <c r="C836" s="6" t="s">
        <v>72</v>
      </c>
      <c r="D836" s="20" t="s">
        <v>5792</v>
      </c>
      <c r="E836" s="6" t="s">
        <v>78</v>
      </c>
      <c r="F836" s="6" t="s">
        <v>18</v>
      </c>
      <c r="G836" s="134">
        <v>25000000</v>
      </c>
      <c r="H836" s="6" t="s">
        <v>5598</v>
      </c>
      <c r="I836" s="6" t="s">
        <v>5599</v>
      </c>
      <c r="J836" s="6" t="s">
        <v>36</v>
      </c>
      <c r="K836" s="6" t="s">
        <v>37</v>
      </c>
      <c r="L836" s="135"/>
      <c r="M836" s="135"/>
      <c r="N836" s="135"/>
      <c r="O836" s="135"/>
      <c r="P836" s="135"/>
      <c r="Q836" s="135"/>
    </row>
    <row r="837" spans="1:17" ht="26.25" hidden="1" customHeight="1">
      <c r="A837" s="6" t="s">
        <v>5470</v>
      </c>
      <c r="B837" s="6" t="s">
        <v>2148</v>
      </c>
      <c r="C837" s="6" t="s">
        <v>72</v>
      </c>
      <c r="D837" s="20" t="s">
        <v>5793</v>
      </c>
      <c r="E837" s="6" t="s">
        <v>149</v>
      </c>
      <c r="F837" s="6" t="s">
        <v>119</v>
      </c>
      <c r="G837" s="134">
        <v>5000000</v>
      </c>
      <c r="H837" s="6" t="s">
        <v>5598</v>
      </c>
      <c r="I837" s="6" t="s">
        <v>5599</v>
      </c>
      <c r="J837" s="6" t="s">
        <v>36</v>
      </c>
      <c r="K837" s="6" t="s">
        <v>37</v>
      </c>
      <c r="L837" s="132"/>
      <c r="M837" s="132"/>
      <c r="N837" s="132"/>
      <c r="O837" s="132"/>
      <c r="P837" s="132"/>
      <c r="Q837" s="132"/>
    </row>
    <row r="838" spans="1:17" ht="26.25" hidden="1" customHeight="1">
      <c r="A838" s="10" t="s">
        <v>5475</v>
      </c>
      <c r="B838" s="6" t="s">
        <v>857</v>
      </c>
      <c r="C838" s="6" t="s">
        <v>180</v>
      </c>
      <c r="D838" s="20" t="s">
        <v>5794</v>
      </c>
      <c r="E838" s="6" t="s">
        <v>19</v>
      </c>
      <c r="F838" s="6" t="s">
        <v>18</v>
      </c>
      <c r="G838" s="134">
        <v>25000000</v>
      </c>
      <c r="H838" s="6" t="s">
        <v>4908</v>
      </c>
      <c r="I838" s="6" t="s">
        <v>5671</v>
      </c>
      <c r="J838" s="6" t="s">
        <v>36</v>
      </c>
      <c r="K838" s="6" t="s">
        <v>655</v>
      </c>
      <c r="L838" s="129"/>
      <c r="M838" s="129"/>
      <c r="N838" s="129"/>
      <c r="O838" s="129"/>
      <c r="P838" s="129"/>
      <c r="Q838" s="129"/>
    </row>
    <row r="839" spans="1:17" ht="26.25" hidden="1" customHeight="1">
      <c r="A839" s="10" t="s">
        <v>5470</v>
      </c>
      <c r="B839" s="6" t="s">
        <v>857</v>
      </c>
      <c r="C839" s="6" t="s">
        <v>72</v>
      </c>
      <c r="D839" s="20" t="s">
        <v>5795</v>
      </c>
      <c r="E839" s="6" t="s">
        <v>78</v>
      </c>
      <c r="F839" s="6" t="s">
        <v>18</v>
      </c>
      <c r="G839" s="134">
        <v>300000000</v>
      </c>
      <c r="H839" s="6" t="s">
        <v>5552</v>
      </c>
      <c r="I839" s="6" t="s">
        <v>5553</v>
      </c>
      <c r="J839" s="6" t="s">
        <v>36</v>
      </c>
      <c r="K839" s="6" t="s">
        <v>655</v>
      </c>
    </row>
    <row r="840" spans="1:17" ht="26.25" hidden="1" customHeight="1">
      <c r="A840" s="6" t="s">
        <v>5470</v>
      </c>
      <c r="B840" s="6" t="s">
        <v>5471</v>
      </c>
      <c r="C840" s="6" t="s">
        <v>29</v>
      </c>
      <c r="D840" s="20" t="s">
        <v>5796</v>
      </c>
      <c r="E840" s="6" t="s">
        <v>149</v>
      </c>
      <c r="F840" s="6" t="s">
        <v>18</v>
      </c>
      <c r="G840" s="134">
        <v>20000000</v>
      </c>
      <c r="H840" s="6" t="s">
        <v>5473</v>
      </c>
      <c r="I840" s="6" t="s">
        <v>5474</v>
      </c>
      <c r="J840" s="6" t="s">
        <v>36</v>
      </c>
      <c r="K840" s="6" t="s">
        <v>292</v>
      </c>
    </row>
    <row r="841" spans="1:17" ht="26.25" hidden="1" customHeight="1">
      <c r="A841" s="6" t="s">
        <v>5470</v>
      </c>
      <c r="B841" s="6" t="s">
        <v>2148</v>
      </c>
      <c r="C841" s="6" t="s">
        <v>83</v>
      </c>
      <c r="D841" s="20" t="s">
        <v>5797</v>
      </c>
      <c r="E841" s="6" t="s">
        <v>149</v>
      </c>
      <c r="F841" s="6" t="s">
        <v>18</v>
      </c>
      <c r="G841" s="134">
        <v>80000000</v>
      </c>
      <c r="H841" s="6" t="s">
        <v>5640</v>
      </c>
      <c r="I841" s="6" t="s">
        <v>5641</v>
      </c>
      <c r="J841" s="6" t="s">
        <v>36</v>
      </c>
      <c r="K841" s="6" t="s">
        <v>37</v>
      </c>
    </row>
    <row r="842" spans="1:17" ht="26.25" hidden="1" customHeight="1">
      <c r="A842" s="6" t="s">
        <v>5470</v>
      </c>
      <c r="B842" s="6" t="s">
        <v>2148</v>
      </c>
      <c r="C842" s="6" t="s">
        <v>83</v>
      </c>
      <c r="D842" s="20" t="s">
        <v>5798</v>
      </c>
      <c r="E842" s="6" t="s">
        <v>149</v>
      </c>
      <c r="F842" s="6" t="s">
        <v>18</v>
      </c>
      <c r="G842" s="134">
        <v>50000000</v>
      </c>
      <c r="H842" s="6" t="s">
        <v>5640</v>
      </c>
      <c r="I842" s="6" t="s">
        <v>5641</v>
      </c>
      <c r="J842" s="6" t="s">
        <v>36</v>
      </c>
      <c r="K842" s="6" t="s">
        <v>37</v>
      </c>
    </row>
    <row r="843" spans="1:17" ht="26.25" hidden="1" customHeight="1">
      <c r="A843" s="6" t="s">
        <v>5470</v>
      </c>
      <c r="B843" s="6" t="s">
        <v>2148</v>
      </c>
      <c r="C843" s="6" t="s">
        <v>83</v>
      </c>
      <c r="D843" s="20" t="s">
        <v>5799</v>
      </c>
      <c r="E843" s="6" t="s">
        <v>149</v>
      </c>
      <c r="F843" s="6" t="s">
        <v>18</v>
      </c>
      <c r="G843" s="134">
        <v>25000000</v>
      </c>
      <c r="H843" s="6" t="s">
        <v>5640</v>
      </c>
      <c r="I843" s="6" t="s">
        <v>5641</v>
      </c>
      <c r="J843" s="6" t="s">
        <v>36</v>
      </c>
      <c r="K843" s="6" t="s">
        <v>292</v>
      </c>
    </row>
    <row r="844" spans="1:17" ht="26.25" hidden="1" customHeight="1">
      <c r="A844" s="6" t="s">
        <v>5470</v>
      </c>
      <c r="B844" s="6" t="s">
        <v>2148</v>
      </c>
      <c r="C844" s="6" t="s">
        <v>83</v>
      </c>
      <c r="D844" s="20" t="s">
        <v>5800</v>
      </c>
      <c r="E844" s="6" t="s">
        <v>232</v>
      </c>
      <c r="F844" s="6" t="s">
        <v>18</v>
      </c>
      <c r="G844" s="134">
        <v>100000000</v>
      </c>
      <c r="H844" s="6" t="s">
        <v>5640</v>
      </c>
      <c r="I844" s="6" t="s">
        <v>5641</v>
      </c>
      <c r="J844" s="6" t="s">
        <v>36</v>
      </c>
      <c r="K844" s="6" t="s">
        <v>292</v>
      </c>
    </row>
    <row r="845" spans="1:17" ht="26.25" hidden="1" customHeight="1">
      <c r="A845" s="6" t="s">
        <v>5470</v>
      </c>
      <c r="B845" s="6" t="s">
        <v>5801</v>
      </c>
      <c r="C845" s="6" t="s">
        <v>300</v>
      </c>
      <c r="D845" s="20" t="s">
        <v>5802</v>
      </c>
      <c r="E845" s="6" t="s">
        <v>149</v>
      </c>
      <c r="F845" s="6" t="s">
        <v>18</v>
      </c>
      <c r="G845" s="134">
        <v>30000000</v>
      </c>
      <c r="H845" s="6" t="s">
        <v>5803</v>
      </c>
      <c r="I845" s="6" t="s">
        <v>5804</v>
      </c>
      <c r="J845" s="6" t="s">
        <v>36</v>
      </c>
      <c r="K845" s="6" t="s">
        <v>37</v>
      </c>
    </row>
    <row r="846" spans="1:17" ht="26.25" hidden="1" customHeight="1">
      <c r="A846" s="6" t="s">
        <v>5470</v>
      </c>
      <c r="B846" s="6" t="s">
        <v>5760</v>
      </c>
      <c r="C846" s="6" t="s">
        <v>157</v>
      </c>
      <c r="D846" s="20" t="s">
        <v>5805</v>
      </c>
      <c r="E846" s="6" t="s">
        <v>962</v>
      </c>
      <c r="F846" s="6" t="s">
        <v>18</v>
      </c>
      <c r="G846" s="134">
        <v>80000000</v>
      </c>
      <c r="H846" s="6" t="s">
        <v>5806</v>
      </c>
      <c r="I846" s="6" t="s">
        <v>5807</v>
      </c>
      <c r="J846" s="6" t="s">
        <v>36</v>
      </c>
      <c r="K846" s="6" t="s">
        <v>844</v>
      </c>
    </row>
    <row r="847" spans="1:17" ht="26.25" hidden="1" customHeight="1">
      <c r="A847" s="6" t="s">
        <v>5470</v>
      </c>
      <c r="B847" s="6" t="s">
        <v>5520</v>
      </c>
      <c r="C847" s="6" t="s">
        <v>157</v>
      </c>
      <c r="D847" s="20" t="s">
        <v>5808</v>
      </c>
      <c r="E847" s="6" t="s">
        <v>493</v>
      </c>
      <c r="F847" s="6" t="s">
        <v>18</v>
      </c>
      <c r="G847" s="134">
        <v>35960610</v>
      </c>
      <c r="H847" s="6" t="s">
        <v>5809</v>
      </c>
      <c r="I847" s="6" t="s">
        <v>5810</v>
      </c>
      <c r="J847" s="6" t="s">
        <v>36</v>
      </c>
      <c r="K847" s="6" t="s">
        <v>715</v>
      </c>
    </row>
    <row r="848" spans="1:17" ht="26.25" hidden="1" customHeight="1">
      <c r="A848" s="6" t="s">
        <v>5470</v>
      </c>
      <c r="B848" s="6" t="s">
        <v>5528</v>
      </c>
      <c r="C848" s="6" t="s">
        <v>157</v>
      </c>
      <c r="D848" s="20" t="s">
        <v>5811</v>
      </c>
      <c r="E848" s="6" t="s">
        <v>19</v>
      </c>
      <c r="F848" s="6" t="s">
        <v>18</v>
      </c>
      <c r="G848" s="134">
        <v>103000000</v>
      </c>
      <c r="H848" s="6" t="s">
        <v>5733</v>
      </c>
      <c r="I848" s="6" t="s">
        <v>5734</v>
      </c>
      <c r="J848" s="6"/>
      <c r="K848" s="6" t="s">
        <v>715</v>
      </c>
    </row>
    <row r="849" spans="1:11" ht="26.25" hidden="1" customHeight="1">
      <c r="A849" s="6" t="s">
        <v>5470</v>
      </c>
      <c r="B849" s="6" t="s">
        <v>5528</v>
      </c>
      <c r="C849" s="6" t="s">
        <v>157</v>
      </c>
      <c r="D849" s="20" t="s">
        <v>5812</v>
      </c>
      <c r="E849" s="6" t="s">
        <v>239</v>
      </c>
      <c r="F849" s="6" t="s">
        <v>18</v>
      </c>
      <c r="G849" s="134">
        <v>43000000</v>
      </c>
      <c r="H849" s="6" t="s">
        <v>5813</v>
      </c>
      <c r="I849" s="6" t="s">
        <v>5814</v>
      </c>
      <c r="J849" s="6"/>
      <c r="K849" s="6" t="s">
        <v>715</v>
      </c>
    </row>
    <row r="850" spans="1:11" ht="26.25" hidden="1" customHeight="1">
      <c r="A850" s="6" t="s">
        <v>5470</v>
      </c>
      <c r="B850" s="6" t="s">
        <v>5480</v>
      </c>
      <c r="C850" s="6" t="s">
        <v>157</v>
      </c>
      <c r="D850" s="20" t="s">
        <v>5815</v>
      </c>
      <c r="E850" s="6" t="s">
        <v>962</v>
      </c>
      <c r="F850" s="6" t="s">
        <v>86</v>
      </c>
      <c r="G850" s="134">
        <v>80000000</v>
      </c>
      <c r="H850" s="6" t="s">
        <v>5816</v>
      </c>
      <c r="I850" s="6" t="s">
        <v>5817</v>
      </c>
      <c r="J850" s="6" t="s">
        <v>36</v>
      </c>
      <c r="K850" s="6" t="s">
        <v>965</v>
      </c>
    </row>
    <row r="851" spans="1:11" ht="26.25" hidden="1" customHeight="1">
      <c r="A851" s="10" t="s">
        <v>5470</v>
      </c>
      <c r="B851" s="6" t="s">
        <v>2148</v>
      </c>
      <c r="C851" s="6" t="s">
        <v>157</v>
      </c>
      <c r="D851" s="20" t="s">
        <v>5818</v>
      </c>
      <c r="E851" s="6" t="s">
        <v>78</v>
      </c>
      <c r="F851" s="6" t="s">
        <v>18</v>
      </c>
      <c r="G851" s="134">
        <v>50000000</v>
      </c>
      <c r="H851" s="6" t="s">
        <v>5640</v>
      </c>
      <c r="I851" s="6" t="s">
        <v>5641</v>
      </c>
      <c r="J851" s="6" t="s">
        <v>36</v>
      </c>
      <c r="K851" s="6" t="s">
        <v>37</v>
      </c>
    </row>
    <row r="852" spans="1:11" ht="26.25" hidden="1" customHeight="1">
      <c r="A852" s="10" t="s">
        <v>5470</v>
      </c>
      <c r="B852" s="6" t="s">
        <v>857</v>
      </c>
      <c r="C852" s="6" t="s">
        <v>157</v>
      </c>
      <c r="D852" s="20" t="s">
        <v>5819</v>
      </c>
      <c r="E852" s="6" t="s">
        <v>78</v>
      </c>
      <c r="F852" s="6" t="s">
        <v>18</v>
      </c>
      <c r="G852" s="134">
        <v>120000000</v>
      </c>
      <c r="H852" s="6" t="s">
        <v>4908</v>
      </c>
      <c r="I852" s="6" t="s">
        <v>5671</v>
      </c>
      <c r="J852" s="6" t="s">
        <v>36</v>
      </c>
      <c r="K852" s="6" t="s">
        <v>655</v>
      </c>
    </row>
    <row r="853" spans="1:11" ht="26.25" hidden="1" customHeight="1">
      <c r="A853" s="6" t="s">
        <v>5470</v>
      </c>
      <c r="B853" s="6" t="s">
        <v>792</v>
      </c>
      <c r="C853" s="6" t="s">
        <v>124</v>
      </c>
      <c r="D853" s="20" t="s">
        <v>5820</v>
      </c>
      <c r="E853" s="6" t="s">
        <v>149</v>
      </c>
      <c r="F853" s="6" t="s">
        <v>18</v>
      </c>
      <c r="G853" s="134">
        <v>60000000</v>
      </c>
      <c r="H853" s="6" t="s">
        <v>5613</v>
      </c>
      <c r="I853" s="6" t="s">
        <v>5614</v>
      </c>
      <c r="J853" s="6" t="s">
        <v>36</v>
      </c>
      <c r="K853" s="6" t="s">
        <v>529</v>
      </c>
    </row>
    <row r="854" spans="1:11" ht="26.25" hidden="1" customHeight="1">
      <c r="A854" s="6" t="s">
        <v>5470</v>
      </c>
      <c r="B854" s="6" t="s">
        <v>5480</v>
      </c>
      <c r="C854" s="6" t="s">
        <v>1062</v>
      </c>
      <c r="D854" s="20" t="s">
        <v>5821</v>
      </c>
      <c r="E854" s="6" t="s">
        <v>367</v>
      </c>
      <c r="F854" s="6" t="s">
        <v>94</v>
      </c>
      <c r="G854" s="134">
        <v>9000000</v>
      </c>
      <c r="H854" s="6" t="s">
        <v>5485</v>
      </c>
      <c r="I854" s="6" t="s">
        <v>5486</v>
      </c>
      <c r="J854" s="6" t="s">
        <v>36</v>
      </c>
      <c r="K854" s="6" t="s">
        <v>655</v>
      </c>
    </row>
    <row r="855" spans="1:11" ht="26.25" hidden="1" customHeight="1">
      <c r="A855" s="6" t="s">
        <v>5470</v>
      </c>
      <c r="B855" s="6" t="s">
        <v>5524</v>
      </c>
      <c r="C855" s="6" t="s">
        <v>192</v>
      </c>
      <c r="D855" s="20" t="s">
        <v>5822</v>
      </c>
      <c r="E855" s="6" t="s">
        <v>149</v>
      </c>
      <c r="F855" s="6" t="s">
        <v>119</v>
      </c>
      <c r="G855" s="134">
        <v>8000000</v>
      </c>
      <c r="H855" s="6" t="s">
        <v>5823</v>
      </c>
      <c r="I855" s="6" t="s">
        <v>5824</v>
      </c>
      <c r="J855" s="6" t="s">
        <v>36</v>
      </c>
      <c r="K855" s="6" t="s">
        <v>2864</v>
      </c>
    </row>
    <row r="856" spans="1:11" ht="26.25" hidden="1" customHeight="1">
      <c r="A856" s="6" t="s">
        <v>5689</v>
      </c>
      <c r="B856" s="6" t="s">
        <v>5825</v>
      </c>
      <c r="C856" s="6" t="s">
        <v>5826</v>
      </c>
      <c r="D856" s="20" t="s">
        <v>5827</v>
      </c>
      <c r="E856" s="6" t="s">
        <v>239</v>
      </c>
      <c r="F856" s="6" t="s">
        <v>18</v>
      </c>
      <c r="G856" s="134">
        <v>19800000</v>
      </c>
      <c r="H856" s="6" t="s">
        <v>5828</v>
      </c>
      <c r="I856" s="6" t="s">
        <v>5829</v>
      </c>
      <c r="J856" s="6" t="s">
        <v>1099</v>
      </c>
      <c r="K856" s="6" t="s">
        <v>2864</v>
      </c>
    </row>
    <row r="857" spans="1:11" ht="26.25" customHeight="1">
      <c r="A857" s="6" t="s">
        <v>5689</v>
      </c>
      <c r="B857" s="6" t="s">
        <v>2935</v>
      </c>
      <c r="C857" s="6" t="s">
        <v>5830</v>
      </c>
      <c r="D857" s="20" t="s">
        <v>5831</v>
      </c>
      <c r="E857" s="6" t="s">
        <v>149</v>
      </c>
      <c r="F857" s="6" t="s">
        <v>18</v>
      </c>
      <c r="G857" s="134">
        <v>161000000</v>
      </c>
      <c r="H857" s="6" t="s">
        <v>5832</v>
      </c>
      <c r="I857" s="6" t="s">
        <v>5833</v>
      </c>
      <c r="J857" s="6" t="s">
        <v>5314</v>
      </c>
      <c r="K857" s="6" t="s">
        <v>5834</v>
      </c>
    </row>
    <row r="858" spans="1:11" ht="26.25" customHeight="1">
      <c r="A858" s="6" t="s">
        <v>5689</v>
      </c>
      <c r="B858" s="6" t="s">
        <v>5835</v>
      </c>
      <c r="C858" s="6" t="s">
        <v>5830</v>
      </c>
      <c r="D858" s="20" t="s">
        <v>5836</v>
      </c>
      <c r="E858" s="6" t="s">
        <v>239</v>
      </c>
      <c r="F858" s="6" t="s">
        <v>18</v>
      </c>
      <c r="G858" s="134">
        <v>4700000</v>
      </c>
      <c r="H858" s="6" t="s">
        <v>5837</v>
      </c>
      <c r="I858" s="6" t="s">
        <v>5838</v>
      </c>
      <c r="J858" s="6" t="s">
        <v>1099</v>
      </c>
      <c r="K858" s="6" t="s">
        <v>2956</v>
      </c>
    </row>
    <row r="859" spans="1:11" ht="26.25" customHeight="1">
      <c r="A859" s="6" t="s">
        <v>5689</v>
      </c>
      <c r="B859" s="6" t="s">
        <v>5839</v>
      </c>
      <c r="C859" s="6" t="s">
        <v>5840</v>
      </c>
      <c r="D859" s="20" t="s">
        <v>5841</v>
      </c>
      <c r="E859" s="6" t="s">
        <v>747</v>
      </c>
      <c r="F859" s="6" t="s">
        <v>18</v>
      </c>
      <c r="G859" s="134">
        <v>115000000</v>
      </c>
      <c r="H859" s="6" t="s">
        <v>5842</v>
      </c>
      <c r="I859" s="6" t="s">
        <v>5843</v>
      </c>
      <c r="J859" s="6"/>
      <c r="K859" s="6" t="s">
        <v>715</v>
      </c>
    </row>
    <row r="860" spans="1:11" ht="24.95" hidden="1" customHeight="1">
      <c r="A860" s="10" t="s">
        <v>5844</v>
      </c>
      <c r="B860" s="10" t="s">
        <v>5845</v>
      </c>
      <c r="C860" s="6" t="s">
        <v>108</v>
      </c>
      <c r="D860" s="47" t="s">
        <v>6171</v>
      </c>
      <c r="E860" s="7" t="s">
        <v>1418</v>
      </c>
      <c r="F860" s="6" t="s">
        <v>18</v>
      </c>
      <c r="G860" s="120">
        <v>20000000</v>
      </c>
      <c r="H860" s="6" t="s">
        <v>6172</v>
      </c>
      <c r="I860" s="6" t="s">
        <v>6091</v>
      </c>
      <c r="J860" s="6" t="s">
        <v>36</v>
      </c>
      <c r="K860" s="6" t="s">
        <v>115</v>
      </c>
    </row>
    <row r="861" spans="1:11" ht="24.95" hidden="1" customHeight="1">
      <c r="A861" s="10" t="s">
        <v>5844</v>
      </c>
      <c r="B861" s="10" t="s">
        <v>5845</v>
      </c>
      <c r="C861" s="6" t="s">
        <v>108</v>
      </c>
      <c r="D861" s="47" t="s">
        <v>6173</v>
      </c>
      <c r="E861" s="7" t="s">
        <v>115</v>
      </c>
      <c r="F861" s="6" t="s">
        <v>18</v>
      </c>
      <c r="G861" s="120">
        <v>200000000</v>
      </c>
      <c r="H861" s="6" t="s">
        <v>6174</v>
      </c>
      <c r="I861" s="6" t="s">
        <v>6175</v>
      </c>
      <c r="J861" s="6" t="s">
        <v>36</v>
      </c>
      <c r="K861" s="6" t="s">
        <v>115</v>
      </c>
    </row>
    <row r="862" spans="1:11" ht="24.95" hidden="1" customHeight="1">
      <c r="A862" s="10" t="s">
        <v>5844</v>
      </c>
      <c r="B862" s="6" t="s">
        <v>5923</v>
      </c>
      <c r="C862" s="6" t="s">
        <v>108</v>
      </c>
      <c r="D862" s="46" t="s">
        <v>6176</v>
      </c>
      <c r="E862" s="6" t="s">
        <v>19</v>
      </c>
      <c r="F862" s="6" t="s">
        <v>18</v>
      </c>
      <c r="G862" s="134">
        <v>49550380</v>
      </c>
      <c r="H862" s="6" t="s">
        <v>6177</v>
      </c>
      <c r="I862" s="6" t="s">
        <v>6178</v>
      </c>
      <c r="J862" s="6" t="s">
        <v>36</v>
      </c>
      <c r="K862" s="7" t="s">
        <v>5861</v>
      </c>
    </row>
    <row r="863" spans="1:11" ht="24.95" hidden="1" customHeight="1">
      <c r="A863" s="10" t="s">
        <v>5844</v>
      </c>
      <c r="B863" s="6" t="s">
        <v>6179</v>
      </c>
      <c r="C863" s="6" t="s">
        <v>108</v>
      </c>
      <c r="D863" s="47" t="s">
        <v>6180</v>
      </c>
      <c r="E863" s="6" t="s">
        <v>2866</v>
      </c>
      <c r="F863" s="6" t="s">
        <v>18</v>
      </c>
      <c r="G863" s="120">
        <v>27024949</v>
      </c>
      <c r="H863" s="6" t="s">
        <v>6181</v>
      </c>
      <c r="I863" s="6" t="s">
        <v>6182</v>
      </c>
      <c r="J863" s="6" t="s">
        <v>36</v>
      </c>
      <c r="K863" s="7" t="s">
        <v>37</v>
      </c>
    </row>
    <row r="864" spans="1:11" ht="24.95" hidden="1" customHeight="1">
      <c r="A864" s="10" t="s">
        <v>5844</v>
      </c>
      <c r="B864" s="10" t="s">
        <v>5854</v>
      </c>
      <c r="C864" s="6" t="s">
        <v>2110</v>
      </c>
      <c r="D864" s="47" t="s">
        <v>6183</v>
      </c>
      <c r="E864" s="7" t="s">
        <v>37</v>
      </c>
      <c r="F864" s="6" t="s">
        <v>18</v>
      </c>
      <c r="G864" s="195">
        <v>41000000</v>
      </c>
      <c r="H864" s="6" t="s">
        <v>6082</v>
      </c>
      <c r="I864" s="6" t="s">
        <v>6083</v>
      </c>
      <c r="J864" s="6" t="s">
        <v>36</v>
      </c>
      <c r="K864" s="7" t="s">
        <v>292</v>
      </c>
    </row>
    <row r="865" spans="1:11" ht="24.95" hidden="1" customHeight="1">
      <c r="A865" s="10" t="s">
        <v>5844</v>
      </c>
      <c r="B865" s="6" t="s">
        <v>6184</v>
      </c>
      <c r="C865" s="6" t="s">
        <v>108</v>
      </c>
      <c r="D865" s="47" t="s">
        <v>6185</v>
      </c>
      <c r="E865" s="7" t="s">
        <v>37</v>
      </c>
      <c r="F865" s="6" t="s">
        <v>18</v>
      </c>
      <c r="G865" s="120">
        <v>50000000</v>
      </c>
      <c r="H865" s="6" t="s">
        <v>6186</v>
      </c>
      <c r="I865" s="6" t="s">
        <v>6187</v>
      </c>
      <c r="J865" s="6" t="s">
        <v>36</v>
      </c>
      <c r="K865" s="7" t="s">
        <v>292</v>
      </c>
    </row>
    <row r="866" spans="1:11" ht="24.95" hidden="1" customHeight="1">
      <c r="A866" s="10" t="s">
        <v>5844</v>
      </c>
      <c r="B866" s="10" t="s">
        <v>6103</v>
      </c>
      <c r="C866" s="6" t="s">
        <v>108</v>
      </c>
      <c r="D866" s="47" t="s">
        <v>6188</v>
      </c>
      <c r="E866" s="6" t="s">
        <v>149</v>
      </c>
      <c r="F866" s="6" t="s">
        <v>18</v>
      </c>
      <c r="G866" s="120">
        <v>16000000</v>
      </c>
      <c r="H866" s="6" t="s">
        <v>6189</v>
      </c>
      <c r="I866" s="6" t="s">
        <v>6190</v>
      </c>
      <c r="J866" s="6" t="s">
        <v>36</v>
      </c>
      <c r="K866" s="7" t="s">
        <v>133</v>
      </c>
    </row>
    <row r="867" spans="1:11" ht="24.95" hidden="1" customHeight="1">
      <c r="A867" s="10" t="s">
        <v>5844</v>
      </c>
      <c r="B867" s="10" t="s">
        <v>174</v>
      </c>
      <c r="C867" s="6" t="s">
        <v>108</v>
      </c>
      <c r="D867" s="46" t="s">
        <v>6191</v>
      </c>
      <c r="E867" s="6" t="s">
        <v>149</v>
      </c>
      <c r="F867" s="6" t="s">
        <v>119</v>
      </c>
      <c r="G867" s="120">
        <v>1150000000</v>
      </c>
      <c r="H867" s="6" t="s">
        <v>6192</v>
      </c>
      <c r="I867" s="6" t="s">
        <v>6193</v>
      </c>
      <c r="J867" s="6" t="s">
        <v>36</v>
      </c>
      <c r="K867" s="7" t="s">
        <v>37</v>
      </c>
    </row>
    <row r="868" spans="1:11" ht="24.95" hidden="1" customHeight="1">
      <c r="A868" s="10" t="s">
        <v>5844</v>
      </c>
      <c r="B868" s="10" t="s">
        <v>174</v>
      </c>
      <c r="C868" s="6" t="s">
        <v>108</v>
      </c>
      <c r="D868" s="46" t="s">
        <v>6194</v>
      </c>
      <c r="E868" s="6" t="s">
        <v>149</v>
      </c>
      <c r="F868" s="6" t="s">
        <v>86</v>
      </c>
      <c r="G868" s="120">
        <v>28000000</v>
      </c>
      <c r="H868" s="6" t="s">
        <v>6195</v>
      </c>
      <c r="I868" s="6" t="s">
        <v>6196</v>
      </c>
      <c r="J868" s="6" t="s">
        <v>36</v>
      </c>
      <c r="K868" s="7" t="s">
        <v>292</v>
      </c>
    </row>
    <row r="869" spans="1:11" ht="24.95" hidden="1" customHeight="1">
      <c r="A869" s="10" t="s">
        <v>5844</v>
      </c>
      <c r="B869" s="6" t="s">
        <v>6032</v>
      </c>
      <c r="C869" s="6" t="s">
        <v>108</v>
      </c>
      <c r="D869" s="47" t="s">
        <v>6197</v>
      </c>
      <c r="E869" s="6" t="s">
        <v>149</v>
      </c>
      <c r="F869" s="6" t="s">
        <v>18</v>
      </c>
      <c r="G869" s="120">
        <v>40000000</v>
      </c>
      <c r="H869" s="6" t="s">
        <v>6198</v>
      </c>
      <c r="I869" s="6" t="s">
        <v>6199</v>
      </c>
      <c r="J869" s="6" t="s">
        <v>36</v>
      </c>
      <c r="K869" s="7" t="s">
        <v>292</v>
      </c>
    </row>
    <row r="870" spans="1:11" ht="24.95" hidden="1" customHeight="1">
      <c r="A870" s="10" t="s">
        <v>5844</v>
      </c>
      <c r="B870" s="10" t="s">
        <v>6200</v>
      </c>
      <c r="C870" s="6" t="s">
        <v>108</v>
      </c>
      <c r="D870" s="47" t="s">
        <v>6201</v>
      </c>
      <c r="E870" s="6" t="s">
        <v>78</v>
      </c>
      <c r="F870" s="6" t="s">
        <v>18</v>
      </c>
      <c r="G870" s="206">
        <v>63058216</v>
      </c>
      <c r="H870" s="6" t="s">
        <v>5878</v>
      </c>
      <c r="I870" s="6" t="s">
        <v>5879</v>
      </c>
      <c r="J870" s="6" t="s">
        <v>36</v>
      </c>
      <c r="K870" s="7" t="s">
        <v>37</v>
      </c>
    </row>
    <row r="871" spans="1:11" ht="24.95" hidden="1" customHeight="1">
      <c r="A871" s="10" t="s">
        <v>5844</v>
      </c>
      <c r="B871" s="10" t="s">
        <v>6202</v>
      </c>
      <c r="C871" s="6" t="s">
        <v>108</v>
      </c>
      <c r="D871" s="47" t="s">
        <v>6203</v>
      </c>
      <c r="E871" s="6" t="s">
        <v>78</v>
      </c>
      <c r="F871" s="6" t="s">
        <v>18</v>
      </c>
      <c r="G871" s="120">
        <v>9000000</v>
      </c>
      <c r="H871" s="6" t="s">
        <v>6204</v>
      </c>
      <c r="I871" s="6" t="s">
        <v>6205</v>
      </c>
      <c r="J871" s="6" t="s">
        <v>36</v>
      </c>
      <c r="K871" s="7" t="s">
        <v>37</v>
      </c>
    </row>
    <row r="872" spans="1:11" ht="24.95" hidden="1" customHeight="1">
      <c r="A872" s="10" t="s">
        <v>5844</v>
      </c>
      <c r="B872" s="10" t="s">
        <v>6071</v>
      </c>
      <c r="C872" s="6" t="s">
        <v>108</v>
      </c>
      <c r="D872" s="47" t="s">
        <v>6206</v>
      </c>
      <c r="E872" s="6" t="s">
        <v>149</v>
      </c>
      <c r="F872" s="6" t="s">
        <v>18</v>
      </c>
      <c r="G872" s="134">
        <v>27561048</v>
      </c>
      <c r="H872" s="6" t="s">
        <v>6207</v>
      </c>
      <c r="I872" s="6" t="s">
        <v>6208</v>
      </c>
      <c r="J872" s="6" t="s">
        <v>36</v>
      </c>
      <c r="K872" s="7" t="s">
        <v>37</v>
      </c>
    </row>
    <row r="873" spans="1:11" ht="24.95" hidden="1" customHeight="1">
      <c r="A873" s="10" t="s">
        <v>5844</v>
      </c>
      <c r="B873" s="10" t="s">
        <v>6071</v>
      </c>
      <c r="C873" s="6" t="s">
        <v>51</v>
      </c>
      <c r="D873" s="47" t="s">
        <v>6209</v>
      </c>
      <c r="E873" s="6" t="s">
        <v>149</v>
      </c>
      <c r="F873" s="6" t="s">
        <v>119</v>
      </c>
      <c r="G873" s="120">
        <v>3500000</v>
      </c>
      <c r="H873" s="6" t="s">
        <v>6210</v>
      </c>
      <c r="I873" s="6" t="s">
        <v>6211</v>
      </c>
      <c r="J873" s="6" t="s">
        <v>36</v>
      </c>
      <c r="K873" s="7" t="s">
        <v>37</v>
      </c>
    </row>
    <row r="874" spans="1:11" ht="24.95" hidden="1" customHeight="1">
      <c r="A874" s="10" t="s">
        <v>5844</v>
      </c>
      <c r="B874" s="6" t="s">
        <v>676</v>
      </c>
      <c r="C874" s="6" t="s">
        <v>188</v>
      </c>
      <c r="D874" s="47" t="s">
        <v>6212</v>
      </c>
      <c r="E874" s="6" t="s">
        <v>149</v>
      </c>
      <c r="F874" s="6" t="s">
        <v>18</v>
      </c>
      <c r="G874" s="120">
        <v>150000000</v>
      </c>
      <c r="H874" s="6" t="s">
        <v>6213</v>
      </c>
      <c r="I874" s="6" t="s">
        <v>6214</v>
      </c>
      <c r="J874" s="6" t="s">
        <v>36</v>
      </c>
      <c r="K874" s="7" t="s">
        <v>226</v>
      </c>
    </row>
    <row r="875" spans="1:11" ht="24.95" hidden="1" customHeight="1">
      <c r="A875" s="10" t="s">
        <v>5844</v>
      </c>
      <c r="B875" s="10" t="s">
        <v>5854</v>
      </c>
      <c r="C875" s="6" t="s">
        <v>188</v>
      </c>
      <c r="D875" s="47" t="s">
        <v>6215</v>
      </c>
      <c r="E875" s="7" t="s">
        <v>37</v>
      </c>
      <c r="F875" s="6" t="s">
        <v>18</v>
      </c>
      <c r="G875" s="195">
        <v>42000000</v>
      </c>
      <c r="H875" s="6" t="s">
        <v>6216</v>
      </c>
      <c r="I875" s="6" t="s">
        <v>6217</v>
      </c>
      <c r="J875" s="6" t="s">
        <v>36</v>
      </c>
      <c r="K875" s="7" t="s">
        <v>292</v>
      </c>
    </row>
    <row r="876" spans="1:11" ht="24.95" hidden="1" customHeight="1">
      <c r="A876" s="10" t="s">
        <v>5844</v>
      </c>
      <c r="B876" s="10" t="s">
        <v>5854</v>
      </c>
      <c r="C876" s="6" t="s">
        <v>188</v>
      </c>
      <c r="D876" s="47" t="s">
        <v>6218</v>
      </c>
      <c r="E876" s="7" t="s">
        <v>37</v>
      </c>
      <c r="F876" s="6" t="s">
        <v>18</v>
      </c>
      <c r="G876" s="195">
        <v>15000000</v>
      </c>
      <c r="H876" s="6" t="s">
        <v>6082</v>
      </c>
      <c r="I876" s="6" t="s">
        <v>6083</v>
      </c>
      <c r="J876" s="6" t="s">
        <v>36</v>
      </c>
      <c r="K876" s="7" t="s">
        <v>292</v>
      </c>
    </row>
    <row r="877" spans="1:11" ht="24.95" hidden="1" customHeight="1">
      <c r="A877" s="10" t="s">
        <v>5844</v>
      </c>
      <c r="B877" s="6" t="s">
        <v>174</v>
      </c>
      <c r="C877" s="6" t="s">
        <v>42</v>
      </c>
      <c r="D877" s="47" t="s">
        <v>6219</v>
      </c>
      <c r="E877" s="6" t="s">
        <v>149</v>
      </c>
      <c r="F877" s="6" t="s">
        <v>18</v>
      </c>
      <c r="G877" s="134">
        <v>30000000</v>
      </c>
      <c r="H877" s="6" t="s">
        <v>6130</v>
      </c>
      <c r="I877" s="6" t="s">
        <v>6131</v>
      </c>
      <c r="J877" s="6" t="s">
        <v>36</v>
      </c>
      <c r="K877" s="7" t="s">
        <v>37</v>
      </c>
    </row>
    <row r="878" spans="1:11" ht="24.95" hidden="1" customHeight="1">
      <c r="A878" s="10" t="s">
        <v>5844</v>
      </c>
      <c r="B878" s="10" t="s">
        <v>174</v>
      </c>
      <c r="C878" s="6" t="s">
        <v>188</v>
      </c>
      <c r="D878" s="47" t="s">
        <v>6220</v>
      </c>
      <c r="E878" s="6" t="s">
        <v>19</v>
      </c>
      <c r="F878" s="6" t="s">
        <v>86</v>
      </c>
      <c r="G878" s="120">
        <v>45000000</v>
      </c>
      <c r="H878" s="6" t="s">
        <v>6221</v>
      </c>
      <c r="I878" s="5" t="s">
        <v>6222</v>
      </c>
      <c r="J878" s="6" t="s">
        <v>36</v>
      </c>
      <c r="K878" s="7" t="s">
        <v>37</v>
      </c>
    </row>
    <row r="879" spans="1:11" ht="24.95" hidden="1" customHeight="1">
      <c r="A879" s="10" t="s">
        <v>5844</v>
      </c>
      <c r="B879" s="10" t="s">
        <v>174</v>
      </c>
      <c r="C879" s="6" t="s">
        <v>188</v>
      </c>
      <c r="D879" s="46" t="s">
        <v>6223</v>
      </c>
      <c r="E879" s="6" t="s">
        <v>149</v>
      </c>
      <c r="F879" s="6" t="s">
        <v>86</v>
      </c>
      <c r="G879" s="120">
        <v>500000000</v>
      </c>
      <c r="H879" s="6" t="s">
        <v>6195</v>
      </c>
      <c r="I879" s="6" t="s">
        <v>6196</v>
      </c>
      <c r="J879" s="6" t="s">
        <v>36</v>
      </c>
      <c r="K879" s="7" t="s">
        <v>292</v>
      </c>
    </row>
    <row r="880" spans="1:11" ht="24.95" hidden="1" customHeight="1">
      <c r="A880" s="10" t="s">
        <v>5844</v>
      </c>
      <c r="B880" s="10" t="s">
        <v>174</v>
      </c>
      <c r="C880" s="6" t="s">
        <v>188</v>
      </c>
      <c r="D880" s="46" t="s">
        <v>6224</v>
      </c>
      <c r="E880" s="6" t="s">
        <v>149</v>
      </c>
      <c r="F880" s="6" t="s">
        <v>86</v>
      </c>
      <c r="G880" s="120">
        <v>21000000</v>
      </c>
      <c r="H880" s="6" t="s">
        <v>6195</v>
      </c>
      <c r="I880" s="6" t="s">
        <v>6196</v>
      </c>
      <c r="J880" s="6" t="s">
        <v>36</v>
      </c>
      <c r="K880" s="7" t="s">
        <v>292</v>
      </c>
    </row>
    <row r="881" spans="1:11" ht="24.95" hidden="1" customHeight="1">
      <c r="A881" s="10" t="s">
        <v>5844</v>
      </c>
      <c r="B881" s="6" t="s">
        <v>6225</v>
      </c>
      <c r="C881" s="6" t="s">
        <v>42</v>
      </c>
      <c r="D881" s="47" t="s">
        <v>6226</v>
      </c>
      <c r="E881" s="6" t="s">
        <v>149</v>
      </c>
      <c r="F881" s="6" t="s">
        <v>18</v>
      </c>
      <c r="G881" s="120">
        <v>130000000</v>
      </c>
      <c r="H881" s="6" t="s">
        <v>6227</v>
      </c>
      <c r="I881" s="155" t="s">
        <v>6228</v>
      </c>
      <c r="J881" s="6" t="s">
        <v>36</v>
      </c>
      <c r="K881" s="7" t="s">
        <v>292</v>
      </c>
    </row>
    <row r="882" spans="1:11" ht="24.95" hidden="1" customHeight="1">
      <c r="A882" s="10" t="s">
        <v>5844</v>
      </c>
      <c r="B882" s="21" t="s">
        <v>5985</v>
      </c>
      <c r="C882" s="6" t="s">
        <v>42</v>
      </c>
      <c r="D882" s="47" t="s">
        <v>6229</v>
      </c>
      <c r="E882" s="6" t="s">
        <v>19</v>
      </c>
      <c r="F882" s="6" t="s">
        <v>18</v>
      </c>
      <c r="G882" s="120">
        <v>30027723</v>
      </c>
      <c r="H882" s="6" t="s">
        <v>6230</v>
      </c>
      <c r="I882" s="6" t="s">
        <v>6231</v>
      </c>
      <c r="J882" s="6" t="s">
        <v>36</v>
      </c>
      <c r="K882" s="7" t="s">
        <v>292</v>
      </c>
    </row>
    <row r="883" spans="1:11" ht="24.95" hidden="1" customHeight="1">
      <c r="A883" s="10" t="s">
        <v>5844</v>
      </c>
      <c r="B883" s="10" t="s">
        <v>6032</v>
      </c>
      <c r="C883" s="6" t="s">
        <v>188</v>
      </c>
      <c r="D883" s="47" t="s">
        <v>6232</v>
      </c>
      <c r="E883" s="7" t="s">
        <v>292</v>
      </c>
      <c r="F883" s="6" t="s">
        <v>86</v>
      </c>
      <c r="G883" s="120">
        <v>45000000</v>
      </c>
      <c r="H883" s="6" t="s">
        <v>6198</v>
      </c>
      <c r="I883" s="70" t="s">
        <v>6199</v>
      </c>
      <c r="J883" s="6" t="s">
        <v>36</v>
      </c>
      <c r="K883" s="7" t="s">
        <v>292</v>
      </c>
    </row>
    <row r="884" spans="1:11" ht="24.95" hidden="1" customHeight="1">
      <c r="A884" s="10" t="s">
        <v>5844</v>
      </c>
      <c r="B884" s="6" t="s">
        <v>6202</v>
      </c>
      <c r="C884" s="6" t="s">
        <v>42</v>
      </c>
      <c r="D884" s="47" t="s">
        <v>6233</v>
      </c>
      <c r="E884" s="6" t="s">
        <v>149</v>
      </c>
      <c r="F884" s="6" t="s">
        <v>18</v>
      </c>
      <c r="G884" s="120">
        <v>22000000</v>
      </c>
      <c r="H884" s="6" t="s">
        <v>6234</v>
      </c>
      <c r="I884" s="6" t="s">
        <v>6235</v>
      </c>
      <c r="J884" s="6" t="s">
        <v>36</v>
      </c>
      <c r="K884" s="7" t="s">
        <v>37</v>
      </c>
    </row>
    <row r="885" spans="1:11" ht="24.95" hidden="1" customHeight="1">
      <c r="A885" s="10" t="s">
        <v>5844</v>
      </c>
      <c r="B885" s="6" t="s">
        <v>6236</v>
      </c>
      <c r="C885" s="6" t="s">
        <v>42</v>
      </c>
      <c r="D885" s="47" t="s">
        <v>6237</v>
      </c>
      <c r="E885" s="6" t="s">
        <v>239</v>
      </c>
      <c r="F885" s="6" t="s">
        <v>18</v>
      </c>
      <c r="G885" s="206">
        <v>60000000</v>
      </c>
      <c r="H885" s="6" t="s">
        <v>6238</v>
      </c>
      <c r="I885" s="6" t="s">
        <v>6239</v>
      </c>
      <c r="J885" s="6" t="s">
        <v>36</v>
      </c>
      <c r="K885" s="7" t="s">
        <v>715</v>
      </c>
    </row>
    <row r="886" spans="1:11" ht="24.95" hidden="1" customHeight="1">
      <c r="A886" s="10" t="s">
        <v>5844</v>
      </c>
      <c r="B886" s="21" t="s">
        <v>174</v>
      </c>
      <c r="C886" s="6" t="s">
        <v>188</v>
      </c>
      <c r="D886" s="47" t="s">
        <v>6240</v>
      </c>
      <c r="E886" s="6" t="s">
        <v>78</v>
      </c>
      <c r="F886" s="6" t="s">
        <v>18</v>
      </c>
      <c r="G886" s="120">
        <v>406083000</v>
      </c>
      <c r="H886" s="6" t="s">
        <v>6241</v>
      </c>
      <c r="I886" s="6" t="s">
        <v>6242</v>
      </c>
      <c r="J886" s="6" t="s">
        <v>36</v>
      </c>
      <c r="K886" s="7" t="s">
        <v>37</v>
      </c>
    </row>
    <row r="887" spans="1:11" ht="24.95" hidden="1" customHeight="1">
      <c r="A887" s="10" t="s">
        <v>5844</v>
      </c>
      <c r="B887" s="21" t="s">
        <v>174</v>
      </c>
      <c r="C887" s="6" t="s">
        <v>42</v>
      </c>
      <c r="D887" s="47" t="s">
        <v>6243</v>
      </c>
      <c r="E887" s="6" t="s">
        <v>78</v>
      </c>
      <c r="F887" s="6" t="s">
        <v>18</v>
      </c>
      <c r="G887" s="120">
        <v>458630000</v>
      </c>
      <c r="H887" s="6" t="s">
        <v>6241</v>
      </c>
      <c r="I887" s="6" t="s">
        <v>6242</v>
      </c>
      <c r="J887" s="6" t="s">
        <v>36</v>
      </c>
      <c r="K887" s="7" t="s">
        <v>37</v>
      </c>
    </row>
    <row r="888" spans="1:11" ht="24.95" hidden="1" customHeight="1">
      <c r="A888" s="10" t="s">
        <v>5844</v>
      </c>
      <c r="B888" s="6" t="s">
        <v>676</v>
      </c>
      <c r="C888" s="6" t="s">
        <v>180</v>
      </c>
      <c r="D888" s="47" t="s">
        <v>6244</v>
      </c>
      <c r="E888" s="6" t="s">
        <v>149</v>
      </c>
      <c r="F888" s="6" t="s">
        <v>18</v>
      </c>
      <c r="G888" s="120">
        <v>150000000</v>
      </c>
      <c r="H888" s="6" t="s">
        <v>6245</v>
      </c>
      <c r="I888" s="6" t="s">
        <v>6246</v>
      </c>
      <c r="J888" s="6" t="s">
        <v>1099</v>
      </c>
      <c r="K888" s="7" t="s">
        <v>529</v>
      </c>
    </row>
    <row r="889" spans="1:11" ht="24.95" hidden="1" customHeight="1">
      <c r="A889" s="10" t="s">
        <v>5844</v>
      </c>
      <c r="B889" s="6" t="s">
        <v>583</v>
      </c>
      <c r="C889" s="6" t="s">
        <v>180</v>
      </c>
      <c r="D889" s="47" t="s">
        <v>6247</v>
      </c>
      <c r="E889" s="6" t="s">
        <v>149</v>
      </c>
      <c r="F889" s="6" t="s">
        <v>18</v>
      </c>
      <c r="G889" s="206">
        <v>40000000</v>
      </c>
      <c r="H889" s="6" t="s">
        <v>6248</v>
      </c>
      <c r="I889" s="6" t="s">
        <v>6249</v>
      </c>
      <c r="J889" s="6" t="s">
        <v>36</v>
      </c>
      <c r="K889" s="7" t="s">
        <v>37</v>
      </c>
    </row>
    <row r="890" spans="1:11" ht="24.95" hidden="1" customHeight="1">
      <c r="A890" s="10" t="s">
        <v>5844</v>
      </c>
      <c r="B890" s="21" t="s">
        <v>174</v>
      </c>
      <c r="C890" s="22" t="s">
        <v>72</v>
      </c>
      <c r="D890" s="174" t="s">
        <v>6250</v>
      </c>
      <c r="E890" s="22" t="s">
        <v>232</v>
      </c>
      <c r="F890" s="22" t="s">
        <v>18</v>
      </c>
      <c r="G890" s="227">
        <v>550000000</v>
      </c>
      <c r="H890" s="152" t="s">
        <v>6044</v>
      </c>
      <c r="I890" s="152" t="s">
        <v>6045</v>
      </c>
      <c r="J890" s="6" t="s">
        <v>36</v>
      </c>
      <c r="K890" s="7" t="s">
        <v>37</v>
      </c>
    </row>
    <row r="891" spans="1:11" ht="24.95" hidden="1" customHeight="1">
      <c r="A891" s="10" t="s">
        <v>5844</v>
      </c>
      <c r="B891" s="21" t="s">
        <v>174</v>
      </c>
      <c r="C891" s="22" t="s">
        <v>72</v>
      </c>
      <c r="D891" s="175" t="s">
        <v>6251</v>
      </c>
      <c r="E891" s="149" t="s">
        <v>232</v>
      </c>
      <c r="F891" s="22" t="s">
        <v>18</v>
      </c>
      <c r="G891" s="227">
        <v>420000000</v>
      </c>
      <c r="H891" s="152" t="s">
        <v>6044</v>
      </c>
      <c r="I891" s="152" t="s">
        <v>6045</v>
      </c>
      <c r="J891" s="6" t="s">
        <v>36</v>
      </c>
      <c r="K891" s="7" t="s">
        <v>37</v>
      </c>
    </row>
    <row r="892" spans="1:11" ht="24.95" hidden="1" customHeight="1">
      <c r="A892" s="10" t="s">
        <v>5844</v>
      </c>
      <c r="B892" s="10" t="s">
        <v>6071</v>
      </c>
      <c r="C892" s="6" t="s">
        <v>180</v>
      </c>
      <c r="D892" s="47" t="s">
        <v>6252</v>
      </c>
      <c r="E892" s="6" t="s">
        <v>149</v>
      </c>
      <c r="F892" s="6" t="s">
        <v>18</v>
      </c>
      <c r="G892" s="134">
        <v>24525140</v>
      </c>
      <c r="H892" s="6" t="s">
        <v>6207</v>
      </c>
      <c r="I892" s="6" t="s">
        <v>6208</v>
      </c>
      <c r="J892" s="6" t="s">
        <v>36</v>
      </c>
      <c r="K892" s="7" t="s">
        <v>37</v>
      </c>
    </row>
    <row r="893" spans="1:11" ht="24.95" hidden="1" customHeight="1">
      <c r="A893" s="10" t="s">
        <v>5844</v>
      </c>
      <c r="B893" s="43" t="s">
        <v>6071</v>
      </c>
      <c r="C893" s="7" t="s">
        <v>180</v>
      </c>
      <c r="D893" s="176" t="s">
        <v>6253</v>
      </c>
      <c r="E893" s="7" t="s">
        <v>149</v>
      </c>
      <c r="F893" s="7" t="s">
        <v>18</v>
      </c>
      <c r="G893" s="197">
        <v>8000000</v>
      </c>
      <c r="H893" s="7" t="s">
        <v>6210</v>
      </c>
      <c r="I893" s="7" t="s">
        <v>6211</v>
      </c>
      <c r="J893" s="7" t="s">
        <v>36</v>
      </c>
      <c r="K893" s="7" t="s">
        <v>37</v>
      </c>
    </row>
    <row r="894" spans="1:11" ht="24.95" hidden="1" customHeight="1">
      <c r="A894" s="10" t="s">
        <v>5844</v>
      </c>
      <c r="B894" s="10" t="s">
        <v>5854</v>
      </c>
      <c r="C894" s="6" t="s">
        <v>83</v>
      </c>
      <c r="D894" s="47" t="s">
        <v>6254</v>
      </c>
      <c r="E894" s="7" t="s">
        <v>37</v>
      </c>
      <c r="F894" s="6" t="s">
        <v>18</v>
      </c>
      <c r="G894" s="195">
        <v>70000000</v>
      </c>
      <c r="H894" s="6" t="s">
        <v>6082</v>
      </c>
      <c r="I894" s="6" t="s">
        <v>6083</v>
      </c>
      <c r="J894" s="6" t="s">
        <v>36</v>
      </c>
      <c r="K894" s="7" t="s">
        <v>3263</v>
      </c>
    </row>
    <row r="895" spans="1:11" ht="24.95" hidden="1" customHeight="1">
      <c r="A895" s="10" t="s">
        <v>5844</v>
      </c>
      <c r="B895" s="10" t="s">
        <v>6255</v>
      </c>
      <c r="C895" s="6" t="s">
        <v>6256</v>
      </c>
      <c r="D895" s="46" t="s">
        <v>6257</v>
      </c>
      <c r="E895" s="6" t="s">
        <v>149</v>
      </c>
      <c r="F895" s="6" t="s">
        <v>6258</v>
      </c>
      <c r="G895" s="120">
        <v>21000000</v>
      </c>
      <c r="H895" s="6" t="s">
        <v>6259</v>
      </c>
      <c r="I895" s="6" t="s">
        <v>6260</v>
      </c>
      <c r="J895" s="6" t="s">
        <v>36</v>
      </c>
      <c r="K895" s="7" t="s">
        <v>3263</v>
      </c>
    </row>
    <row r="896" spans="1:11" ht="24.95" hidden="1" customHeight="1">
      <c r="A896" s="10" t="s">
        <v>5844</v>
      </c>
      <c r="B896" s="21" t="s">
        <v>5985</v>
      </c>
      <c r="C896" s="6" t="s">
        <v>29</v>
      </c>
      <c r="D896" s="47" t="s">
        <v>6261</v>
      </c>
      <c r="E896" s="6" t="s">
        <v>19</v>
      </c>
      <c r="F896" s="6" t="s">
        <v>18</v>
      </c>
      <c r="G896" s="120">
        <v>6752380</v>
      </c>
      <c r="H896" s="6" t="s">
        <v>6262</v>
      </c>
      <c r="I896" s="6" t="s">
        <v>6070</v>
      </c>
      <c r="J896" s="6" t="s">
        <v>36</v>
      </c>
      <c r="K896" s="7" t="s">
        <v>3263</v>
      </c>
    </row>
    <row r="897" spans="1:11" ht="24.95" hidden="1" customHeight="1">
      <c r="A897" s="10" t="s">
        <v>5844</v>
      </c>
      <c r="B897" s="10" t="s">
        <v>6263</v>
      </c>
      <c r="C897" s="6" t="s">
        <v>6256</v>
      </c>
      <c r="D897" s="46" t="s">
        <v>6264</v>
      </c>
      <c r="E897" s="7" t="s">
        <v>3263</v>
      </c>
      <c r="F897" s="6" t="s">
        <v>6258</v>
      </c>
      <c r="G897" s="120">
        <v>30000000</v>
      </c>
      <c r="H897" s="6" t="s">
        <v>6265</v>
      </c>
      <c r="I897" s="70" t="s">
        <v>6266</v>
      </c>
      <c r="J897" s="6" t="s">
        <v>36</v>
      </c>
      <c r="K897" s="7" t="s">
        <v>3263</v>
      </c>
    </row>
    <row r="898" spans="1:11" ht="24.95" hidden="1" customHeight="1">
      <c r="A898" s="10" t="s">
        <v>5844</v>
      </c>
      <c r="B898" s="10" t="s">
        <v>6263</v>
      </c>
      <c r="C898" s="6" t="s">
        <v>29</v>
      </c>
      <c r="D898" s="46" t="s">
        <v>6267</v>
      </c>
      <c r="E898" s="7" t="s">
        <v>3263</v>
      </c>
      <c r="F898" s="6" t="s">
        <v>6258</v>
      </c>
      <c r="G898" s="120">
        <v>10000000</v>
      </c>
      <c r="H898" s="6" t="s">
        <v>6265</v>
      </c>
      <c r="I898" s="70" t="s">
        <v>6268</v>
      </c>
      <c r="J898" s="6" t="s">
        <v>36</v>
      </c>
      <c r="K898" s="7" t="s">
        <v>3263</v>
      </c>
    </row>
    <row r="899" spans="1:11" ht="24.95" hidden="1" customHeight="1">
      <c r="A899" s="10" t="s">
        <v>5844</v>
      </c>
      <c r="B899" s="10" t="s">
        <v>6263</v>
      </c>
      <c r="C899" s="6" t="s">
        <v>29</v>
      </c>
      <c r="D899" s="46" t="s">
        <v>6269</v>
      </c>
      <c r="E899" s="7" t="s">
        <v>3263</v>
      </c>
      <c r="F899" s="6" t="s">
        <v>6258</v>
      </c>
      <c r="G899" s="120">
        <v>500000000</v>
      </c>
      <c r="H899" s="6" t="s">
        <v>6265</v>
      </c>
      <c r="I899" s="70" t="s">
        <v>6270</v>
      </c>
      <c r="J899" s="6" t="s">
        <v>36</v>
      </c>
      <c r="K899" s="7" t="s">
        <v>3263</v>
      </c>
    </row>
    <row r="900" spans="1:11" ht="24.95" hidden="1" customHeight="1">
      <c r="A900" s="10" t="s">
        <v>5844</v>
      </c>
      <c r="B900" s="6" t="s">
        <v>6271</v>
      </c>
      <c r="C900" s="6" t="s">
        <v>29</v>
      </c>
      <c r="D900" s="47" t="s">
        <v>6272</v>
      </c>
      <c r="E900" s="6" t="s">
        <v>6273</v>
      </c>
      <c r="F900" s="6" t="s">
        <v>18</v>
      </c>
      <c r="G900" s="120">
        <v>22000000</v>
      </c>
      <c r="H900" s="6" t="s">
        <v>6274</v>
      </c>
      <c r="I900" s="6" t="s">
        <v>6275</v>
      </c>
      <c r="J900" s="6" t="s">
        <v>36</v>
      </c>
      <c r="K900" s="7" t="s">
        <v>37</v>
      </c>
    </row>
    <row r="901" spans="1:11" ht="24.95" hidden="1" customHeight="1">
      <c r="A901" s="10" t="s">
        <v>5844</v>
      </c>
      <c r="B901" s="10" t="s">
        <v>6276</v>
      </c>
      <c r="C901" s="6" t="s">
        <v>29</v>
      </c>
      <c r="D901" s="47" t="s">
        <v>6277</v>
      </c>
      <c r="E901" s="6" t="s">
        <v>78</v>
      </c>
      <c r="F901" s="6" t="s">
        <v>6258</v>
      </c>
      <c r="G901" s="134">
        <v>96706000</v>
      </c>
      <c r="H901" s="6" t="s">
        <v>6278</v>
      </c>
      <c r="I901" s="6" t="s">
        <v>6279</v>
      </c>
      <c r="J901" s="6" t="s">
        <v>36</v>
      </c>
      <c r="K901" s="7" t="s">
        <v>37</v>
      </c>
    </row>
    <row r="902" spans="1:11" ht="24.95" hidden="1" customHeight="1">
      <c r="A902" s="10" t="s">
        <v>5844</v>
      </c>
      <c r="B902" s="10" t="s">
        <v>6276</v>
      </c>
      <c r="C902" s="6" t="s">
        <v>29</v>
      </c>
      <c r="D902" s="47" t="s">
        <v>6280</v>
      </c>
      <c r="E902" s="6" t="s">
        <v>78</v>
      </c>
      <c r="F902" s="6" t="s">
        <v>6258</v>
      </c>
      <c r="G902" s="134">
        <v>64995000</v>
      </c>
      <c r="H902" s="6" t="s">
        <v>6278</v>
      </c>
      <c r="I902" s="6" t="s">
        <v>6279</v>
      </c>
      <c r="J902" s="6" t="s">
        <v>36</v>
      </c>
      <c r="K902" s="7" t="s">
        <v>37</v>
      </c>
    </row>
    <row r="903" spans="1:11" ht="24.95" hidden="1" customHeight="1">
      <c r="A903" s="10" t="s">
        <v>5844</v>
      </c>
      <c r="B903" s="6" t="s">
        <v>6281</v>
      </c>
      <c r="C903" s="6" t="s">
        <v>6282</v>
      </c>
      <c r="D903" s="47" t="s">
        <v>6283</v>
      </c>
      <c r="E903" s="6" t="s">
        <v>6284</v>
      </c>
      <c r="F903" s="6" t="s">
        <v>18</v>
      </c>
      <c r="G903" s="120">
        <v>40000000</v>
      </c>
      <c r="H903" s="6" t="s">
        <v>6285</v>
      </c>
      <c r="I903" s="6" t="s">
        <v>6286</v>
      </c>
      <c r="J903" s="6" t="s">
        <v>36</v>
      </c>
      <c r="K903" s="7" t="s">
        <v>37</v>
      </c>
    </row>
    <row r="904" spans="1:11" ht="24.95" hidden="1" customHeight="1">
      <c r="A904" s="10" t="s">
        <v>5844</v>
      </c>
      <c r="B904" s="6" t="s">
        <v>6287</v>
      </c>
      <c r="C904" s="6" t="s">
        <v>136</v>
      </c>
      <c r="D904" s="47" t="s">
        <v>6288</v>
      </c>
      <c r="E904" s="6" t="s">
        <v>239</v>
      </c>
      <c r="F904" s="6" t="s">
        <v>18</v>
      </c>
      <c r="G904" s="120">
        <v>70000000</v>
      </c>
      <c r="H904" s="6" t="s">
        <v>6289</v>
      </c>
      <c r="I904" s="6" t="s">
        <v>6290</v>
      </c>
      <c r="J904" s="6" t="s">
        <v>36</v>
      </c>
      <c r="K904" s="7" t="s">
        <v>844</v>
      </c>
    </row>
    <row r="905" spans="1:11" ht="24.95" hidden="1" customHeight="1">
      <c r="A905" s="10" t="s">
        <v>5844</v>
      </c>
      <c r="B905" s="10" t="s">
        <v>6255</v>
      </c>
      <c r="C905" s="6" t="s">
        <v>136</v>
      </c>
      <c r="D905" s="46" t="s">
        <v>6291</v>
      </c>
      <c r="E905" s="6" t="s">
        <v>149</v>
      </c>
      <c r="F905" s="6" t="s">
        <v>119</v>
      </c>
      <c r="G905" s="120">
        <v>1300000000</v>
      </c>
      <c r="H905" s="6" t="s">
        <v>6292</v>
      </c>
      <c r="I905" s="6" t="s">
        <v>6293</v>
      </c>
      <c r="J905" s="6" t="s">
        <v>36</v>
      </c>
      <c r="K905" s="7" t="s">
        <v>37</v>
      </c>
    </row>
    <row r="906" spans="1:11" ht="24.95" hidden="1" customHeight="1">
      <c r="A906" s="10" t="s">
        <v>5844</v>
      </c>
      <c r="B906" s="10" t="s">
        <v>6255</v>
      </c>
      <c r="C906" s="6" t="s">
        <v>136</v>
      </c>
      <c r="D906" s="46" t="s">
        <v>6294</v>
      </c>
      <c r="E906" s="6" t="s">
        <v>149</v>
      </c>
      <c r="F906" s="6" t="s">
        <v>119</v>
      </c>
      <c r="G906" s="120">
        <v>3000000000</v>
      </c>
      <c r="H906" s="6" t="s">
        <v>6295</v>
      </c>
      <c r="I906" s="6" t="s">
        <v>6296</v>
      </c>
      <c r="J906" s="6" t="s">
        <v>36</v>
      </c>
      <c r="K906" s="7" t="s">
        <v>37</v>
      </c>
    </row>
    <row r="907" spans="1:11" ht="24.95" hidden="1" customHeight="1">
      <c r="A907" s="10" t="s">
        <v>5844</v>
      </c>
      <c r="B907" s="6" t="s">
        <v>6297</v>
      </c>
      <c r="C907" s="6" t="s">
        <v>136</v>
      </c>
      <c r="D907" s="47" t="s">
        <v>6298</v>
      </c>
      <c r="E907" s="6" t="s">
        <v>19</v>
      </c>
      <c r="F907" s="6" t="s">
        <v>18</v>
      </c>
      <c r="G907" s="120">
        <v>50000000</v>
      </c>
      <c r="H907" s="6" t="s">
        <v>6299</v>
      </c>
      <c r="I907" s="155" t="s">
        <v>6300</v>
      </c>
      <c r="J907" s="6" t="s">
        <v>36</v>
      </c>
      <c r="K907" s="7" t="s">
        <v>3263</v>
      </c>
    </row>
    <row r="908" spans="1:11" ht="24.95" hidden="1" customHeight="1">
      <c r="A908" s="10" t="s">
        <v>5844</v>
      </c>
      <c r="B908" s="21" t="s">
        <v>6255</v>
      </c>
      <c r="C908" s="6" t="s">
        <v>6282</v>
      </c>
      <c r="D908" s="47" t="s">
        <v>6301</v>
      </c>
      <c r="E908" s="6" t="s">
        <v>6284</v>
      </c>
      <c r="F908" s="22" t="s">
        <v>18</v>
      </c>
      <c r="G908" s="120">
        <v>112000000</v>
      </c>
      <c r="H908" s="152" t="s">
        <v>6302</v>
      </c>
      <c r="I908" s="152" t="s">
        <v>6303</v>
      </c>
      <c r="J908" s="6" t="s">
        <v>36</v>
      </c>
      <c r="K908" s="7" t="s">
        <v>37</v>
      </c>
    </row>
    <row r="909" spans="1:11" ht="24.95" hidden="1" customHeight="1">
      <c r="A909" s="10" t="s">
        <v>5844</v>
      </c>
      <c r="B909" s="21" t="s">
        <v>6255</v>
      </c>
      <c r="C909" s="6" t="s">
        <v>6282</v>
      </c>
      <c r="D909" s="47" t="s">
        <v>6304</v>
      </c>
      <c r="E909" s="6" t="s">
        <v>6284</v>
      </c>
      <c r="F909" s="22" t="s">
        <v>18</v>
      </c>
      <c r="G909" s="120">
        <v>124000000</v>
      </c>
      <c r="H909" s="152" t="s">
        <v>6302</v>
      </c>
      <c r="I909" s="152" t="s">
        <v>6303</v>
      </c>
      <c r="J909" s="6" t="s">
        <v>36</v>
      </c>
      <c r="K909" s="7" t="s">
        <v>37</v>
      </c>
    </row>
    <row r="910" spans="1:11" ht="24.95" hidden="1" customHeight="1">
      <c r="A910" s="10" t="s">
        <v>5844</v>
      </c>
      <c r="B910" s="10" t="s">
        <v>6276</v>
      </c>
      <c r="C910" s="6" t="s">
        <v>136</v>
      </c>
      <c r="D910" s="47" t="s">
        <v>6305</v>
      </c>
      <c r="E910" s="6" t="s">
        <v>149</v>
      </c>
      <c r="F910" s="6" t="s">
        <v>18</v>
      </c>
      <c r="G910" s="134">
        <v>54455606</v>
      </c>
      <c r="H910" s="6" t="s">
        <v>6306</v>
      </c>
      <c r="I910" s="6" t="s">
        <v>6307</v>
      </c>
      <c r="J910" s="6" t="s">
        <v>36</v>
      </c>
      <c r="K910" s="7" t="s">
        <v>37</v>
      </c>
    </row>
    <row r="911" spans="1:11" ht="24.95" hidden="1" customHeight="1">
      <c r="A911" s="10" t="s">
        <v>5844</v>
      </c>
      <c r="B911" s="10" t="s">
        <v>6308</v>
      </c>
      <c r="C911" s="6" t="s">
        <v>124</v>
      </c>
      <c r="D911" s="47" t="s">
        <v>6309</v>
      </c>
      <c r="E911" s="6" t="s">
        <v>78</v>
      </c>
      <c r="F911" s="6" t="s">
        <v>18</v>
      </c>
      <c r="G911" s="120">
        <v>500000000</v>
      </c>
      <c r="H911" s="6" t="s">
        <v>6310</v>
      </c>
      <c r="I911" s="6" t="s">
        <v>6311</v>
      </c>
      <c r="J911" s="6" t="s">
        <v>36</v>
      </c>
      <c r="K911" s="7" t="s">
        <v>3263</v>
      </c>
    </row>
    <row r="912" spans="1:11" ht="24.95" hidden="1" customHeight="1">
      <c r="A912" s="10" t="s">
        <v>5844</v>
      </c>
      <c r="B912" s="10" t="s">
        <v>6255</v>
      </c>
      <c r="C912" s="6" t="s">
        <v>124</v>
      </c>
      <c r="D912" s="46" t="s">
        <v>6312</v>
      </c>
      <c r="E912" s="6" t="s">
        <v>149</v>
      </c>
      <c r="F912" s="6" t="s">
        <v>119</v>
      </c>
      <c r="G912" s="120">
        <v>476000000</v>
      </c>
      <c r="H912" s="6" t="s">
        <v>6313</v>
      </c>
      <c r="I912" s="6" t="s">
        <v>6314</v>
      </c>
      <c r="J912" s="6" t="s">
        <v>36</v>
      </c>
      <c r="K912" s="7" t="s">
        <v>37</v>
      </c>
    </row>
    <row r="913" spans="1:11" ht="24.95" hidden="1" customHeight="1">
      <c r="A913" s="10" t="s">
        <v>5844</v>
      </c>
      <c r="B913" s="10" t="s">
        <v>6255</v>
      </c>
      <c r="C913" s="6" t="s">
        <v>124</v>
      </c>
      <c r="D913" s="46" t="s">
        <v>6315</v>
      </c>
      <c r="E913" s="6" t="s">
        <v>149</v>
      </c>
      <c r="F913" s="6" t="s">
        <v>119</v>
      </c>
      <c r="G913" s="120">
        <v>1072000000</v>
      </c>
      <c r="H913" s="6" t="s">
        <v>6313</v>
      </c>
      <c r="I913" s="6" t="s">
        <v>6314</v>
      </c>
      <c r="J913" s="6" t="s">
        <v>36</v>
      </c>
      <c r="K913" s="7" t="s">
        <v>37</v>
      </c>
    </row>
    <row r="914" spans="1:11" ht="24.95" hidden="1" customHeight="1">
      <c r="A914" s="10" t="s">
        <v>5844</v>
      </c>
      <c r="B914" s="10" t="s">
        <v>6276</v>
      </c>
      <c r="C914" s="6" t="s">
        <v>124</v>
      </c>
      <c r="D914" s="47" t="s">
        <v>6316</v>
      </c>
      <c r="E914" s="6" t="s">
        <v>78</v>
      </c>
      <c r="F914" s="6" t="s">
        <v>6258</v>
      </c>
      <c r="G914" s="134">
        <v>52548000</v>
      </c>
      <c r="H914" s="6" t="s">
        <v>6317</v>
      </c>
      <c r="I914" s="6" t="s">
        <v>6318</v>
      </c>
      <c r="J914" s="6" t="s">
        <v>36</v>
      </c>
      <c r="K914" s="7" t="s">
        <v>37</v>
      </c>
    </row>
    <row r="915" spans="1:11" ht="24.95" hidden="1" customHeight="1">
      <c r="A915" s="10" t="s">
        <v>5844</v>
      </c>
      <c r="B915" s="10" t="s">
        <v>5854</v>
      </c>
      <c r="C915" s="6" t="s">
        <v>6319</v>
      </c>
      <c r="D915" s="47" t="s">
        <v>6320</v>
      </c>
      <c r="E915" s="7" t="s">
        <v>37</v>
      </c>
      <c r="F915" s="6" t="s">
        <v>18</v>
      </c>
      <c r="G915" s="195">
        <v>26000000</v>
      </c>
      <c r="H915" s="6" t="s">
        <v>6082</v>
      </c>
      <c r="I915" s="6" t="s">
        <v>6083</v>
      </c>
      <c r="J915" s="6" t="s">
        <v>36</v>
      </c>
      <c r="K915" s="7" t="s">
        <v>3263</v>
      </c>
    </row>
    <row r="916" spans="1:11" ht="24.95" hidden="1" customHeight="1">
      <c r="A916" s="10" t="s">
        <v>5844</v>
      </c>
      <c r="B916" s="10" t="s">
        <v>5854</v>
      </c>
      <c r="C916" s="6" t="s">
        <v>6319</v>
      </c>
      <c r="D916" s="47" t="s">
        <v>6321</v>
      </c>
      <c r="E916" s="7" t="s">
        <v>37</v>
      </c>
      <c r="F916" s="6" t="s">
        <v>18</v>
      </c>
      <c r="G916" s="195">
        <v>27000000</v>
      </c>
      <c r="H916" s="6" t="s">
        <v>6082</v>
      </c>
      <c r="I916" s="6" t="s">
        <v>6083</v>
      </c>
      <c r="J916" s="6" t="s">
        <v>36</v>
      </c>
      <c r="K916" s="7" t="s">
        <v>3263</v>
      </c>
    </row>
    <row r="917" spans="1:11" ht="24.95" hidden="1" customHeight="1">
      <c r="A917" s="10" t="s">
        <v>5844</v>
      </c>
      <c r="B917" s="6" t="s">
        <v>6297</v>
      </c>
      <c r="C917" s="6" t="s">
        <v>213</v>
      </c>
      <c r="D917" s="47" t="s">
        <v>6322</v>
      </c>
      <c r="E917" s="6" t="s">
        <v>19</v>
      </c>
      <c r="F917" s="6" t="s">
        <v>18</v>
      </c>
      <c r="G917" s="120">
        <v>40000000</v>
      </c>
      <c r="H917" s="6" t="s">
        <v>6299</v>
      </c>
      <c r="I917" s="155" t="s">
        <v>6300</v>
      </c>
      <c r="J917" s="6" t="s">
        <v>36</v>
      </c>
      <c r="K917" s="7" t="s">
        <v>3263</v>
      </c>
    </row>
    <row r="918" spans="1:11" ht="24.95" hidden="1" customHeight="1">
      <c r="A918" s="10" t="s">
        <v>5844</v>
      </c>
      <c r="B918" s="6" t="s">
        <v>6323</v>
      </c>
      <c r="C918" s="6" t="s">
        <v>575</v>
      </c>
      <c r="D918" s="47" t="s">
        <v>6324</v>
      </c>
      <c r="E918" s="6" t="s">
        <v>149</v>
      </c>
      <c r="F918" s="6" t="s">
        <v>18</v>
      </c>
      <c r="G918" s="120">
        <v>50000000</v>
      </c>
      <c r="H918" s="6" t="s">
        <v>6325</v>
      </c>
      <c r="I918" s="6" t="s">
        <v>6326</v>
      </c>
      <c r="J918" s="6" t="s">
        <v>36</v>
      </c>
      <c r="K918" s="7" t="s">
        <v>3263</v>
      </c>
    </row>
    <row r="919" spans="1:11" ht="24.95" customHeight="1">
      <c r="A919" s="10" t="s">
        <v>5844</v>
      </c>
      <c r="B919" s="10" t="s">
        <v>6308</v>
      </c>
      <c r="C919" s="6" t="s">
        <v>130</v>
      </c>
      <c r="D919" s="47" t="s">
        <v>6327</v>
      </c>
      <c r="E919" s="6" t="s">
        <v>149</v>
      </c>
      <c r="F919" s="6" t="s">
        <v>18</v>
      </c>
      <c r="G919" s="120">
        <v>320000000</v>
      </c>
      <c r="H919" s="6" t="s">
        <v>6328</v>
      </c>
      <c r="I919" s="6" t="s">
        <v>6329</v>
      </c>
      <c r="J919" s="6" t="s">
        <v>36</v>
      </c>
      <c r="K919" s="7" t="s">
        <v>133</v>
      </c>
    </row>
    <row r="920" spans="1:11" ht="24.95" customHeight="1">
      <c r="A920" s="10" t="s">
        <v>5844</v>
      </c>
      <c r="B920" s="6" t="s">
        <v>5845</v>
      </c>
      <c r="C920" s="6" t="s">
        <v>147</v>
      </c>
      <c r="D920" s="47" t="s">
        <v>6330</v>
      </c>
      <c r="E920" s="6" t="s">
        <v>19</v>
      </c>
      <c r="F920" s="6" t="s">
        <v>18</v>
      </c>
      <c r="G920" s="120">
        <v>40000000</v>
      </c>
      <c r="H920" s="6" t="s">
        <v>6331</v>
      </c>
      <c r="I920" s="6" t="s">
        <v>6332</v>
      </c>
      <c r="J920" s="6" t="s">
        <v>36</v>
      </c>
      <c r="K920" s="7" t="s">
        <v>133</v>
      </c>
    </row>
    <row r="921" spans="1:11" ht="24.95" customHeight="1">
      <c r="A921" s="10" t="s">
        <v>5844</v>
      </c>
      <c r="B921" s="6" t="s">
        <v>5845</v>
      </c>
      <c r="C921" s="6" t="s">
        <v>147</v>
      </c>
      <c r="D921" s="47" t="s">
        <v>6333</v>
      </c>
      <c r="E921" s="6" t="s">
        <v>239</v>
      </c>
      <c r="F921" s="6" t="s">
        <v>18</v>
      </c>
      <c r="G921" s="120">
        <v>45000000</v>
      </c>
      <c r="H921" s="6" t="s">
        <v>6334</v>
      </c>
      <c r="I921" s="6" t="s">
        <v>6332</v>
      </c>
      <c r="J921" s="6" t="s">
        <v>36</v>
      </c>
      <c r="K921" s="7" t="s">
        <v>133</v>
      </c>
    </row>
    <row r="922" spans="1:11" ht="24.95" customHeight="1">
      <c r="A922" s="10" t="s">
        <v>5844</v>
      </c>
      <c r="B922" s="6" t="s">
        <v>6335</v>
      </c>
      <c r="C922" s="6" t="s">
        <v>6336</v>
      </c>
      <c r="D922" s="47" t="s">
        <v>6337</v>
      </c>
      <c r="E922" s="6" t="s">
        <v>19</v>
      </c>
      <c r="F922" s="6" t="s">
        <v>18</v>
      </c>
      <c r="G922" s="120">
        <v>20000000</v>
      </c>
      <c r="H922" s="6" t="s">
        <v>6338</v>
      </c>
      <c r="I922" s="6" t="s">
        <v>6339</v>
      </c>
      <c r="J922" s="6" t="s">
        <v>36</v>
      </c>
      <c r="K922" s="7" t="s">
        <v>2831</v>
      </c>
    </row>
    <row r="923" spans="1:11" ht="24.95" customHeight="1">
      <c r="A923" s="10" t="s">
        <v>5844</v>
      </c>
      <c r="B923" s="6" t="s">
        <v>6340</v>
      </c>
      <c r="C923" s="6" t="s">
        <v>147</v>
      </c>
      <c r="D923" s="47" t="s">
        <v>6341</v>
      </c>
      <c r="E923" s="6" t="s">
        <v>239</v>
      </c>
      <c r="F923" s="6" t="s">
        <v>18</v>
      </c>
      <c r="G923" s="120">
        <v>81400000</v>
      </c>
      <c r="H923" s="6" t="s">
        <v>6342</v>
      </c>
      <c r="I923" s="6" t="s">
        <v>6343</v>
      </c>
      <c r="J923" s="6" t="s">
        <v>36</v>
      </c>
      <c r="K923" s="7" t="s">
        <v>844</v>
      </c>
    </row>
    <row r="924" spans="1:11" ht="24.95" customHeight="1">
      <c r="A924" s="10" t="s">
        <v>5844</v>
      </c>
      <c r="B924" s="6" t="s">
        <v>6344</v>
      </c>
      <c r="C924" s="6" t="s">
        <v>147</v>
      </c>
      <c r="D924" s="47" t="s">
        <v>6345</v>
      </c>
      <c r="E924" s="6" t="s">
        <v>239</v>
      </c>
      <c r="F924" s="6" t="s">
        <v>18</v>
      </c>
      <c r="G924" s="134">
        <v>80000000</v>
      </c>
      <c r="H924" s="6" t="s">
        <v>6346</v>
      </c>
      <c r="I924" s="6" t="s">
        <v>6347</v>
      </c>
      <c r="J924" s="6" t="s">
        <v>36</v>
      </c>
      <c r="K924" s="7" t="s">
        <v>844</v>
      </c>
    </row>
    <row r="925" spans="1:11" ht="24.95" customHeight="1">
      <c r="A925" s="10" t="s">
        <v>5844</v>
      </c>
      <c r="B925" s="6" t="s">
        <v>5864</v>
      </c>
      <c r="C925" s="6" t="s">
        <v>147</v>
      </c>
      <c r="D925" s="47" t="s">
        <v>6348</v>
      </c>
      <c r="E925" s="7" t="s">
        <v>37</v>
      </c>
      <c r="F925" s="6" t="s">
        <v>18</v>
      </c>
      <c r="G925" s="120">
        <v>65000000</v>
      </c>
      <c r="H925" s="6" t="s">
        <v>6349</v>
      </c>
      <c r="I925" s="6" t="s">
        <v>6350</v>
      </c>
      <c r="J925" s="6" t="s">
        <v>36</v>
      </c>
      <c r="K925" s="7" t="s">
        <v>2831</v>
      </c>
    </row>
    <row r="926" spans="1:11" ht="24.95" customHeight="1">
      <c r="A926" s="10" t="s">
        <v>5844</v>
      </c>
      <c r="B926" s="10" t="s">
        <v>6351</v>
      </c>
      <c r="C926" s="6" t="s">
        <v>6352</v>
      </c>
      <c r="D926" s="47" t="s">
        <v>6353</v>
      </c>
      <c r="E926" s="6" t="s">
        <v>6354</v>
      </c>
      <c r="F926" s="6" t="s">
        <v>18</v>
      </c>
      <c r="G926" s="120">
        <v>120000000</v>
      </c>
      <c r="H926" s="6" t="s">
        <v>6355</v>
      </c>
      <c r="I926" s="6" t="s">
        <v>6356</v>
      </c>
      <c r="J926" s="6" t="s">
        <v>36</v>
      </c>
      <c r="K926" s="7" t="s">
        <v>844</v>
      </c>
    </row>
    <row r="927" spans="1:11" ht="24.95" customHeight="1">
      <c r="A927" s="10" t="s">
        <v>5844</v>
      </c>
      <c r="B927" s="10" t="s">
        <v>6357</v>
      </c>
      <c r="C927" s="6" t="s">
        <v>6352</v>
      </c>
      <c r="D927" s="47" t="s">
        <v>6358</v>
      </c>
      <c r="E927" s="6" t="s">
        <v>19</v>
      </c>
      <c r="F927" s="6" t="s">
        <v>18</v>
      </c>
      <c r="G927" s="120">
        <v>50000000</v>
      </c>
      <c r="H927" s="6" t="s">
        <v>6359</v>
      </c>
      <c r="I927" s="6" t="s">
        <v>6360</v>
      </c>
      <c r="J927" s="6" t="s">
        <v>36</v>
      </c>
      <c r="K927" s="7" t="s">
        <v>715</v>
      </c>
    </row>
    <row r="928" spans="1:11" s="49" customFormat="1" ht="24.95" hidden="1" customHeight="1">
      <c r="A928" s="6" t="s">
        <v>6496</v>
      </c>
      <c r="B928" s="6" t="s">
        <v>6497</v>
      </c>
      <c r="C928" s="6" t="s">
        <v>108</v>
      </c>
      <c r="D928" s="20" t="s">
        <v>6498</v>
      </c>
      <c r="E928" s="6" t="s">
        <v>19</v>
      </c>
      <c r="F928" s="6" t="s">
        <v>18</v>
      </c>
      <c r="G928" s="134">
        <v>20000000</v>
      </c>
      <c r="H928" s="6" t="s">
        <v>6499</v>
      </c>
      <c r="I928" s="6" t="s">
        <v>6500</v>
      </c>
      <c r="J928" s="6" t="s">
        <v>36</v>
      </c>
      <c r="K928" s="6"/>
    </row>
    <row r="929" spans="1:17" s="49" customFormat="1" ht="24.95" hidden="1" customHeight="1">
      <c r="A929" s="6" t="s">
        <v>6496</v>
      </c>
      <c r="B929" s="6" t="s">
        <v>6501</v>
      </c>
      <c r="C929" s="6" t="s">
        <v>108</v>
      </c>
      <c r="D929" s="177" t="s">
        <v>6502</v>
      </c>
      <c r="E929" s="6" t="s">
        <v>149</v>
      </c>
      <c r="F929" s="6" t="s">
        <v>18</v>
      </c>
      <c r="G929" s="134">
        <v>21000000</v>
      </c>
      <c r="H929" s="6" t="s">
        <v>6503</v>
      </c>
      <c r="I929" s="6" t="s">
        <v>6504</v>
      </c>
      <c r="J929" s="6" t="s">
        <v>36</v>
      </c>
      <c r="K929" s="6" t="s">
        <v>2475</v>
      </c>
    </row>
    <row r="930" spans="1:17" s="49" customFormat="1" ht="24.95" hidden="1" customHeight="1">
      <c r="A930" s="6" t="s">
        <v>6371</v>
      </c>
      <c r="B930" s="10" t="s">
        <v>784</v>
      </c>
      <c r="C930" s="6" t="s">
        <v>108</v>
      </c>
      <c r="D930" s="20" t="s">
        <v>6505</v>
      </c>
      <c r="E930" s="6" t="s">
        <v>78</v>
      </c>
      <c r="F930" s="6" t="s">
        <v>18</v>
      </c>
      <c r="G930" s="134">
        <v>162000000</v>
      </c>
      <c r="H930" s="6" t="s">
        <v>6384</v>
      </c>
      <c r="I930" s="6" t="s">
        <v>6385</v>
      </c>
      <c r="J930" s="6" t="s">
        <v>36</v>
      </c>
      <c r="K930" s="6" t="s">
        <v>292</v>
      </c>
    </row>
    <row r="931" spans="1:17" s="49" customFormat="1" ht="24.95" hidden="1" customHeight="1">
      <c r="A931" s="6" t="s">
        <v>6371</v>
      </c>
      <c r="B931" s="10" t="s">
        <v>784</v>
      </c>
      <c r="C931" s="6" t="s">
        <v>42</v>
      </c>
      <c r="D931" s="20" t="s">
        <v>6506</v>
      </c>
      <c r="E931" s="6" t="s">
        <v>78</v>
      </c>
      <c r="F931" s="6" t="s">
        <v>18</v>
      </c>
      <c r="G931" s="134">
        <v>250000000</v>
      </c>
      <c r="H931" s="6" t="s">
        <v>6389</v>
      </c>
      <c r="I931" s="6" t="s">
        <v>6390</v>
      </c>
      <c r="J931" s="6" t="s">
        <v>36</v>
      </c>
      <c r="K931" s="6" t="s">
        <v>37</v>
      </c>
    </row>
    <row r="932" spans="1:17" s="49" customFormat="1" ht="24.95" hidden="1" customHeight="1">
      <c r="A932" s="6" t="s">
        <v>6371</v>
      </c>
      <c r="B932" s="10" t="s">
        <v>784</v>
      </c>
      <c r="C932" s="6" t="s">
        <v>72</v>
      </c>
      <c r="D932" s="20" t="s">
        <v>6507</v>
      </c>
      <c r="E932" s="6" t="s">
        <v>78</v>
      </c>
      <c r="F932" s="6" t="s">
        <v>18</v>
      </c>
      <c r="G932" s="134">
        <v>314000000</v>
      </c>
      <c r="H932" s="6" t="s">
        <v>6419</v>
      </c>
      <c r="I932" s="6" t="s">
        <v>6508</v>
      </c>
      <c r="J932" s="6" t="s">
        <v>36</v>
      </c>
      <c r="K932" s="6" t="s">
        <v>37</v>
      </c>
    </row>
    <row r="933" spans="1:17" s="49" customFormat="1" ht="24.95" hidden="1" customHeight="1">
      <c r="A933" s="6" t="s">
        <v>6371</v>
      </c>
      <c r="B933" s="10" t="s">
        <v>784</v>
      </c>
      <c r="C933" s="6" t="s">
        <v>180</v>
      </c>
      <c r="D933" s="20" t="s">
        <v>6509</v>
      </c>
      <c r="E933" s="6" t="s">
        <v>78</v>
      </c>
      <c r="F933" s="6" t="s">
        <v>18</v>
      </c>
      <c r="G933" s="134">
        <v>250000000</v>
      </c>
      <c r="H933" s="6" t="s">
        <v>4908</v>
      </c>
      <c r="I933" s="6" t="s">
        <v>6417</v>
      </c>
      <c r="J933" s="6" t="s">
        <v>36</v>
      </c>
      <c r="K933" s="6" t="s">
        <v>37</v>
      </c>
    </row>
    <row r="934" spans="1:17" s="49" customFormat="1" ht="24.95" hidden="1" customHeight="1">
      <c r="A934" s="6" t="s">
        <v>6371</v>
      </c>
      <c r="B934" s="69" t="s">
        <v>6391</v>
      </c>
      <c r="C934" s="6" t="s">
        <v>157</v>
      </c>
      <c r="D934" s="20" t="s">
        <v>6510</v>
      </c>
      <c r="E934" s="6" t="s">
        <v>239</v>
      </c>
      <c r="F934" s="6" t="s">
        <v>18</v>
      </c>
      <c r="G934" s="134">
        <v>32300000</v>
      </c>
      <c r="H934" s="6" t="s">
        <v>6511</v>
      </c>
      <c r="I934" s="6" t="s">
        <v>6512</v>
      </c>
      <c r="J934" s="6" t="s">
        <v>36</v>
      </c>
      <c r="K934" s="6" t="s">
        <v>133</v>
      </c>
    </row>
    <row r="935" spans="1:17" s="49" customFormat="1" ht="24.95" customHeight="1">
      <c r="A935" s="6" t="s">
        <v>6371</v>
      </c>
      <c r="B935" s="10" t="s">
        <v>784</v>
      </c>
      <c r="C935" s="6" t="s">
        <v>126</v>
      </c>
      <c r="D935" s="20" t="s">
        <v>6513</v>
      </c>
      <c r="E935" s="6" t="s">
        <v>78</v>
      </c>
      <c r="F935" s="6" t="s">
        <v>18</v>
      </c>
      <c r="G935" s="134">
        <v>239586000</v>
      </c>
      <c r="H935" s="6" t="s">
        <v>6477</v>
      </c>
      <c r="I935" s="6" t="s">
        <v>6478</v>
      </c>
      <c r="J935" s="6" t="s">
        <v>36</v>
      </c>
      <c r="K935" s="6" t="s">
        <v>37</v>
      </c>
    </row>
    <row r="936" spans="1:17" s="49" customFormat="1" ht="24.95" customHeight="1">
      <c r="A936" s="6" t="s">
        <v>6371</v>
      </c>
      <c r="B936" s="10" t="s">
        <v>784</v>
      </c>
      <c r="C936" s="6" t="s">
        <v>126</v>
      </c>
      <c r="D936" s="20" t="s">
        <v>6514</v>
      </c>
      <c r="E936" s="6" t="s">
        <v>78</v>
      </c>
      <c r="F936" s="6" t="s">
        <v>18</v>
      </c>
      <c r="G936" s="134">
        <v>75698000</v>
      </c>
      <c r="H936" s="6" t="s">
        <v>6480</v>
      </c>
      <c r="I936" s="6" t="s">
        <v>6481</v>
      </c>
      <c r="J936" s="6" t="s">
        <v>36</v>
      </c>
      <c r="K936" s="6" t="s">
        <v>37</v>
      </c>
    </row>
    <row r="937" spans="1:17" s="49" customFormat="1" ht="24.95" customHeight="1">
      <c r="A937" s="6" t="s">
        <v>6371</v>
      </c>
      <c r="B937" s="10" t="s">
        <v>784</v>
      </c>
      <c r="C937" s="6" t="s">
        <v>126</v>
      </c>
      <c r="D937" s="20" t="s">
        <v>6515</v>
      </c>
      <c r="E937" s="6" t="s">
        <v>78</v>
      </c>
      <c r="F937" s="6" t="s">
        <v>18</v>
      </c>
      <c r="G937" s="134">
        <v>129848000</v>
      </c>
      <c r="H937" s="6" t="s">
        <v>6480</v>
      </c>
      <c r="I937" s="6" t="s">
        <v>6481</v>
      </c>
      <c r="J937" s="6" t="s">
        <v>36</v>
      </c>
      <c r="K937" s="6" t="s">
        <v>37</v>
      </c>
    </row>
    <row r="938" spans="1:17" s="49" customFormat="1" ht="24.95" customHeight="1">
      <c r="A938" s="6" t="s">
        <v>6371</v>
      </c>
      <c r="B938" s="10" t="s">
        <v>784</v>
      </c>
      <c r="C938" s="6" t="s">
        <v>126</v>
      </c>
      <c r="D938" s="20" t="s">
        <v>6516</v>
      </c>
      <c r="E938" s="6" t="s">
        <v>78</v>
      </c>
      <c r="F938" s="6" t="s">
        <v>18</v>
      </c>
      <c r="G938" s="134">
        <v>77861000</v>
      </c>
      <c r="H938" s="6" t="s">
        <v>6484</v>
      </c>
      <c r="I938" s="6" t="s">
        <v>6485</v>
      </c>
      <c r="J938" s="6" t="s">
        <v>36</v>
      </c>
      <c r="K938" s="6" t="s">
        <v>37</v>
      </c>
    </row>
    <row r="939" spans="1:17" s="49" customFormat="1" ht="24.95" customHeight="1">
      <c r="A939" s="6" t="s">
        <v>6371</v>
      </c>
      <c r="B939" s="10" t="s">
        <v>784</v>
      </c>
      <c r="C939" s="6" t="s">
        <v>126</v>
      </c>
      <c r="D939" s="20" t="s">
        <v>6517</v>
      </c>
      <c r="E939" s="6" t="s">
        <v>78</v>
      </c>
      <c r="F939" s="6" t="s">
        <v>18</v>
      </c>
      <c r="G939" s="134">
        <v>74860000</v>
      </c>
      <c r="H939" s="6" t="s">
        <v>6484</v>
      </c>
      <c r="I939" s="6" t="s">
        <v>6485</v>
      </c>
      <c r="J939" s="6" t="s">
        <v>36</v>
      </c>
      <c r="K939" s="6" t="s">
        <v>37</v>
      </c>
    </row>
    <row r="940" spans="1:17" s="49" customFormat="1" ht="24.95" customHeight="1">
      <c r="A940" s="6" t="s">
        <v>6371</v>
      </c>
      <c r="B940" s="6" t="s">
        <v>6372</v>
      </c>
      <c r="C940" s="6" t="s">
        <v>147</v>
      </c>
      <c r="D940" s="20" t="s">
        <v>6518</v>
      </c>
      <c r="E940" s="6" t="s">
        <v>149</v>
      </c>
      <c r="F940" s="6" t="s">
        <v>18</v>
      </c>
      <c r="G940" s="226">
        <v>20000000</v>
      </c>
      <c r="H940" s="6" t="s">
        <v>6519</v>
      </c>
      <c r="I940" s="6" t="s">
        <v>6520</v>
      </c>
      <c r="J940" s="6" t="s">
        <v>36</v>
      </c>
      <c r="K940" s="6"/>
    </row>
    <row r="941" spans="1:17" s="49" customFormat="1" ht="24.95" customHeight="1">
      <c r="A941" s="6" t="s">
        <v>6371</v>
      </c>
      <c r="B941" s="69" t="s">
        <v>6391</v>
      </c>
      <c r="C941" s="6" t="s">
        <v>704</v>
      </c>
      <c r="D941" s="20" t="s">
        <v>6521</v>
      </c>
      <c r="E941" s="6" t="s">
        <v>149</v>
      </c>
      <c r="F941" s="6" t="s">
        <v>18</v>
      </c>
      <c r="G941" s="134">
        <v>35000000</v>
      </c>
      <c r="H941" s="6" t="s">
        <v>6522</v>
      </c>
      <c r="I941" s="6" t="s">
        <v>6523</v>
      </c>
      <c r="J941" s="6" t="s">
        <v>36</v>
      </c>
      <c r="K941" s="6" t="s">
        <v>133</v>
      </c>
    </row>
    <row r="942" spans="1:17" ht="24.95" hidden="1" customHeight="1">
      <c r="A942" s="6" t="s">
        <v>6524</v>
      </c>
      <c r="B942" s="6" t="s">
        <v>7573</v>
      </c>
      <c r="C942" s="6" t="s">
        <v>108</v>
      </c>
      <c r="D942" s="6" t="s">
        <v>7574</v>
      </c>
      <c r="E942" s="6" t="s">
        <v>78</v>
      </c>
      <c r="F942" s="6" t="s">
        <v>18</v>
      </c>
      <c r="G942" s="134">
        <v>575290000</v>
      </c>
      <c r="H942" s="6" t="s">
        <v>7575</v>
      </c>
      <c r="I942" s="6" t="s">
        <v>7576</v>
      </c>
      <c r="J942" s="6" t="s">
        <v>36</v>
      </c>
      <c r="K942" s="6" t="s">
        <v>115</v>
      </c>
      <c r="L942" s="49"/>
      <c r="M942" s="49"/>
      <c r="N942" s="49"/>
      <c r="O942" s="49"/>
      <c r="P942" s="49"/>
      <c r="Q942" s="49"/>
    </row>
    <row r="943" spans="1:17" ht="24.95" hidden="1" customHeight="1">
      <c r="A943" s="10" t="s">
        <v>6524</v>
      </c>
      <c r="B943" s="10" t="s">
        <v>7573</v>
      </c>
      <c r="C943" s="6" t="s">
        <v>108</v>
      </c>
      <c r="D943" s="6" t="s">
        <v>7577</v>
      </c>
      <c r="E943" s="6" t="s">
        <v>19</v>
      </c>
      <c r="F943" s="6" t="s">
        <v>18</v>
      </c>
      <c r="G943" s="120">
        <v>1000000000</v>
      </c>
      <c r="H943" s="6" t="s">
        <v>7578</v>
      </c>
      <c r="I943" s="6" t="s">
        <v>7579</v>
      </c>
      <c r="J943" s="6" t="s">
        <v>1099</v>
      </c>
      <c r="K943" s="6" t="s">
        <v>115</v>
      </c>
    </row>
    <row r="944" spans="1:17" s="49" customFormat="1" ht="26.25" hidden="1" customHeight="1">
      <c r="A944" s="10" t="s">
        <v>6524</v>
      </c>
      <c r="B944" s="10" t="s">
        <v>4994</v>
      </c>
      <c r="C944" s="6" t="s">
        <v>108</v>
      </c>
      <c r="D944" s="6" t="s">
        <v>7580</v>
      </c>
      <c r="E944" s="6" t="s">
        <v>19</v>
      </c>
      <c r="F944" s="6" t="s">
        <v>18</v>
      </c>
      <c r="G944" s="120">
        <v>1000000000</v>
      </c>
      <c r="H944" s="6" t="s">
        <v>7581</v>
      </c>
      <c r="I944" s="6" t="s">
        <v>7582</v>
      </c>
      <c r="J944" s="6" t="s">
        <v>1099</v>
      </c>
      <c r="K944" s="6" t="s">
        <v>115</v>
      </c>
      <c r="L944"/>
      <c r="M944"/>
      <c r="N944"/>
      <c r="O944"/>
      <c r="P944"/>
      <c r="Q944"/>
    </row>
    <row r="945" spans="1:11" ht="24.95" hidden="1" customHeight="1">
      <c r="A945" s="10" t="s">
        <v>6531</v>
      </c>
      <c r="B945" s="10" t="s">
        <v>4994</v>
      </c>
      <c r="C945" s="6" t="s">
        <v>108</v>
      </c>
      <c r="D945" s="6" t="s">
        <v>7583</v>
      </c>
      <c r="E945" s="6" t="s">
        <v>19</v>
      </c>
      <c r="F945" s="6" t="s">
        <v>18</v>
      </c>
      <c r="G945" s="120">
        <v>100000000</v>
      </c>
      <c r="H945" s="6" t="s">
        <v>7584</v>
      </c>
      <c r="I945" s="6" t="s">
        <v>7585</v>
      </c>
      <c r="J945" s="6" t="s">
        <v>1099</v>
      </c>
      <c r="K945" s="6" t="s">
        <v>115</v>
      </c>
    </row>
    <row r="946" spans="1:11" ht="24.95" hidden="1" customHeight="1">
      <c r="A946" s="10" t="s">
        <v>6531</v>
      </c>
      <c r="B946" s="10" t="s">
        <v>4994</v>
      </c>
      <c r="C946" s="6" t="s">
        <v>108</v>
      </c>
      <c r="D946" s="61" t="s">
        <v>7586</v>
      </c>
      <c r="E946" s="6" t="s">
        <v>19</v>
      </c>
      <c r="F946" s="6" t="s">
        <v>18</v>
      </c>
      <c r="G946" s="228">
        <v>800000000</v>
      </c>
      <c r="H946" s="6" t="s">
        <v>7584</v>
      </c>
      <c r="I946" s="6" t="s">
        <v>7585</v>
      </c>
      <c r="J946" s="6" t="s">
        <v>1099</v>
      </c>
      <c r="K946" s="6" t="s">
        <v>115</v>
      </c>
    </row>
    <row r="947" spans="1:11" ht="24.95" hidden="1" customHeight="1">
      <c r="A947" s="43" t="s">
        <v>6531</v>
      </c>
      <c r="B947" s="43" t="s">
        <v>4994</v>
      </c>
      <c r="C947" s="7" t="s">
        <v>108</v>
      </c>
      <c r="D947" s="7" t="s">
        <v>7587</v>
      </c>
      <c r="E947" s="7" t="s">
        <v>19</v>
      </c>
      <c r="F947" s="7" t="s">
        <v>18</v>
      </c>
      <c r="G947" s="197">
        <v>100000000</v>
      </c>
      <c r="H947" s="7" t="s">
        <v>7588</v>
      </c>
      <c r="I947" s="7" t="s">
        <v>7589</v>
      </c>
      <c r="J947" s="7" t="s">
        <v>1099</v>
      </c>
      <c r="K947" s="6" t="s">
        <v>115</v>
      </c>
    </row>
    <row r="948" spans="1:11" ht="24.95" hidden="1" customHeight="1">
      <c r="A948" s="10" t="s">
        <v>6531</v>
      </c>
      <c r="B948" s="10" t="s">
        <v>6774</v>
      </c>
      <c r="C948" s="6" t="s">
        <v>108</v>
      </c>
      <c r="D948" s="6" t="s">
        <v>7590</v>
      </c>
      <c r="E948" s="6" t="s">
        <v>491</v>
      </c>
      <c r="F948" s="6" t="s">
        <v>18</v>
      </c>
      <c r="G948" s="229">
        <v>826646168</v>
      </c>
      <c r="H948" s="6" t="s">
        <v>7591</v>
      </c>
      <c r="I948" s="6" t="s">
        <v>7592</v>
      </c>
      <c r="J948" s="6" t="s">
        <v>36</v>
      </c>
      <c r="K948" s="6" t="s">
        <v>655</v>
      </c>
    </row>
    <row r="949" spans="1:11" ht="24.95" hidden="1" customHeight="1">
      <c r="A949" s="10" t="s">
        <v>6531</v>
      </c>
      <c r="B949" s="10" t="s">
        <v>4994</v>
      </c>
      <c r="C949" s="6" t="s">
        <v>102</v>
      </c>
      <c r="D949" s="6" t="s">
        <v>7593</v>
      </c>
      <c r="E949" s="6" t="s">
        <v>78</v>
      </c>
      <c r="F949" s="6" t="s">
        <v>86</v>
      </c>
      <c r="G949" s="120">
        <v>350000000</v>
      </c>
      <c r="H949" s="6" t="s">
        <v>6687</v>
      </c>
      <c r="I949" s="6" t="s">
        <v>6688</v>
      </c>
      <c r="J949" s="6" t="s">
        <v>36</v>
      </c>
      <c r="K949" s="6" t="s">
        <v>85</v>
      </c>
    </row>
    <row r="950" spans="1:11" ht="24.95" hidden="1" customHeight="1">
      <c r="A950" s="10" t="s">
        <v>6741</v>
      </c>
      <c r="B950" s="10" t="s">
        <v>7100</v>
      </c>
      <c r="C950" s="6" t="s">
        <v>108</v>
      </c>
      <c r="D950" s="6" t="s">
        <v>7594</v>
      </c>
      <c r="E950" s="6" t="s">
        <v>2383</v>
      </c>
      <c r="F950" s="6" t="s">
        <v>119</v>
      </c>
      <c r="G950" s="120">
        <v>300000000</v>
      </c>
      <c r="H950" s="6" t="s">
        <v>7595</v>
      </c>
      <c r="I950" s="6" t="s">
        <v>7596</v>
      </c>
      <c r="J950" s="6" t="s">
        <v>36</v>
      </c>
      <c r="K950" s="6" t="s">
        <v>529</v>
      </c>
    </row>
    <row r="951" spans="1:11" ht="24.95" hidden="1" customHeight="1">
      <c r="A951" s="10" t="s">
        <v>6741</v>
      </c>
      <c r="B951" s="10" t="s">
        <v>7100</v>
      </c>
      <c r="C951" s="6" t="s">
        <v>108</v>
      </c>
      <c r="D951" s="6" t="s">
        <v>7597</v>
      </c>
      <c r="E951" s="7" t="s">
        <v>526</v>
      </c>
      <c r="F951" s="6" t="s">
        <v>18</v>
      </c>
      <c r="G951" s="206">
        <v>52000000</v>
      </c>
      <c r="H951" s="6" t="s">
        <v>7598</v>
      </c>
      <c r="I951" s="6" t="s">
        <v>7599</v>
      </c>
      <c r="J951" s="6" t="s">
        <v>36</v>
      </c>
      <c r="K951" s="6" t="s">
        <v>655</v>
      </c>
    </row>
    <row r="952" spans="1:11" ht="24.95" hidden="1" customHeight="1">
      <c r="A952" s="10" t="s">
        <v>6741</v>
      </c>
      <c r="B952" s="10" t="s">
        <v>7100</v>
      </c>
      <c r="C952" s="6" t="s">
        <v>108</v>
      </c>
      <c r="D952" s="6" t="s">
        <v>7600</v>
      </c>
      <c r="E952" s="7" t="s">
        <v>526</v>
      </c>
      <c r="F952" s="6" t="s">
        <v>18</v>
      </c>
      <c r="G952" s="206">
        <v>14000000</v>
      </c>
      <c r="H952" s="6" t="s">
        <v>7598</v>
      </c>
      <c r="I952" s="6" t="s">
        <v>7599</v>
      </c>
      <c r="J952" s="6" t="s">
        <v>36</v>
      </c>
      <c r="K952" s="6" t="s">
        <v>655</v>
      </c>
    </row>
    <row r="953" spans="1:11" ht="24.95" hidden="1" customHeight="1">
      <c r="A953" s="10" t="s">
        <v>6741</v>
      </c>
      <c r="B953" s="10" t="s">
        <v>7100</v>
      </c>
      <c r="C953" s="50" t="s">
        <v>108</v>
      </c>
      <c r="D953" s="50" t="s">
        <v>7601</v>
      </c>
      <c r="E953" s="50" t="s">
        <v>149</v>
      </c>
      <c r="F953" s="50" t="s">
        <v>18</v>
      </c>
      <c r="G953" s="134">
        <v>81807000</v>
      </c>
      <c r="H953" s="50" t="s">
        <v>7602</v>
      </c>
      <c r="I953" s="50" t="s">
        <v>7603</v>
      </c>
      <c r="J953" s="50" t="s">
        <v>36</v>
      </c>
      <c r="K953" s="50" t="s">
        <v>115</v>
      </c>
    </row>
    <row r="954" spans="1:11" ht="24.95" hidden="1" customHeight="1">
      <c r="A954" s="10" t="s">
        <v>6531</v>
      </c>
      <c r="B954" s="10" t="s">
        <v>6532</v>
      </c>
      <c r="C954" s="6" t="s">
        <v>42</v>
      </c>
      <c r="D954" s="6" t="s">
        <v>7604</v>
      </c>
      <c r="E954" s="6" t="s">
        <v>149</v>
      </c>
      <c r="F954" s="6" t="s">
        <v>18</v>
      </c>
      <c r="G954" s="120">
        <v>17000000</v>
      </c>
      <c r="H954" s="6" t="s">
        <v>7605</v>
      </c>
      <c r="I954" s="6" t="s">
        <v>7606</v>
      </c>
      <c r="J954" s="6" t="s">
        <v>1099</v>
      </c>
      <c r="K954" s="6" t="s">
        <v>133</v>
      </c>
    </row>
    <row r="955" spans="1:11" ht="24.95" hidden="1" customHeight="1">
      <c r="A955" s="10" t="s">
        <v>6531</v>
      </c>
      <c r="B955" s="10" t="s">
        <v>6532</v>
      </c>
      <c r="C955" s="6" t="s">
        <v>42</v>
      </c>
      <c r="D955" s="6" t="s">
        <v>7607</v>
      </c>
      <c r="E955" s="6" t="s">
        <v>149</v>
      </c>
      <c r="F955" s="6" t="s">
        <v>18</v>
      </c>
      <c r="G955" s="120">
        <v>300000000</v>
      </c>
      <c r="H955" s="6" t="s">
        <v>7608</v>
      </c>
      <c r="I955" s="6" t="s">
        <v>7609</v>
      </c>
      <c r="J955" s="6" t="s">
        <v>1099</v>
      </c>
      <c r="K955" s="6" t="s">
        <v>115</v>
      </c>
    </row>
    <row r="956" spans="1:11" ht="24.95" hidden="1" customHeight="1">
      <c r="A956" s="6" t="s">
        <v>6531</v>
      </c>
      <c r="B956" s="6" t="s">
        <v>4994</v>
      </c>
      <c r="C956" s="6" t="s">
        <v>42</v>
      </c>
      <c r="D956" s="6" t="s">
        <v>7610</v>
      </c>
      <c r="E956" s="6" t="s">
        <v>493</v>
      </c>
      <c r="F956" s="6" t="s">
        <v>86</v>
      </c>
      <c r="G956" s="230">
        <v>220000000</v>
      </c>
      <c r="H956" s="6" t="s">
        <v>7611</v>
      </c>
      <c r="I956" s="6" t="s">
        <v>7612</v>
      </c>
      <c r="J956" s="6" t="s">
        <v>36</v>
      </c>
      <c r="K956" s="6" t="s">
        <v>115</v>
      </c>
    </row>
    <row r="957" spans="1:11" ht="24.95" hidden="1" customHeight="1">
      <c r="A957" s="6" t="s">
        <v>6531</v>
      </c>
      <c r="B957" s="6" t="s">
        <v>4994</v>
      </c>
      <c r="C957" s="6" t="s">
        <v>188</v>
      </c>
      <c r="D957" s="6" t="s">
        <v>7613</v>
      </c>
      <c r="E957" s="6" t="s">
        <v>149</v>
      </c>
      <c r="F957" s="6" t="s">
        <v>119</v>
      </c>
      <c r="G957" s="134">
        <v>6850000</v>
      </c>
      <c r="H957" s="6" t="s">
        <v>7614</v>
      </c>
      <c r="I957" s="6" t="s">
        <v>7615</v>
      </c>
      <c r="J957" s="6" t="s">
        <v>36</v>
      </c>
      <c r="K957" s="6" t="s">
        <v>115</v>
      </c>
    </row>
    <row r="958" spans="1:11" ht="24.95" hidden="1" customHeight="1">
      <c r="A958" s="6" t="s">
        <v>6531</v>
      </c>
      <c r="B958" s="6" t="s">
        <v>4994</v>
      </c>
      <c r="C958" s="6" t="s">
        <v>188</v>
      </c>
      <c r="D958" s="6" t="s">
        <v>7616</v>
      </c>
      <c r="E958" s="6" t="s">
        <v>149</v>
      </c>
      <c r="F958" s="6" t="s">
        <v>18</v>
      </c>
      <c r="G958" s="134">
        <v>31000000</v>
      </c>
      <c r="H958" s="6" t="s">
        <v>7614</v>
      </c>
      <c r="I958" s="6" t="s">
        <v>7615</v>
      </c>
      <c r="J958" s="6" t="s">
        <v>36</v>
      </c>
      <c r="K958" s="6" t="s">
        <v>115</v>
      </c>
    </row>
    <row r="959" spans="1:11" ht="24.95" hidden="1" customHeight="1">
      <c r="A959" s="10" t="s">
        <v>6531</v>
      </c>
      <c r="B959" s="10" t="s">
        <v>4994</v>
      </c>
      <c r="C959" s="6" t="s">
        <v>108</v>
      </c>
      <c r="D959" s="6" t="s">
        <v>7617</v>
      </c>
      <c r="E959" s="6" t="s">
        <v>19</v>
      </c>
      <c r="F959" s="6" t="s">
        <v>18</v>
      </c>
      <c r="G959" s="120">
        <v>15000000</v>
      </c>
      <c r="H959" s="6" t="s">
        <v>7584</v>
      </c>
      <c r="I959" s="6" t="s">
        <v>7585</v>
      </c>
      <c r="J959" s="6" t="s">
        <v>1099</v>
      </c>
      <c r="K959" s="6" t="s">
        <v>115</v>
      </c>
    </row>
    <row r="960" spans="1:11" ht="24.95" hidden="1" customHeight="1">
      <c r="A960" s="10" t="s">
        <v>6531</v>
      </c>
      <c r="B960" s="10" t="s">
        <v>4994</v>
      </c>
      <c r="C960" s="6" t="s">
        <v>108</v>
      </c>
      <c r="D960" s="6" t="s">
        <v>7618</v>
      </c>
      <c r="E960" s="6" t="s">
        <v>19</v>
      </c>
      <c r="F960" s="6" t="s">
        <v>18</v>
      </c>
      <c r="G960" s="120">
        <v>30000000</v>
      </c>
      <c r="H960" s="6" t="s">
        <v>7619</v>
      </c>
      <c r="I960" s="6" t="s">
        <v>7620</v>
      </c>
      <c r="J960" s="6" t="s">
        <v>1099</v>
      </c>
      <c r="K960" s="6" t="s">
        <v>115</v>
      </c>
    </row>
    <row r="961" spans="1:17" ht="24.95" hidden="1" customHeight="1">
      <c r="A961" s="10" t="s">
        <v>6524</v>
      </c>
      <c r="B961" s="10" t="s">
        <v>7573</v>
      </c>
      <c r="C961" s="6" t="s">
        <v>108</v>
      </c>
      <c r="D961" s="6" t="s">
        <v>7621</v>
      </c>
      <c r="E961" s="6" t="s">
        <v>19</v>
      </c>
      <c r="F961" s="6" t="s">
        <v>18</v>
      </c>
      <c r="G961" s="120">
        <v>30000000</v>
      </c>
      <c r="H961" s="6" t="s">
        <v>7622</v>
      </c>
      <c r="I961" s="6" t="s">
        <v>7623</v>
      </c>
      <c r="J961" s="6" t="s">
        <v>1099</v>
      </c>
      <c r="K961" s="6" t="s">
        <v>115</v>
      </c>
    </row>
    <row r="962" spans="1:17" ht="24.95" hidden="1" customHeight="1">
      <c r="A962" s="10" t="s">
        <v>6524</v>
      </c>
      <c r="B962" s="10" t="s">
        <v>7573</v>
      </c>
      <c r="C962" s="6" t="s">
        <v>42</v>
      </c>
      <c r="D962" s="6" t="s">
        <v>7624</v>
      </c>
      <c r="E962" s="6" t="s">
        <v>19</v>
      </c>
      <c r="F962" s="6" t="s">
        <v>18</v>
      </c>
      <c r="G962" s="120">
        <v>2500000000</v>
      </c>
      <c r="H962" s="6" t="s">
        <v>7625</v>
      </c>
      <c r="I962" s="6" t="s">
        <v>7626</v>
      </c>
      <c r="J962" s="6" t="s">
        <v>1099</v>
      </c>
      <c r="K962" s="6" t="s">
        <v>115</v>
      </c>
    </row>
    <row r="963" spans="1:17" s="71" customFormat="1" ht="24.95" hidden="1" customHeight="1">
      <c r="A963" s="10" t="s">
        <v>6524</v>
      </c>
      <c r="B963" s="10" t="s">
        <v>7573</v>
      </c>
      <c r="C963" s="6" t="s">
        <v>42</v>
      </c>
      <c r="D963" s="6" t="s">
        <v>7627</v>
      </c>
      <c r="E963" s="6" t="s">
        <v>19</v>
      </c>
      <c r="F963" s="6" t="s">
        <v>18</v>
      </c>
      <c r="G963" s="120">
        <v>800000000</v>
      </c>
      <c r="H963" s="6" t="s">
        <v>7625</v>
      </c>
      <c r="I963" s="6" t="s">
        <v>7626</v>
      </c>
      <c r="J963" s="6" t="s">
        <v>1099</v>
      </c>
      <c r="K963" s="6" t="s">
        <v>115</v>
      </c>
      <c r="L963"/>
      <c r="M963"/>
      <c r="N963"/>
      <c r="O963"/>
      <c r="P963"/>
      <c r="Q963"/>
    </row>
    <row r="964" spans="1:17" s="71" customFormat="1" ht="24.95" hidden="1" customHeight="1">
      <c r="A964" s="43" t="s">
        <v>6524</v>
      </c>
      <c r="B964" s="43" t="s">
        <v>7573</v>
      </c>
      <c r="C964" s="7" t="s">
        <v>108</v>
      </c>
      <c r="D964" s="7" t="s">
        <v>7628</v>
      </c>
      <c r="E964" s="7" t="s">
        <v>19</v>
      </c>
      <c r="F964" s="7" t="s">
        <v>18</v>
      </c>
      <c r="G964" s="197">
        <v>30000000</v>
      </c>
      <c r="H964" s="7" t="s">
        <v>7622</v>
      </c>
      <c r="I964" s="7" t="s">
        <v>7623</v>
      </c>
      <c r="J964" s="7" t="s">
        <v>1099</v>
      </c>
      <c r="K964" s="6" t="s">
        <v>115</v>
      </c>
    </row>
    <row r="965" spans="1:17" s="71" customFormat="1" ht="24.95" hidden="1" customHeight="1">
      <c r="A965" s="6" t="s">
        <v>6524</v>
      </c>
      <c r="B965" s="6" t="s">
        <v>7573</v>
      </c>
      <c r="C965" s="6" t="s">
        <v>7629</v>
      </c>
      <c r="D965" s="6" t="s">
        <v>7630</v>
      </c>
      <c r="E965" s="6" t="s">
        <v>149</v>
      </c>
      <c r="F965" s="6" t="s">
        <v>18</v>
      </c>
      <c r="G965" s="120">
        <v>12000000</v>
      </c>
      <c r="H965" s="6" t="s">
        <v>7631</v>
      </c>
      <c r="I965" s="6" t="s">
        <v>7632</v>
      </c>
      <c r="J965" s="6" t="s">
        <v>36</v>
      </c>
      <c r="K965" s="6" t="s">
        <v>115</v>
      </c>
      <c r="L965"/>
      <c r="M965"/>
      <c r="N965"/>
      <c r="O965"/>
      <c r="P965"/>
      <c r="Q965"/>
    </row>
    <row r="966" spans="1:17" ht="24.95" hidden="1" customHeight="1">
      <c r="A966" s="10" t="s">
        <v>6741</v>
      </c>
      <c r="B966" s="10" t="s">
        <v>7100</v>
      </c>
      <c r="C966" s="6" t="s">
        <v>42</v>
      </c>
      <c r="D966" s="142" t="s">
        <v>7633</v>
      </c>
      <c r="E966" s="78" t="s">
        <v>7634</v>
      </c>
      <c r="F966" s="78" t="s">
        <v>7635</v>
      </c>
      <c r="G966" s="134">
        <v>47000000</v>
      </c>
      <c r="H966" s="78" t="s">
        <v>7636</v>
      </c>
      <c r="I966" s="78" t="s">
        <v>7637</v>
      </c>
      <c r="J966" s="6" t="s">
        <v>7638</v>
      </c>
      <c r="K966" s="6" t="s">
        <v>115</v>
      </c>
    </row>
    <row r="967" spans="1:17" ht="24.95" hidden="1" customHeight="1">
      <c r="A967" s="10" t="s">
        <v>6741</v>
      </c>
      <c r="B967" s="10" t="s">
        <v>7100</v>
      </c>
      <c r="C967" s="6" t="s">
        <v>42</v>
      </c>
      <c r="D967" s="6" t="s">
        <v>7639</v>
      </c>
      <c r="E967" s="78" t="s">
        <v>7640</v>
      </c>
      <c r="F967" s="78" t="s">
        <v>6527</v>
      </c>
      <c r="G967" s="134">
        <v>50000000</v>
      </c>
      <c r="H967" s="78" t="s">
        <v>7641</v>
      </c>
      <c r="I967" s="78" t="s">
        <v>7642</v>
      </c>
      <c r="J967" s="6" t="s">
        <v>36</v>
      </c>
      <c r="K967" s="6" t="s">
        <v>7643</v>
      </c>
    </row>
    <row r="968" spans="1:17" ht="24.95" hidden="1" customHeight="1">
      <c r="A968" s="10" t="s">
        <v>6741</v>
      </c>
      <c r="B968" s="10" t="s">
        <v>7100</v>
      </c>
      <c r="C968" s="6" t="s">
        <v>42</v>
      </c>
      <c r="D968" s="6" t="s">
        <v>7644</v>
      </c>
      <c r="E968" s="78" t="s">
        <v>7640</v>
      </c>
      <c r="F968" s="6" t="s">
        <v>6527</v>
      </c>
      <c r="G968" s="134">
        <v>100000000</v>
      </c>
      <c r="H968" s="6" t="s">
        <v>7641</v>
      </c>
      <c r="I968" s="6" t="s">
        <v>7642</v>
      </c>
      <c r="J968" s="6" t="s">
        <v>36</v>
      </c>
      <c r="K968" s="6" t="s">
        <v>115</v>
      </c>
    </row>
    <row r="969" spans="1:17" ht="24.95" hidden="1" customHeight="1">
      <c r="A969" s="10" t="s">
        <v>6741</v>
      </c>
      <c r="B969" s="10" t="s">
        <v>7100</v>
      </c>
      <c r="C969" s="6" t="s">
        <v>42</v>
      </c>
      <c r="D969" s="6" t="s">
        <v>7645</v>
      </c>
      <c r="E969" s="78" t="s">
        <v>7640</v>
      </c>
      <c r="F969" s="6" t="s">
        <v>6527</v>
      </c>
      <c r="G969" s="134">
        <v>30000000</v>
      </c>
      <c r="H969" s="6" t="s">
        <v>7636</v>
      </c>
      <c r="I969" s="6" t="s">
        <v>7637</v>
      </c>
      <c r="J969" s="6" t="s">
        <v>36</v>
      </c>
      <c r="K969" s="6" t="s">
        <v>115</v>
      </c>
    </row>
    <row r="970" spans="1:17" ht="24.95" hidden="1" customHeight="1">
      <c r="A970" s="10" t="s">
        <v>6741</v>
      </c>
      <c r="B970" s="10" t="s">
        <v>7100</v>
      </c>
      <c r="C970" s="50" t="s">
        <v>7629</v>
      </c>
      <c r="D970" s="50" t="s">
        <v>7646</v>
      </c>
      <c r="E970" s="50" t="s">
        <v>149</v>
      </c>
      <c r="F970" s="50" t="s">
        <v>18</v>
      </c>
      <c r="G970" s="134">
        <f>29218471+28813092</f>
        <v>58031563</v>
      </c>
      <c r="H970" s="50" t="s">
        <v>7647</v>
      </c>
      <c r="I970" s="50" t="s">
        <v>7648</v>
      </c>
      <c r="J970" s="50" t="s">
        <v>36</v>
      </c>
      <c r="K970" s="50" t="s">
        <v>6530</v>
      </c>
    </row>
    <row r="971" spans="1:17" ht="24.95" hidden="1" customHeight="1">
      <c r="A971" s="10" t="s">
        <v>6524</v>
      </c>
      <c r="B971" s="10" t="s">
        <v>6525</v>
      </c>
      <c r="C971" s="6" t="s">
        <v>180</v>
      </c>
      <c r="D971" s="6" t="s">
        <v>7649</v>
      </c>
      <c r="E971" s="6" t="s">
        <v>149</v>
      </c>
      <c r="F971" s="6" t="s">
        <v>18</v>
      </c>
      <c r="G971" s="120">
        <v>70000000</v>
      </c>
      <c r="H971" s="6" t="s">
        <v>7650</v>
      </c>
      <c r="I971" s="6" t="s">
        <v>7651</v>
      </c>
      <c r="J971" s="6" t="s">
        <v>1099</v>
      </c>
      <c r="K971" s="6" t="s">
        <v>115</v>
      </c>
    </row>
    <row r="972" spans="1:17" ht="24.95" hidden="1" customHeight="1">
      <c r="A972" s="10" t="s">
        <v>6524</v>
      </c>
      <c r="B972" s="10" t="s">
        <v>6525</v>
      </c>
      <c r="C972" s="6" t="s">
        <v>180</v>
      </c>
      <c r="D972" s="6" t="s">
        <v>7652</v>
      </c>
      <c r="E972" s="6" t="s">
        <v>149</v>
      </c>
      <c r="F972" s="6" t="s">
        <v>18</v>
      </c>
      <c r="G972" s="120">
        <v>30000000</v>
      </c>
      <c r="H972" s="6" t="s">
        <v>7653</v>
      </c>
      <c r="I972" s="6" t="s">
        <v>7654</v>
      </c>
      <c r="J972" s="6" t="s">
        <v>1099</v>
      </c>
      <c r="K972" s="6" t="s">
        <v>115</v>
      </c>
    </row>
    <row r="973" spans="1:17" ht="24.95" hidden="1" customHeight="1">
      <c r="A973" s="6" t="s">
        <v>6524</v>
      </c>
      <c r="B973" s="6" t="s">
        <v>7573</v>
      </c>
      <c r="C973" s="6" t="s">
        <v>180</v>
      </c>
      <c r="D973" s="6" t="s">
        <v>7655</v>
      </c>
      <c r="E973" s="6" t="s">
        <v>149</v>
      </c>
      <c r="F973" s="6" t="s">
        <v>18</v>
      </c>
      <c r="G973" s="134">
        <v>11000000</v>
      </c>
      <c r="H973" s="6" t="s">
        <v>7656</v>
      </c>
      <c r="I973" s="6" t="s">
        <v>7657</v>
      </c>
      <c r="J973" s="6" t="s">
        <v>36</v>
      </c>
      <c r="K973" s="6" t="s">
        <v>115</v>
      </c>
    </row>
    <row r="974" spans="1:17" ht="24.95" hidden="1" customHeight="1">
      <c r="A974" s="10" t="s">
        <v>7658</v>
      </c>
      <c r="B974" s="10" t="s">
        <v>7659</v>
      </c>
      <c r="C974" s="6" t="s">
        <v>180</v>
      </c>
      <c r="D974" s="87" t="s">
        <v>7660</v>
      </c>
      <c r="E974" s="6" t="s">
        <v>19</v>
      </c>
      <c r="F974" s="6" t="s">
        <v>18</v>
      </c>
      <c r="G974" s="120">
        <v>600000000</v>
      </c>
      <c r="H974" s="6" t="s">
        <v>7661</v>
      </c>
      <c r="I974" s="6" t="s">
        <v>7662</v>
      </c>
      <c r="J974" s="6" t="s">
        <v>1099</v>
      </c>
      <c r="K974" s="6" t="s">
        <v>115</v>
      </c>
    </row>
    <row r="975" spans="1:17" ht="24.95" hidden="1" customHeight="1">
      <c r="A975" s="6" t="s">
        <v>7658</v>
      </c>
      <c r="B975" s="6" t="s">
        <v>7663</v>
      </c>
      <c r="C975" s="6" t="s">
        <v>180</v>
      </c>
      <c r="D975" s="181" t="s">
        <v>7664</v>
      </c>
      <c r="E975" s="6" t="s">
        <v>78</v>
      </c>
      <c r="F975" s="6" t="s">
        <v>18</v>
      </c>
      <c r="G975" s="120">
        <v>490000000</v>
      </c>
      <c r="H975" s="6" t="s">
        <v>7665</v>
      </c>
      <c r="I975" s="6" t="s">
        <v>7666</v>
      </c>
      <c r="J975" s="6" t="s">
        <v>36</v>
      </c>
      <c r="K975" s="6" t="s">
        <v>133</v>
      </c>
    </row>
    <row r="976" spans="1:17" ht="24.95" hidden="1" customHeight="1">
      <c r="A976" s="6" t="s">
        <v>7658</v>
      </c>
      <c r="B976" s="6" t="s">
        <v>7663</v>
      </c>
      <c r="C976" s="6" t="s">
        <v>180</v>
      </c>
      <c r="D976" s="6" t="s">
        <v>7667</v>
      </c>
      <c r="E976" s="6" t="s">
        <v>78</v>
      </c>
      <c r="F976" s="6" t="s">
        <v>18</v>
      </c>
      <c r="G976" s="120">
        <v>500000000</v>
      </c>
      <c r="H976" s="6" t="s">
        <v>7668</v>
      </c>
      <c r="I976" s="6" t="s">
        <v>7669</v>
      </c>
      <c r="J976" s="6" t="s">
        <v>36</v>
      </c>
      <c r="K976" s="6" t="s">
        <v>115</v>
      </c>
    </row>
    <row r="977" spans="1:17" ht="24.95" hidden="1" customHeight="1">
      <c r="A977" s="10" t="s">
        <v>6741</v>
      </c>
      <c r="B977" s="10" t="s">
        <v>7100</v>
      </c>
      <c r="C977" s="6" t="s">
        <v>7670</v>
      </c>
      <c r="D977" s="6" t="s">
        <v>7671</v>
      </c>
      <c r="E977" s="78" t="s">
        <v>7672</v>
      </c>
      <c r="F977" s="6" t="s">
        <v>7673</v>
      </c>
      <c r="G977" s="134">
        <v>1200000000</v>
      </c>
      <c r="H977" s="6" t="s">
        <v>7674</v>
      </c>
      <c r="I977" s="6" t="s">
        <v>7675</v>
      </c>
      <c r="J977" s="6" t="s">
        <v>36</v>
      </c>
      <c r="K977" s="6" t="s">
        <v>7676</v>
      </c>
    </row>
    <row r="978" spans="1:17" ht="24.95" hidden="1" customHeight="1">
      <c r="A978" s="10" t="s">
        <v>6741</v>
      </c>
      <c r="B978" s="10" t="s">
        <v>7100</v>
      </c>
      <c r="C978" s="50" t="s">
        <v>7670</v>
      </c>
      <c r="D978" s="50" t="s">
        <v>7677</v>
      </c>
      <c r="E978" s="50" t="s">
        <v>149</v>
      </c>
      <c r="F978" s="50" t="s">
        <v>18</v>
      </c>
      <c r="G978" s="134">
        <v>63748720</v>
      </c>
      <c r="H978" s="50" t="s">
        <v>7678</v>
      </c>
      <c r="I978" s="50" t="s">
        <v>7679</v>
      </c>
      <c r="J978" s="50" t="s">
        <v>1099</v>
      </c>
      <c r="K978" s="50" t="s">
        <v>7676</v>
      </c>
    </row>
    <row r="979" spans="1:17" ht="24.95" hidden="1" customHeight="1">
      <c r="A979" s="6" t="s">
        <v>7658</v>
      </c>
      <c r="B979" s="6" t="s">
        <v>7659</v>
      </c>
      <c r="C979" s="6" t="s">
        <v>7680</v>
      </c>
      <c r="D979" s="6" t="s">
        <v>7681</v>
      </c>
      <c r="E979" s="6" t="s">
        <v>78</v>
      </c>
      <c r="F979" s="6" t="s">
        <v>18</v>
      </c>
      <c r="G979" s="134">
        <v>505800000</v>
      </c>
      <c r="H979" s="6" t="s">
        <v>7682</v>
      </c>
      <c r="I979" s="6" t="s">
        <v>7683</v>
      </c>
      <c r="J979" s="6" t="s">
        <v>36</v>
      </c>
      <c r="K979" s="6" t="s">
        <v>115</v>
      </c>
    </row>
    <row r="980" spans="1:17" ht="24.95" hidden="1" customHeight="1">
      <c r="A980" s="10" t="s">
        <v>7658</v>
      </c>
      <c r="B980" s="10" t="s">
        <v>7659</v>
      </c>
      <c r="C980" s="6" t="s">
        <v>29</v>
      </c>
      <c r="D980" s="6" t="s">
        <v>7684</v>
      </c>
      <c r="E980" s="6" t="s">
        <v>19</v>
      </c>
      <c r="F980" s="6" t="s">
        <v>18</v>
      </c>
      <c r="G980" s="120">
        <v>770000000</v>
      </c>
      <c r="H980" s="6" t="s">
        <v>7685</v>
      </c>
      <c r="I980" s="6" t="s">
        <v>7686</v>
      </c>
      <c r="J980" s="6" t="s">
        <v>1099</v>
      </c>
      <c r="K980" s="6" t="s">
        <v>7676</v>
      </c>
    </row>
    <row r="981" spans="1:17" ht="24.95" hidden="1" customHeight="1">
      <c r="A981" s="43" t="s">
        <v>7658</v>
      </c>
      <c r="B981" s="43" t="s">
        <v>7659</v>
      </c>
      <c r="C981" s="7" t="s">
        <v>29</v>
      </c>
      <c r="D981" s="7" t="s">
        <v>7687</v>
      </c>
      <c r="E981" s="7" t="s">
        <v>19</v>
      </c>
      <c r="F981" s="7" t="s">
        <v>18</v>
      </c>
      <c r="G981" s="197">
        <v>1200000000</v>
      </c>
      <c r="H981" s="7" t="s">
        <v>7688</v>
      </c>
      <c r="I981" s="7" t="s">
        <v>7689</v>
      </c>
      <c r="J981" s="7" t="s">
        <v>1099</v>
      </c>
      <c r="K981" s="7" t="s">
        <v>7690</v>
      </c>
      <c r="L981" s="71"/>
      <c r="M981" s="71"/>
      <c r="N981" s="71"/>
      <c r="O981" s="71"/>
      <c r="P981" s="71"/>
      <c r="Q981" s="71"/>
    </row>
    <row r="982" spans="1:17" ht="24.95" hidden="1" customHeight="1">
      <c r="A982" s="6" t="s">
        <v>7658</v>
      </c>
      <c r="B982" s="6" t="s">
        <v>7659</v>
      </c>
      <c r="C982" s="6" t="s">
        <v>136</v>
      </c>
      <c r="D982" s="6" t="s">
        <v>7691</v>
      </c>
      <c r="E982" s="6" t="s">
        <v>7692</v>
      </c>
      <c r="F982" s="6" t="s">
        <v>7673</v>
      </c>
      <c r="G982" s="134">
        <v>16580000</v>
      </c>
      <c r="H982" s="6" t="s">
        <v>7693</v>
      </c>
      <c r="I982" s="6" t="s">
        <v>7694</v>
      </c>
      <c r="J982" s="6" t="s">
        <v>36</v>
      </c>
      <c r="K982" s="6" t="s">
        <v>115</v>
      </c>
    </row>
    <row r="983" spans="1:17" ht="24.95" hidden="1" customHeight="1">
      <c r="A983" s="6" t="s">
        <v>7658</v>
      </c>
      <c r="B983" s="6" t="s">
        <v>7659</v>
      </c>
      <c r="C983" s="6" t="s">
        <v>136</v>
      </c>
      <c r="D983" s="6" t="s">
        <v>7695</v>
      </c>
      <c r="E983" s="6" t="s">
        <v>7692</v>
      </c>
      <c r="F983" s="6" t="s">
        <v>7673</v>
      </c>
      <c r="G983" s="134">
        <v>196530000</v>
      </c>
      <c r="H983" s="6" t="s">
        <v>7693</v>
      </c>
      <c r="I983" s="6" t="s">
        <v>7694</v>
      </c>
      <c r="J983" s="6" t="s">
        <v>36</v>
      </c>
      <c r="K983" s="6" t="s">
        <v>115</v>
      </c>
    </row>
    <row r="984" spans="1:17" ht="24.95" hidden="1" customHeight="1">
      <c r="A984" s="10" t="s">
        <v>7658</v>
      </c>
      <c r="B984" s="10" t="s">
        <v>7659</v>
      </c>
      <c r="C984" s="6" t="s">
        <v>136</v>
      </c>
      <c r="D984" s="6" t="s">
        <v>7696</v>
      </c>
      <c r="E984" s="6" t="s">
        <v>19</v>
      </c>
      <c r="F984" s="6" t="s">
        <v>18</v>
      </c>
      <c r="G984" s="120">
        <v>1300000000</v>
      </c>
      <c r="H984" s="6" t="s">
        <v>7685</v>
      </c>
      <c r="I984" s="6" t="s">
        <v>7686</v>
      </c>
      <c r="J984" s="6" t="s">
        <v>1099</v>
      </c>
      <c r="K984" s="6" t="s">
        <v>7676</v>
      </c>
    </row>
    <row r="985" spans="1:17" ht="24.95" hidden="1" customHeight="1">
      <c r="A985" s="10" t="s">
        <v>7658</v>
      </c>
      <c r="B985" s="10" t="s">
        <v>7697</v>
      </c>
      <c r="C985" s="6" t="s">
        <v>7698</v>
      </c>
      <c r="D985" s="6" t="s">
        <v>7699</v>
      </c>
      <c r="E985" s="6" t="s">
        <v>7672</v>
      </c>
      <c r="F985" s="6" t="s">
        <v>7673</v>
      </c>
      <c r="G985" s="120">
        <v>100000000</v>
      </c>
      <c r="H985" s="6" t="s">
        <v>7700</v>
      </c>
      <c r="I985" s="6" t="s">
        <v>7701</v>
      </c>
      <c r="J985" s="6" t="s">
        <v>36</v>
      </c>
      <c r="K985" s="6" t="s">
        <v>6530</v>
      </c>
    </row>
    <row r="986" spans="1:17" ht="24.95" hidden="1" customHeight="1">
      <c r="A986" s="6" t="s">
        <v>6524</v>
      </c>
      <c r="B986" s="6" t="s">
        <v>7702</v>
      </c>
      <c r="C986" s="6" t="s">
        <v>213</v>
      </c>
      <c r="D986" s="181" t="s">
        <v>7703</v>
      </c>
      <c r="E986" s="6" t="s">
        <v>78</v>
      </c>
      <c r="F986" s="6" t="s">
        <v>18</v>
      </c>
      <c r="G986" s="120">
        <v>490000000</v>
      </c>
      <c r="H986" s="6" t="s">
        <v>7704</v>
      </c>
      <c r="I986" s="6" t="s">
        <v>7705</v>
      </c>
      <c r="J986" s="6" t="s">
        <v>36</v>
      </c>
      <c r="K986" s="6" t="s">
        <v>133</v>
      </c>
    </row>
    <row r="987" spans="1:17" ht="24.95" customHeight="1">
      <c r="A987" s="10" t="s">
        <v>6524</v>
      </c>
      <c r="B987" s="10" t="s">
        <v>7573</v>
      </c>
      <c r="C987" s="6" t="s">
        <v>126</v>
      </c>
      <c r="D987" s="20" t="s">
        <v>7706</v>
      </c>
      <c r="E987" s="6" t="s">
        <v>19</v>
      </c>
      <c r="F987" s="6" t="s">
        <v>6527</v>
      </c>
      <c r="G987" s="120">
        <v>710000000</v>
      </c>
      <c r="H987" s="6" t="s">
        <v>7707</v>
      </c>
      <c r="I987" s="6" t="s">
        <v>7708</v>
      </c>
      <c r="J987" s="6" t="s">
        <v>36</v>
      </c>
      <c r="K987" s="6" t="s">
        <v>6646</v>
      </c>
      <c r="L987" s="71"/>
      <c r="M987" s="71"/>
      <c r="N987" s="71"/>
      <c r="O987" s="71"/>
      <c r="P987" s="71"/>
      <c r="Q987" s="71"/>
    </row>
    <row r="988" spans="1:17" ht="24.95" customHeight="1">
      <c r="A988" s="6" t="s">
        <v>6650</v>
      </c>
      <c r="B988" s="6" t="s">
        <v>7709</v>
      </c>
      <c r="C988" s="6" t="s">
        <v>126</v>
      </c>
      <c r="D988" s="6" t="s">
        <v>7710</v>
      </c>
      <c r="E988" s="6" t="s">
        <v>78</v>
      </c>
      <c r="F988" s="6" t="s">
        <v>18</v>
      </c>
      <c r="G988" s="120">
        <v>160000000</v>
      </c>
      <c r="H988" s="6" t="s">
        <v>7711</v>
      </c>
      <c r="I988" s="6" t="s">
        <v>7712</v>
      </c>
      <c r="J988" s="6" t="s">
        <v>36</v>
      </c>
      <c r="K988" s="6" t="s">
        <v>115</v>
      </c>
    </row>
    <row r="989" spans="1:17" ht="24.95" hidden="1" customHeight="1">
      <c r="A989" s="6" t="s">
        <v>6956</v>
      </c>
      <c r="B989" s="6" t="s">
        <v>7100</v>
      </c>
      <c r="C989" s="6" t="s">
        <v>108</v>
      </c>
      <c r="D989" s="130" t="s">
        <v>7713</v>
      </c>
      <c r="E989" s="6" t="s">
        <v>19</v>
      </c>
      <c r="F989" s="6" t="s">
        <v>119</v>
      </c>
      <c r="G989" s="120">
        <v>3000000</v>
      </c>
      <c r="H989" s="6" t="s">
        <v>7714</v>
      </c>
      <c r="I989" s="6" t="s">
        <v>7715</v>
      </c>
      <c r="J989" s="6" t="s">
        <v>36</v>
      </c>
      <c r="K989" s="6"/>
    </row>
    <row r="990" spans="1:17" ht="24.95" hidden="1" customHeight="1">
      <c r="A990" s="6" t="s">
        <v>7111</v>
      </c>
      <c r="B990" s="6" t="s">
        <v>7100</v>
      </c>
      <c r="C990" s="6" t="s">
        <v>108</v>
      </c>
      <c r="D990" s="130" t="s">
        <v>7716</v>
      </c>
      <c r="E990" s="6" t="s">
        <v>149</v>
      </c>
      <c r="F990" s="6" t="s">
        <v>119</v>
      </c>
      <c r="G990" s="120">
        <v>9770000</v>
      </c>
      <c r="H990" s="6" t="s">
        <v>7717</v>
      </c>
      <c r="I990" s="6" t="s">
        <v>7718</v>
      </c>
      <c r="J990" s="6" t="s">
        <v>36</v>
      </c>
      <c r="K990" s="6"/>
    </row>
    <row r="991" spans="1:17" ht="24.95" hidden="1" customHeight="1">
      <c r="A991" s="6" t="s">
        <v>7111</v>
      </c>
      <c r="B991" s="6" t="s">
        <v>7100</v>
      </c>
      <c r="C991" s="6" t="s">
        <v>108</v>
      </c>
      <c r="D991" s="130" t="s">
        <v>7719</v>
      </c>
      <c r="E991" s="6" t="s">
        <v>78</v>
      </c>
      <c r="F991" s="6" t="s">
        <v>18</v>
      </c>
      <c r="G991" s="120">
        <v>380000000</v>
      </c>
      <c r="H991" s="6" t="s">
        <v>7720</v>
      </c>
      <c r="I991" s="6" t="s">
        <v>7721</v>
      </c>
      <c r="J991" s="6" t="s">
        <v>36</v>
      </c>
      <c r="K991" s="6"/>
    </row>
    <row r="992" spans="1:17" ht="24.95" hidden="1" customHeight="1">
      <c r="A992" s="6" t="s">
        <v>7111</v>
      </c>
      <c r="B992" s="6" t="s">
        <v>6667</v>
      </c>
      <c r="C992" s="6" t="s">
        <v>108</v>
      </c>
      <c r="D992" s="130" t="s">
        <v>7722</v>
      </c>
      <c r="E992" s="6" t="s">
        <v>78</v>
      </c>
      <c r="F992" s="6" t="s">
        <v>18</v>
      </c>
      <c r="G992" s="120">
        <v>1500000000</v>
      </c>
      <c r="H992" s="6" t="s">
        <v>7723</v>
      </c>
      <c r="I992" s="6" t="s">
        <v>7724</v>
      </c>
      <c r="J992" s="6" t="s">
        <v>36</v>
      </c>
      <c r="K992" s="6"/>
    </row>
    <row r="993" spans="1:11" ht="24.95" hidden="1" customHeight="1">
      <c r="A993" s="6" t="s">
        <v>7111</v>
      </c>
      <c r="B993" s="6" t="s">
        <v>7100</v>
      </c>
      <c r="C993" s="6" t="s">
        <v>108</v>
      </c>
      <c r="D993" s="130" t="s">
        <v>7725</v>
      </c>
      <c r="E993" s="6" t="s">
        <v>149</v>
      </c>
      <c r="F993" s="6" t="s">
        <v>18</v>
      </c>
      <c r="G993" s="120">
        <v>25000000</v>
      </c>
      <c r="H993" s="6" t="s">
        <v>7726</v>
      </c>
      <c r="I993" s="6" t="s">
        <v>7727</v>
      </c>
      <c r="J993" s="6" t="s">
        <v>36</v>
      </c>
      <c r="K993" s="6"/>
    </row>
    <row r="994" spans="1:11" ht="24.95" hidden="1" customHeight="1">
      <c r="A994" s="6" t="s">
        <v>7111</v>
      </c>
      <c r="B994" s="6" t="s">
        <v>7100</v>
      </c>
      <c r="C994" s="6" t="s">
        <v>108</v>
      </c>
      <c r="D994" s="130" t="s">
        <v>7728</v>
      </c>
      <c r="E994" s="6" t="s">
        <v>149</v>
      </c>
      <c r="F994" s="6" t="s">
        <v>18</v>
      </c>
      <c r="G994" s="120">
        <v>50000000</v>
      </c>
      <c r="H994" s="6" t="s">
        <v>7726</v>
      </c>
      <c r="I994" s="6" t="s">
        <v>7727</v>
      </c>
      <c r="J994" s="6" t="s">
        <v>36</v>
      </c>
      <c r="K994" s="6"/>
    </row>
    <row r="995" spans="1:11" ht="24.95" hidden="1" customHeight="1">
      <c r="A995" s="6" t="s">
        <v>7111</v>
      </c>
      <c r="B995" s="6" t="s">
        <v>7100</v>
      </c>
      <c r="C995" s="6" t="s">
        <v>108</v>
      </c>
      <c r="D995" s="130" t="s">
        <v>7729</v>
      </c>
      <c r="E995" s="6" t="s">
        <v>149</v>
      </c>
      <c r="F995" s="6" t="s">
        <v>119</v>
      </c>
      <c r="G995" s="120">
        <v>9000000</v>
      </c>
      <c r="H995" s="6" t="s">
        <v>7730</v>
      </c>
      <c r="I995" s="6" t="s">
        <v>7731</v>
      </c>
      <c r="J995" s="6" t="s">
        <v>36</v>
      </c>
      <c r="K995" s="6"/>
    </row>
    <row r="996" spans="1:11" ht="24.95" hidden="1" customHeight="1">
      <c r="A996" s="6" t="s">
        <v>6956</v>
      </c>
      <c r="B996" s="6" t="s">
        <v>7015</v>
      </c>
      <c r="C996" s="6" t="s">
        <v>108</v>
      </c>
      <c r="D996" s="130" t="s">
        <v>7732</v>
      </c>
      <c r="E996" s="6" t="s">
        <v>149</v>
      </c>
      <c r="F996" s="6" t="s">
        <v>18</v>
      </c>
      <c r="G996" s="120">
        <v>32000000</v>
      </c>
      <c r="H996" s="6" t="s">
        <v>7733</v>
      </c>
      <c r="I996" s="6" t="s">
        <v>7734</v>
      </c>
      <c r="J996" s="6" t="s">
        <v>36</v>
      </c>
      <c r="K996" s="6"/>
    </row>
    <row r="997" spans="1:11" ht="24.95" hidden="1" customHeight="1">
      <c r="A997" s="6" t="s">
        <v>6956</v>
      </c>
      <c r="B997" s="6" t="s">
        <v>7015</v>
      </c>
      <c r="C997" s="6" t="s">
        <v>108</v>
      </c>
      <c r="D997" s="130" t="s">
        <v>7735</v>
      </c>
      <c r="E997" s="6" t="s">
        <v>149</v>
      </c>
      <c r="F997" s="6" t="s">
        <v>18</v>
      </c>
      <c r="G997" s="120">
        <v>520000000</v>
      </c>
      <c r="H997" s="6" t="s">
        <v>7736</v>
      </c>
      <c r="I997" s="6" t="s">
        <v>7737</v>
      </c>
      <c r="J997" s="6" t="s">
        <v>36</v>
      </c>
      <c r="K997" s="6"/>
    </row>
    <row r="998" spans="1:11" ht="24.95" hidden="1" customHeight="1">
      <c r="A998" s="6" t="s">
        <v>6956</v>
      </c>
      <c r="B998" s="6" t="s">
        <v>7015</v>
      </c>
      <c r="C998" s="6" t="s">
        <v>108</v>
      </c>
      <c r="D998" s="130" t="s">
        <v>7738</v>
      </c>
      <c r="E998" s="6" t="s">
        <v>149</v>
      </c>
      <c r="F998" s="6" t="s">
        <v>18</v>
      </c>
      <c r="G998" s="120">
        <v>50000000</v>
      </c>
      <c r="H998" s="6" t="s">
        <v>7739</v>
      </c>
      <c r="I998" s="6" t="s">
        <v>7740</v>
      </c>
      <c r="J998" s="6" t="s">
        <v>36</v>
      </c>
      <c r="K998" s="6"/>
    </row>
    <row r="999" spans="1:11" ht="24.95" hidden="1" customHeight="1">
      <c r="A999" s="6" t="s">
        <v>6956</v>
      </c>
      <c r="B999" s="6" t="s">
        <v>7100</v>
      </c>
      <c r="C999" s="6" t="s">
        <v>42</v>
      </c>
      <c r="D999" s="130" t="s">
        <v>7741</v>
      </c>
      <c r="E999" s="6" t="s">
        <v>78</v>
      </c>
      <c r="F999" s="6" t="s">
        <v>18</v>
      </c>
      <c r="G999" s="120">
        <v>200000000</v>
      </c>
      <c r="H999" s="6" t="s">
        <v>7030</v>
      </c>
      <c r="I999" s="6" t="s">
        <v>7031</v>
      </c>
      <c r="J999" s="6" t="s">
        <v>36</v>
      </c>
      <c r="K999" s="6"/>
    </row>
    <row r="1000" spans="1:11" ht="24.95" hidden="1" customHeight="1">
      <c r="A1000" s="6" t="s">
        <v>6956</v>
      </c>
      <c r="B1000" s="6" t="s">
        <v>7100</v>
      </c>
      <c r="C1000" s="6" t="s">
        <v>42</v>
      </c>
      <c r="D1000" s="130" t="s">
        <v>7742</v>
      </c>
      <c r="E1000" s="6" t="s">
        <v>149</v>
      </c>
      <c r="F1000" s="6" t="s">
        <v>18</v>
      </c>
      <c r="G1000" s="120">
        <v>12000000</v>
      </c>
      <c r="H1000" s="6" t="s">
        <v>7743</v>
      </c>
      <c r="I1000" s="6" t="s">
        <v>7744</v>
      </c>
      <c r="J1000" s="6" t="s">
        <v>36</v>
      </c>
      <c r="K1000" s="6"/>
    </row>
    <row r="1001" spans="1:11" ht="24.95" hidden="1" customHeight="1">
      <c r="A1001" s="10" t="s">
        <v>7745</v>
      </c>
      <c r="B1001" s="10" t="s">
        <v>7573</v>
      </c>
      <c r="C1001" s="6" t="s">
        <v>42</v>
      </c>
      <c r="D1001" s="130" t="s">
        <v>7746</v>
      </c>
      <c r="E1001" s="6" t="s">
        <v>144</v>
      </c>
      <c r="F1001" s="6" t="s">
        <v>18</v>
      </c>
      <c r="G1001" s="120">
        <v>130000000</v>
      </c>
      <c r="H1001" s="6" t="s">
        <v>7747</v>
      </c>
      <c r="I1001" s="6" t="s">
        <v>7748</v>
      </c>
      <c r="J1001" s="6" t="s">
        <v>36</v>
      </c>
      <c r="K1001" s="6"/>
    </row>
    <row r="1002" spans="1:11" ht="24.95" hidden="1" customHeight="1">
      <c r="A1002" s="6" t="s">
        <v>7745</v>
      </c>
      <c r="B1002" s="10" t="s">
        <v>7573</v>
      </c>
      <c r="C1002" s="6" t="s">
        <v>42</v>
      </c>
      <c r="D1002" s="130" t="s">
        <v>7749</v>
      </c>
      <c r="E1002" s="6" t="s">
        <v>149</v>
      </c>
      <c r="F1002" s="6" t="s">
        <v>18</v>
      </c>
      <c r="G1002" s="120">
        <v>550000000</v>
      </c>
      <c r="H1002" s="6" t="s">
        <v>7750</v>
      </c>
      <c r="I1002" s="6" t="s">
        <v>7751</v>
      </c>
      <c r="J1002" s="6" t="s">
        <v>36</v>
      </c>
      <c r="K1002" s="6"/>
    </row>
    <row r="1003" spans="1:11" ht="24.95" hidden="1" customHeight="1">
      <c r="A1003" s="6" t="s">
        <v>7745</v>
      </c>
      <c r="B1003" s="6" t="s">
        <v>7100</v>
      </c>
      <c r="C1003" s="6" t="s">
        <v>42</v>
      </c>
      <c r="D1003" s="130" t="s">
        <v>7752</v>
      </c>
      <c r="E1003" s="6" t="s">
        <v>19</v>
      </c>
      <c r="F1003" s="6" t="s">
        <v>18</v>
      </c>
      <c r="G1003" s="120">
        <v>143000000</v>
      </c>
      <c r="H1003" s="6" t="s">
        <v>7753</v>
      </c>
      <c r="I1003" s="6" t="s">
        <v>7754</v>
      </c>
      <c r="J1003" s="6" t="s">
        <v>36</v>
      </c>
      <c r="K1003" s="6"/>
    </row>
    <row r="1004" spans="1:11" ht="24.95" hidden="1" customHeight="1">
      <c r="A1004" s="6" t="s">
        <v>7745</v>
      </c>
      <c r="B1004" s="6" t="s">
        <v>7100</v>
      </c>
      <c r="C1004" s="6" t="s">
        <v>42</v>
      </c>
      <c r="D1004" s="130" t="s">
        <v>7755</v>
      </c>
      <c r="E1004" s="6" t="s">
        <v>19</v>
      </c>
      <c r="F1004" s="6" t="s">
        <v>18</v>
      </c>
      <c r="G1004" s="120">
        <v>235000000</v>
      </c>
      <c r="H1004" s="6" t="s">
        <v>7753</v>
      </c>
      <c r="I1004" s="6" t="s">
        <v>7754</v>
      </c>
      <c r="J1004" s="6" t="s">
        <v>36</v>
      </c>
      <c r="K1004" s="6"/>
    </row>
    <row r="1005" spans="1:11" ht="24.95" hidden="1" customHeight="1">
      <c r="A1005" s="6" t="s">
        <v>7756</v>
      </c>
      <c r="B1005" s="6" t="s">
        <v>7100</v>
      </c>
      <c r="C1005" s="6" t="s">
        <v>42</v>
      </c>
      <c r="D1005" s="130" t="s">
        <v>7757</v>
      </c>
      <c r="E1005" s="6" t="s">
        <v>19</v>
      </c>
      <c r="F1005" s="6" t="s">
        <v>18</v>
      </c>
      <c r="G1005" s="120">
        <v>35000000</v>
      </c>
      <c r="H1005" s="6" t="s">
        <v>7758</v>
      </c>
      <c r="I1005" s="6" t="s">
        <v>7759</v>
      </c>
      <c r="J1005" s="6" t="s">
        <v>36</v>
      </c>
      <c r="K1005" s="6"/>
    </row>
    <row r="1006" spans="1:11" ht="24.95" hidden="1" customHeight="1">
      <c r="A1006" s="6" t="s">
        <v>7756</v>
      </c>
      <c r="B1006" s="6" t="s">
        <v>7100</v>
      </c>
      <c r="C1006" s="6" t="s">
        <v>42</v>
      </c>
      <c r="D1006" s="130" t="s">
        <v>7760</v>
      </c>
      <c r="E1006" s="6" t="s">
        <v>19</v>
      </c>
      <c r="F1006" s="6" t="s">
        <v>18</v>
      </c>
      <c r="G1006" s="120">
        <v>35000000</v>
      </c>
      <c r="H1006" s="6" t="s">
        <v>7761</v>
      </c>
      <c r="I1006" s="6" t="s">
        <v>7762</v>
      </c>
      <c r="J1006" s="6" t="s">
        <v>36</v>
      </c>
      <c r="K1006" s="6"/>
    </row>
    <row r="1007" spans="1:11" ht="24.95" hidden="1" customHeight="1">
      <c r="A1007" s="6" t="s">
        <v>7756</v>
      </c>
      <c r="B1007" s="6" t="s">
        <v>7100</v>
      </c>
      <c r="C1007" s="6" t="s">
        <v>42</v>
      </c>
      <c r="D1007" s="130" t="s">
        <v>7763</v>
      </c>
      <c r="E1007" s="6" t="s">
        <v>19</v>
      </c>
      <c r="F1007" s="6" t="s">
        <v>18</v>
      </c>
      <c r="G1007" s="120">
        <v>35000000</v>
      </c>
      <c r="H1007" s="6" t="s">
        <v>7761</v>
      </c>
      <c r="I1007" s="6" t="s">
        <v>7762</v>
      </c>
      <c r="J1007" s="6" t="s">
        <v>36</v>
      </c>
      <c r="K1007" s="6"/>
    </row>
    <row r="1008" spans="1:11" ht="24.95" hidden="1" customHeight="1">
      <c r="A1008" s="6" t="s">
        <v>7756</v>
      </c>
      <c r="B1008" s="6" t="s">
        <v>7100</v>
      </c>
      <c r="C1008" s="6" t="s">
        <v>42</v>
      </c>
      <c r="D1008" s="130" t="s">
        <v>7764</v>
      </c>
      <c r="E1008" s="6" t="s">
        <v>19</v>
      </c>
      <c r="F1008" s="6" t="s">
        <v>18</v>
      </c>
      <c r="G1008" s="120">
        <v>35000000</v>
      </c>
      <c r="H1008" s="6" t="s">
        <v>7765</v>
      </c>
      <c r="I1008" s="6" t="s">
        <v>7766</v>
      </c>
      <c r="J1008" s="6" t="s">
        <v>36</v>
      </c>
      <c r="K1008" s="6"/>
    </row>
    <row r="1009" spans="1:11" ht="24.95" hidden="1" customHeight="1">
      <c r="A1009" s="6" t="s">
        <v>7756</v>
      </c>
      <c r="B1009" s="6" t="s">
        <v>7100</v>
      </c>
      <c r="C1009" s="6" t="s">
        <v>42</v>
      </c>
      <c r="D1009" s="130" t="s">
        <v>7767</v>
      </c>
      <c r="E1009" s="6" t="s">
        <v>19</v>
      </c>
      <c r="F1009" s="6" t="s">
        <v>18</v>
      </c>
      <c r="G1009" s="120">
        <v>35000000</v>
      </c>
      <c r="H1009" s="6" t="s">
        <v>7768</v>
      </c>
      <c r="I1009" s="6" t="s">
        <v>7769</v>
      </c>
      <c r="J1009" s="6" t="s">
        <v>36</v>
      </c>
      <c r="K1009" s="6"/>
    </row>
    <row r="1010" spans="1:11" ht="24.95" hidden="1" customHeight="1">
      <c r="A1010" s="6" t="s">
        <v>6956</v>
      </c>
      <c r="B1010" s="6" t="s">
        <v>7100</v>
      </c>
      <c r="C1010" s="6" t="s">
        <v>42</v>
      </c>
      <c r="D1010" s="130" t="s">
        <v>7770</v>
      </c>
      <c r="E1010" s="6" t="s">
        <v>19</v>
      </c>
      <c r="F1010" s="6" t="s">
        <v>18</v>
      </c>
      <c r="G1010" s="120">
        <v>173000000</v>
      </c>
      <c r="H1010" s="6" t="s">
        <v>7771</v>
      </c>
      <c r="I1010" s="6" t="s">
        <v>7772</v>
      </c>
      <c r="J1010" s="6" t="s">
        <v>36</v>
      </c>
      <c r="K1010" s="6"/>
    </row>
    <row r="1011" spans="1:11" ht="24.95" hidden="1" customHeight="1">
      <c r="A1011" s="6" t="s">
        <v>6956</v>
      </c>
      <c r="B1011" s="6" t="s">
        <v>7573</v>
      </c>
      <c r="C1011" s="6" t="s">
        <v>42</v>
      </c>
      <c r="D1011" s="130" t="s">
        <v>7773</v>
      </c>
      <c r="E1011" s="6" t="s">
        <v>19</v>
      </c>
      <c r="F1011" s="6" t="s">
        <v>18</v>
      </c>
      <c r="G1011" s="120">
        <v>534000000</v>
      </c>
      <c r="H1011" s="6" t="s">
        <v>7774</v>
      </c>
      <c r="I1011" s="6" t="s">
        <v>7775</v>
      </c>
      <c r="J1011" s="6" t="s">
        <v>36</v>
      </c>
      <c r="K1011" s="6"/>
    </row>
    <row r="1012" spans="1:11" ht="24.95" hidden="1" customHeight="1">
      <c r="A1012" s="6" t="s">
        <v>6956</v>
      </c>
      <c r="B1012" s="6" t="s">
        <v>7100</v>
      </c>
      <c r="C1012" s="6" t="s">
        <v>42</v>
      </c>
      <c r="D1012" s="130" t="s">
        <v>7776</v>
      </c>
      <c r="E1012" s="6" t="s">
        <v>239</v>
      </c>
      <c r="F1012" s="6" t="s">
        <v>18</v>
      </c>
      <c r="G1012" s="120">
        <v>244442000</v>
      </c>
      <c r="H1012" s="6" t="s">
        <v>7777</v>
      </c>
      <c r="I1012" s="6" t="s">
        <v>7778</v>
      </c>
      <c r="J1012" s="6" t="s">
        <v>36</v>
      </c>
      <c r="K1012" s="6"/>
    </row>
    <row r="1013" spans="1:11" ht="24.95" hidden="1" customHeight="1">
      <c r="A1013" s="6" t="s">
        <v>7745</v>
      </c>
      <c r="B1013" s="6" t="s">
        <v>7100</v>
      </c>
      <c r="C1013" s="6" t="s">
        <v>42</v>
      </c>
      <c r="D1013" s="130" t="s">
        <v>7779</v>
      </c>
      <c r="E1013" s="6" t="s">
        <v>149</v>
      </c>
      <c r="F1013" s="6" t="s">
        <v>18</v>
      </c>
      <c r="G1013" s="120">
        <v>215000000</v>
      </c>
      <c r="H1013" s="6" t="s">
        <v>7723</v>
      </c>
      <c r="I1013" s="6" t="s">
        <v>7724</v>
      </c>
      <c r="J1013" s="6" t="s">
        <v>36</v>
      </c>
      <c r="K1013" s="6"/>
    </row>
    <row r="1014" spans="1:11" ht="24.95" hidden="1" customHeight="1">
      <c r="A1014" s="6" t="s">
        <v>7745</v>
      </c>
      <c r="B1014" s="6" t="s">
        <v>7573</v>
      </c>
      <c r="C1014" s="6" t="s">
        <v>42</v>
      </c>
      <c r="D1014" s="130" t="s">
        <v>7780</v>
      </c>
      <c r="E1014" s="6" t="s">
        <v>78</v>
      </c>
      <c r="F1014" s="6" t="s">
        <v>18</v>
      </c>
      <c r="G1014" s="120">
        <v>200000000</v>
      </c>
      <c r="H1014" s="6" t="s">
        <v>6954</v>
      </c>
      <c r="I1014" s="6" t="s">
        <v>6955</v>
      </c>
      <c r="J1014" s="6" t="s">
        <v>36</v>
      </c>
      <c r="K1014" s="6"/>
    </row>
    <row r="1015" spans="1:11" ht="24.95" hidden="1" customHeight="1">
      <c r="A1015" s="6" t="s">
        <v>7745</v>
      </c>
      <c r="B1015" s="6" t="s">
        <v>7781</v>
      </c>
      <c r="C1015" s="6" t="s">
        <v>42</v>
      </c>
      <c r="D1015" s="130" t="s">
        <v>7782</v>
      </c>
      <c r="E1015" s="6" t="s">
        <v>78</v>
      </c>
      <c r="F1015" s="6" t="s">
        <v>18</v>
      </c>
      <c r="G1015" s="120">
        <v>239000000</v>
      </c>
      <c r="H1015" s="6" t="s">
        <v>7783</v>
      </c>
      <c r="I1015" s="6" t="s">
        <v>7784</v>
      </c>
      <c r="J1015" s="6" t="s">
        <v>36</v>
      </c>
      <c r="K1015" s="6"/>
    </row>
    <row r="1016" spans="1:11" ht="24.95" hidden="1" customHeight="1">
      <c r="A1016" s="6" t="s">
        <v>6956</v>
      </c>
      <c r="B1016" s="6" t="s">
        <v>7015</v>
      </c>
      <c r="C1016" s="6" t="s">
        <v>42</v>
      </c>
      <c r="D1016" s="130" t="s">
        <v>7785</v>
      </c>
      <c r="E1016" s="6" t="s">
        <v>149</v>
      </c>
      <c r="F1016" s="6" t="s">
        <v>18</v>
      </c>
      <c r="G1016" s="120">
        <v>86500000</v>
      </c>
      <c r="H1016" s="6" t="s">
        <v>7020</v>
      </c>
      <c r="I1016" s="6" t="s">
        <v>7021</v>
      </c>
      <c r="J1016" s="6" t="s">
        <v>36</v>
      </c>
      <c r="K1016" s="6"/>
    </row>
    <row r="1017" spans="1:11" ht="24.95" hidden="1" customHeight="1">
      <c r="A1017" s="6" t="s">
        <v>6956</v>
      </c>
      <c r="B1017" s="6" t="s">
        <v>7015</v>
      </c>
      <c r="C1017" s="6" t="s">
        <v>42</v>
      </c>
      <c r="D1017" s="130" t="s">
        <v>7786</v>
      </c>
      <c r="E1017" s="6" t="s">
        <v>144</v>
      </c>
      <c r="F1017" s="6" t="s">
        <v>18</v>
      </c>
      <c r="G1017" s="120">
        <v>60000000</v>
      </c>
      <c r="H1017" s="6" t="s">
        <v>7787</v>
      </c>
      <c r="I1017" s="6" t="s">
        <v>7788</v>
      </c>
      <c r="J1017" s="6" t="s">
        <v>36</v>
      </c>
      <c r="K1017" s="6"/>
    </row>
    <row r="1018" spans="1:11" ht="24.95" hidden="1" customHeight="1">
      <c r="A1018" s="6" t="s">
        <v>6956</v>
      </c>
      <c r="B1018" s="6" t="s">
        <v>6957</v>
      </c>
      <c r="C1018" s="6" t="s">
        <v>42</v>
      </c>
      <c r="D1018" s="130" t="s">
        <v>7789</v>
      </c>
      <c r="E1018" s="6" t="s">
        <v>19</v>
      </c>
      <c r="F1018" s="6" t="s">
        <v>18</v>
      </c>
      <c r="G1018" s="120">
        <v>12000000</v>
      </c>
      <c r="H1018" s="6" t="s">
        <v>3416</v>
      </c>
      <c r="I1018" s="6" t="s">
        <v>7170</v>
      </c>
      <c r="J1018" s="6" t="s">
        <v>36</v>
      </c>
      <c r="K1018" s="6"/>
    </row>
    <row r="1019" spans="1:11" ht="24.95" hidden="1" customHeight="1">
      <c r="A1019" s="6" t="s">
        <v>6956</v>
      </c>
      <c r="B1019" s="6" t="s">
        <v>7100</v>
      </c>
      <c r="C1019" s="6" t="s">
        <v>180</v>
      </c>
      <c r="D1019" s="130" t="s">
        <v>7790</v>
      </c>
      <c r="E1019" s="6" t="s">
        <v>78</v>
      </c>
      <c r="F1019" s="6" t="s">
        <v>18</v>
      </c>
      <c r="G1019" s="120">
        <v>210000000</v>
      </c>
      <c r="H1019" s="6" t="s">
        <v>7023</v>
      </c>
      <c r="I1019" s="6" t="s">
        <v>7024</v>
      </c>
      <c r="J1019" s="6" t="s">
        <v>36</v>
      </c>
      <c r="K1019" s="6"/>
    </row>
    <row r="1020" spans="1:11" ht="24.95" hidden="1" customHeight="1">
      <c r="A1020" s="6" t="s">
        <v>7745</v>
      </c>
      <c r="B1020" s="10" t="s">
        <v>7573</v>
      </c>
      <c r="C1020" s="6" t="s">
        <v>180</v>
      </c>
      <c r="D1020" s="130" t="s">
        <v>7791</v>
      </c>
      <c r="E1020" s="6" t="s">
        <v>78</v>
      </c>
      <c r="F1020" s="6" t="s">
        <v>18</v>
      </c>
      <c r="G1020" s="120">
        <v>1983300000</v>
      </c>
      <c r="H1020" s="6" t="s">
        <v>7046</v>
      </c>
      <c r="I1020" s="6" t="s">
        <v>7047</v>
      </c>
      <c r="J1020" s="6" t="s">
        <v>36</v>
      </c>
      <c r="K1020" s="6"/>
    </row>
    <row r="1021" spans="1:11" ht="24.95" hidden="1" customHeight="1">
      <c r="A1021" s="6" t="s">
        <v>7745</v>
      </c>
      <c r="B1021" s="6" t="s">
        <v>7573</v>
      </c>
      <c r="C1021" s="6" t="s">
        <v>180</v>
      </c>
      <c r="D1021" s="130" t="s">
        <v>7792</v>
      </c>
      <c r="E1021" s="6" t="s">
        <v>19</v>
      </c>
      <c r="F1021" s="6" t="s">
        <v>18</v>
      </c>
      <c r="G1021" s="120">
        <v>87333000</v>
      </c>
      <c r="H1021" s="6" t="s">
        <v>7793</v>
      </c>
      <c r="I1021" s="6" t="s">
        <v>7794</v>
      </c>
      <c r="J1021" s="6" t="s">
        <v>36</v>
      </c>
      <c r="K1021" s="6"/>
    </row>
    <row r="1022" spans="1:11" ht="24.95" hidden="1" customHeight="1">
      <c r="A1022" s="6" t="s">
        <v>7745</v>
      </c>
      <c r="B1022" s="6" t="s">
        <v>7100</v>
      </c>
      <c r="C1022" s="6" t="s">
        <v>180</v>
      </c>
      <c r="D1022" s="130" t="s">
        <v>7795</v>
      </c>
      <c r="E1022" s="6" t="s">
        <v>19</v>
      </c>
      <c r="F1022" s="6" t="s">
        <v>18</v>
      </c>
      <c r="G1022" s="120">
        <v>296874000</v>
      </c>
      <c r="H1022" s="6" t="s">
        <v>7793</v>
      </c>
      <c r="I1022" s="6" t="s">
        <v>7794</v>
      </c>
      <c r="J1022" s="6" t="s">
        <v>36</v>
      </c>
      <c r="K1022" s="6"/>
    </row>
    <row r="1023" spans="1:11" ht="24.95" hidden="1" customHeight="1">
      <c r="A1023" s="6" t="s">
        <v>7111</v>
      </c>
      <c r="B1023" s="6" t="s">
        <v>7100</v>
      </c>
      <c r="C1023" s="6" t="s">
        <v>180</v>
      </c>
      <c r="D1023" s="130" t="s">
        <v>7796</v>
      </c>
      <c r="E1023" s="6" t="s">
        <v>19</v>
      </c>
      <c r="F1023" s="6" t="s">
        <v>18</v>
      </c>
      <c r="G1023" s="120">
        <v>610520000</v>
      </c>
      <c r="H1023" s="6" t="s">
        <v>7797</v>
      </c>
      <c r="I1023" s="6" t="s">
        <v>7798</v>
      </c>
      <c r="J1023" s="6" t="s">
        <v>36</v>
      </c>
      <c r="K1023" s="6"/>
    </row>
    <row r="1024" spans="1:11" ht="24.95" hidden="1" customHeight="1">
      <c r="A1024" s="6" t="s">
        <v>7111</v>
      </c>
      <c r="B1024" s="6" t="s">
        <v>7100</v>
      </c>
      <c r="C1024" s="6" t="s">
        <v>180</v>
      </c>
      <c r="D1024" s="130" t="s">
        <v>7799</v>
      </c>
      <c r="E1024" s="6" t="s">
        <v>19</v>
      </c>
      <c r="F1024" s="6" t="s">
        <v>18</v>
      </c>
      <c r="G1024" s="120">
        <v>151000000</v>
      </c>
      <c r="H1024" s="6" t="s">
        <v>7753</v>
      </c>
      <c r="I1024" s="6" t="s">
        <v>7754</v>
      </c>
      <c r="J1024" s="6" t="s">
        <v>36</v>
      </c>
      <c r="K1024" s="6"/>
    </row>
    <row r="1025" spans="1:11" ht="24.95" hidden="1" customHeight="1">
      <c r="A1025" s="6" t="s">
        <v>6956</v>
      </c>
      <c r="B1025" s="6" t="s">
        <v>7100</v>
      </c>
      <c r="C1025" s="6" t="s">
        <v>180</v>
      </c>
      <c r="D1025" s="130" t="s">
        <v>7800</v>
      </c>
      <c r="E1025" s="6" t="s">
        <v>144</v>
      </c>
      <c r="F1025" s="6" t="s">
        <v>18</v>
      </c>
      <c r="G1025" s="120">
        <v>200000000</v>
      </c>
      <c r="H1025" s="6" t="s">
        <v>7801</v>
      </c>
      <c r="I1025" s="6" t="s">
        <v>7802</v>
      </c>
      <c r="J1025" s="6" t="s">
        <v>36</v>
      </c>
      <c r="K1025" s="6"/>
    </row>
    <row r="1026" spans="1:11" ht="24.95" hidden="1" customHeight="1">
      <c r="A1026" s="6" t="s">
        <v>6956</v>
      </c>
      <c r="B1026" s="6" t="s">
        <v>7100</v>
      </c>
      <c r="C1026" s="6" t="s">
        <v>180</v>
      </c>
      <c r="D1026" s="130" t="s">
        <v>7803</v>
      </c>
      <c r="E1026" s="6" t="s">
        <v>144</v>
      </c>
      <c r="F1026" s="6" t="s">
        <v>18</v>
      </c>
      <c r="G1026" s="120">
        <v>250000000</v>
      </c>
      <c r="H1026" s="6" t="s">
        <v>7801</v>
      </c>
      <c r="I1026" s="6" t="s">
        <v>7802</v>
      </c>
      <c r="J1026" s="6" t="s">
        <v>36</v>
      </c>
      <c r="K1026" s="6"/>
    </row>
    <row r="1027" spans="1:11" ht="24.95" hidden="1" customHeight="1">
      <c r="A1027" s="6" t="s">
        <v>7111</v>
      </c>
      <c r="B1027" s="6" t="s">
        <v>6667</v>
      </c>
      <c r="C1027" s="6" t="s">
        <v>180</v>
      </c>
      <c r="D1027" s="130" t="s">
        <v>7804</v>
      </c>
      <c r="E1027" s="6" t="s">
        <v>149</v>
      </c>
      <c r="F1027" s="6" t="s">
        <v>18</v>
      </c>
      <c r="G1027" s="120">
        <v>730000000</v>
      </c>
      <c r="H1027" s="6" t="s">
        <v>7726</v>
      </c>
      <c r="I1027" s="6" t="s">
        <v>7727</v>
      </c>
      <c r="J1027" s="6" t="s">
        <v>36</v>
      </c>
      <c r="K1027" s="6"/>
    </row>
    <row r="1028" spans="1:11" ht="24.95" hidden="1" customHeight="1">
      <c r="A1028" s="6" t="s">
        <v>7111</v>
      </c>
      <c r="B1028" s="6" t="s">
        <v>6667</v>
      </c>
      <c r="C1028" s="6" t="s">
        <v>180</v>
      </c>
      <c r="D1028" s="130" t="s">
        <v>7805</v>
      </c>
      <c r="E1028" s="6" t="s">
        <v>149</v>
      </c>
      <c r="F1028" s="6" t="s">
        <v>18</v>
      </c>
      <c r="G1028" s="120">
        <v>650000000</v>
      </c>
      <c r="H1028" s="6" t="s">
        <v>7726</v>
      </c>
      <c r="I1028" s="6" t="s">
        <v>7727</v>
      </c>
      <c r="J1028" s="6" t="s">
        <v>36</v>
      </c>
      <c r="K1028" s="6"/>
    </row>
    <row r="1029" spans="1:11" ht="24.95" hidden="1" customHeight="1">
      <c r="A1029" s="6" t="s">
        <v>7111</v>
      </c>
      <c r="B1029" s="6" t="s">
        <v>7100</v>
      </c>
      <c r="C1029" s="6" t="s">
        <v>180</v>
      </c>
      <c r="D1029" s="130" t="s">
        <v>7806</v>
      </c>
      <c r="E1029" s="6" t="s">
        <v>149</v>
      </c>
      <c r="F1029" s="6" t="s">
        <v>18</v>
      </c>
      <c r="G1029" s="120">
        <v>130000000</v>
      </c>
      <c r="H1029" s="6" t="s">
        <v>7807</v>
      </c>
      <c r="I1029" s="6" t="s">
        <v>7808</v>
      </c>
      <c r="J1029" s="6" t="s">
        <v>36</v>
      </c>
      <c r="K1029" s="6"/>
    </row>
    <row r="1030" spans="1:11" ht="24.95" hidden="1" customHeight="1">
      <c r="A1030" s="6" t="s">
        <v>7111</v>
      </c>
      <c r="B1030" s="6" t="s">
        <v>7100</v>
      </c>
      <c r="C1030" s="6" t="s">
        <v>180</v>
      </c>
      <c r="D1030" s="130" t="s">
        <v>7809</v>
      </c>
      <c r="E1030" s="6" t="s">
        <v>149</v>
      </c>
      <c r="F1030" s="6" t="s">
        <v>18</v>
      </c>
      <c r="G1030" s="120">
        <v>110000000</v>
      </c>
      <c r="H1030" s="6" t="s">
        <v>7807</v>
      </c>
      <c r="I1030" s="6" t="s">
        <v>7808</v>
      </c>
      <c r="J1030" s="6" t="s">
        <v>36</v>
      </c>
      <c r="K1030" s="6"/>
    </row>
    <row r="1031" spans="1:11" ht="24.95" hidden="1" customHeight="1">
      <c r="A1031" s="6" t="s">
        <v>7111</v>
      </c>
      <c r="B1031" s="6" t="s">
        <v>7100</v>
      </c>
      <c r="C1031" s="6" t="s">
        <v>180</v>
      </c>
      <c r="D1031" s="130" t="s">
        <v>7810</v>
      </c>
      <c r="E1031" s="6" t="s">
        <v>149</v>
      </c>
      <c r="F1031" s="6" t="s">
        <v>18</v>
      </c>
      <c r="G1031" s="120">
        <v>670000000</v>
      </c>
      <c r="H1031" s="6" t="s">
        <v>7730</v>
      </c>
      <c r="I1031" s="6" t="s">
        <v>7731</v>
      </c>
      <c r="J1031" s="6" t="s">
        <v>36</v>
      </c>
      <c r="K1031" s="6"/>
    </row>
    <row r="1032" spans="1:11" ht="24.95" hidden="1" customHeight="1">
      <c r="A1032" s="6" t="s">
        <v>7111</v>
      </c>
      <c r="B1032" s="6" t="s">
        <v>7100</v>
      </c>
      <c r="C1032" s="6" t="s">
        <v>180</v>
      </c>
      <c r="D1032" s="130" t="s">
        <v>7811</v>
      </c>
      <c r="E1032" s="6" t="s">
        <v>149</v>
      </c>
      <c r="F1032" s="6" t="s">
        <v>18</v>
      </c>
      <c r="G1032" s="120">
        <v>600000000</v>
      </c>
      <c r="H1032" s="6" t="s">
        <v>7730</v>
      </c>
      <c r="I1032" s="6" t="s">
        <v>7731</v>
      </c>
      <c r="J1032" s="6" t="s">
        <v>36</v>
      </c>
      <c r="K1032" s="6"/>
    </row>
    <row r="1033" spans="1:11" ht="24.95" hidden="1" customHeight="1">
      <c r="A1033" s="6" t="s">
        <v>6956</v>
      </c>
      <c r="B1033" s="6" t="s">
        <v>7015</v>
      </c>
      <c r="C1033" s="6" t="s">
        <v>180</v>
      </c>
      <c r="D1033" s="130" t="s">
        <v>7812</v>
      </c>
      <c r="E1033" s="6" t="s">
        <v>19</v>
      </c>
      <c r="F1033" s="6" t="s">
        <v>18</v>
      </c>
      <c r="G1033" s="120">
        <v>510000000</v>
      </c>
      <c r="H1033" s="6" t="s">
        <v>7280</v>
      </c>
      <c r="I1033" s="6" t="s">
        <v>7281</v>
      </c>
      <c r="J1033" s="6" t="s">
        <v>36</v>
      </c>
      <c r="K1033" s="6"/>
    </row>
    <row r="1034" spans="1:11" ht="24.95" hidden="1" customHeight="1">
      <c r="A1034" s="6" t="s">
        <v>6956</v>
      </c>
      <c r="B1034" s="6" t="s">
        <v>6957</v>
      </c>
      <c r="C1034" s="6" t="s">
        <v>180</v>
      </c>
      <c r="D1034" s="130" t="s">
        <v>7813</v>
      </c>
      <c r="E1034" s="6" t="s">
        <v>19</v>
      </c>
      <c r="F1034" s="6" t="s">
        <v>119</v>
      </c>
      <c r="G1034" s="120">
        <v>7000000</v>
      </c>
      <c r="H1034" s="6" t="s">
        <v>7167</v>
      </c>
      <c r="I1034" s="6" t="s">
        <v>7168</v>
      </c>
      <c r="J1034" s="6" t="s">
        <v>36</v>
      </c>
      <c r="K1034" s="6"/>
    </row>
    <row r="1035" spans="1:11" ht="24.95" hidden="1" customHeight="1">
      <c r="A1035" s="6" t="s">
        <v>6956</v>
      </c>
      <c r="B1035" s="6" t="s">
        <v>6957</v>
      </c>
      <c r="C1035" s="6" t="s">
        <v>180</v>
      </c>
      <c r="D1035" s="130" t="s">
        <v>7814</v>
      </c>
      <c r="E1035" s="6" t="s">
        <v>149</v>
      </c>
      <c r="F1035" s="6" t="s">
        <v>18</v>
      </c>
      <c r="G1035" s="120">
        <v>24150000</v>
      </c>
      <c r="H1035" s="6" t="s">
        <v>7098</v>
      </c>
      <c r="I1035" s="6" t="s">
        <v>7099</v>
      </c>
      <c r="J1035" s="6" t="s">
        <v>36</v>
      </c>
      <c r="K1035" s="6"/>
    </row>
    <row r="1036" spans="1:11" ht="24.95" hidden="1" customHeight="1">
      <c r="A1036" s="6" t="s">
        <v>7111</v>
      </c>
      <c r="B1036" s="6" t="s">
        <v>7100</v>
      </c>
      <c r="C1036" s="6" t="s">
        <v>29</v>
      </c>
      <c r="D1036" s="130" t="s">
        <v>7815</v>
      </c>
      <c r="E1036" s="6" t="s">
        <v>144</v>
      </c>
      <c r="F1036" s="6" t="s">
        <v>18</v>
      </c>
      <c r="G1036" s="120">
        <v>6000000</v>
      </c>
      <c r="H1036" s="6" t="s">
        <v>7816</v>
      </c>
      <c r="I1036" s="6" t="s">
        <v>7817</v>
      </c>
      <c r="J1036" s="6" t="s">
        <v>36</v>
      </c>
      <c r="K1036" s="6"/>
    </row>
    <row r="1037" spans="1:11" ht="24.95" hidden="1" customHeight="1">
      <c r="A1037" s="6" t="s">
        <v>6956</v>
      </c>
      <c r="B1037" s="10" t="s">
        <v>6667</v>
      </c>
      <c r="C1037" s="6" t="s">
        <v>29</v>
      </c>
      <c r="D1037" s="130" t="s">
        <v>7818</v>
      </c>
      <c r="E1037" s="6" t="s">
        <v>144</v>
      </c>
      <c r="F1037" s="6" t="s">
        <v>18</v>
      </c>
      <c r="G1037" s="225">
        <v>20000000</v>
      </c>
      <c r="H1037" s="6" t="s">
        <v>7109</v>
      </c>
      <c r="I1037" s="6" t="s">
        <v>7819</v>
      </c>
      <c r="J1037" s="6" t="s">
        <v>36</v>
      </c>
      <c r="K1037" s="6"/>
    </row>
    <row r="1038" spans="1:11" ht="24.95" hidden="1" customHeight="1">
      <c r="A1038" s="6" t="s">
        <v>7111</v>
      </c>
      <c r="B1038" s="6" t="s">
        <v>7100</v>
      </c>
      <c r="C1038" s="6" t="s">
        <v>29</v>
      </c>
      <c r="D1038" s="130" t="s">
        <v>7820</v>
      </c>
      <c r="E1038" s="6" t="s">
        <v>19</v>
      </c>
      <c r="F1038" s="6" t="s">
        <v>18</v>
      </c>
      <c r="G1038" s="120">
        <v>1537000000</v>
      </c>
      <c r="H1038" s="6" t="s">
        <v>7821</v>
      </c>
      <c r="I1038" s="6" t="s">
        <v>7822</v>
      </c>
      <c r="J1038" s="6" t="s">
        <v>36</v>
      </c>
      <c r="K1038" s="6"/>
    </row>
    <row r="1039" spans="1:11" ht="24.95" hidden="1" customHeight="1">
      <c r="A1039" s="6" t="s">
        <v>6956</v>
      </c>
      <c r="B1039" s="6" t="s">
        <v>7100</v>
      </c>
      <c r="C1039" s="6" t="s">
        <v>29</v>
      </c>
      <c r="D1039" s="130" t="s">
        <v>7823</v>
      </c>
      <c r="E1039" s="6" t="s">
        <v>144</v>
      </c>
      <c r="F1039" s="6" t="s">
        <v>18</v>
      </c>
      <c r="G1039" s="120">
        <v>380000000</v>
      </c>
      <c r="H1039" s="6" t="s">
        <v>7824</v>
      </c>
      <c r="I1039" s="6" t="s">
        <v>7825</v>
      </c>
      <c r="J1039" s="6" t="s">
        <v>36</v>
      </c>
      <c r="K1039" s="6"/>
    </row>
    <row r="1040" spans="1:11" ht="24.95" hidden="1" customHeight="1">
      <c r="A1040" s="6" t="s">
        <v>6956</v>
      </c>
      <c r="B1040" s="6" t="s">
        <v>7015</v>
      </c>
      <c r="C1040" s="6" t="s">
        <v>29</v>
      </c>
      <c r="D1040" s="130" t="s">
        <v>7826</v>
      </c>
      <c r="E1040" s="6" t="s">
        <v>149</v>
      </c>
      <c r="F1040" s="6" t="s">
        <v>18</v>
      </c>
      <c r="G1040" s="120">
        <v>99150000</v>
      </c>
      <c r="H1040" s="6" t="s">
        <v>7119</v>
      </c>
      <c r="I1040" s="6" t="s">
        <v>7827</v>
      </c>
      <c r="J1040" s="6" t="s">
        <v>36</v>
      </c>
      <c r="K1040" s="6"/>
    </row>
    <row r="1041" spans="1:11" ht="24.95" hidden="1" customHeight="1">
      <c r="A1041" s="6" t="s">
        <v>6956</v>
      </c>
      <c r="B1041" s="6" t="s">
        <v>7015</v>
      </c>
      <c r="C1041" s="6" t="s">
        <v>29</v>
      </c>
      <c r="D1041" s="130" t="s">
        <v>7828</v>
      </c>
      <c r="E1041" s="6" t="s">
        <v>19</v>
      </c>
      <c r="F1041" s="6" t="s">
        <v>18</v>
      </c>
      <c r="G1041" s="120">
        <v>150000000</v>
      </c>
      <c r="H1041" s="6" t="s">
        <v>7046</v>
      </c>
      <c r="I1041" s="6" t="s">
        <v>7281</v>
      </c>
      <c r="J1041" s="6" t="s">
        <v>36</v>
      </c>
      <c r="K1041" s="6"/>
    </row>
    <row r="1042" spans="1:11" ht="24.95" hidden="1" customHeight="1">
      <c r="A1042" s="6" t="s">
        <v>6956</v>
      </c>
      <c r="B1042" s="6" t="s">
        <v>6957</v>
      </c>
      <c r="C1042" s="6" t="s">
        <v>29</v>
      </c>
      <c r="D1042" s="130" t="s">
        <v>7829</v>
      </c>
      <c r="E1042" s="6" t="s">
        <v>78</v>
      </c>
      <c r="F1042" s="6" t="s">
        <v>18</v>
      </c>
      <c r="G1042" s="120">
        <v>400000000</v>
      </c>
      <c r="H1042" s="6" t="s">
        <v>7830</v>
      </c>
      <c r="I1042" s="6" t="s">
        <v>7831</v>
      </c>
      <c r="J1042" s="6" t="s">
        <v>36</v>
      </c>
      <c r="K1042" s="6"/>
    </row>
    <row r="1043" spans="1:11" ht="24.95" hidden="1" customHeight="1">
      <c r="A1043" s="6" t="s">
        <v>6956</v>
      </c>
      <c r="B1043" s="6" t="s">
        <v>6957</v>
      </c>
      <c r="C1043" s="6" t="s">
        <v>29</v>
      </c>
      <c r="D1043" s="130" t="s">
        <v>7832</v>
      </c>
      <c r="E1043" s="6" t="s">
        <v>78</v>
      </c>
      <c r="F1043" s="6" t="s">
        <v>18</v>
      </c>
      <c r="G1043" s="120">
        <v>325000000</v>
      </c>
      <c r="H1043" s="6" t="s">
        <v>7175</v>
      </c>
      <c r="I1043" s="6" t="s">
        <v>7176</v>
      </c>
      <c r="J1043" s="6" t="s">
        <v>36</v>
      </c>
      <c r="K1043" s="6"/>
    </row>
    <row r="1044" spans="1:11" ht="24.95" hidden="1" customHeight="1">
      <c r="A1044" s="6" t="s">
        <v>7111</v>
      </c>
      <c r="B1044" s="6" t="s">
        <v>6667</v>
      </c>
      <c r="C1044" s="6" t="s">
        <v>136</v>
      </c>
      <c r="D1044" s="130" t="s">
        <v>7833</v>
      </c>
      <c r="E1044" s="6" t="s">
        <v>78</v>
      </c>
      <c r="F1044" s="6" t="s">
        <v>18</v>
      </c>
      <c r="G1044" s="120">
        <v>807000000</v>
      </c>
      <c r="H1044" s="6" t="s">
        <v>7834</v>
      </c>
      <c r="I1044" s="6" t="s">
        <v>7835</v>
      </c>
      <c r="J1044" s="6" t="s">
        <v>36</v>
      </c>
      <c r="K1044" s="6"/>
    </row>
    <row r="1045" spans="1:11" ht="24.95" hidden="1" customHeight="1">
      <c r="A1045" s="6" t="s">
        <v>7111</v>
      </c>
      <c r="B1045" s="6" t="s">
        <v>7100</v>
      </c>
      <c r="C1045" s="6" t="s">
        <v>136</v>
      </c>
      <c r="D1045" s="130" t="s">
        <v>7836</v>
      </c>
      <c r="E1045" s="6" t="s">
        <v>19</v>
      </c>
      <c r="F1045" s="6" t="s">
        <v>18</v>
      </c>
      <c r="G1045" s="120">
        <v>2693000000</v>
      </c>
      <c r="H1045" s="6" t="s">
        <v>7821</v>
      </c>
      <c r="I1045" s="6" t="s">
        <v>7822</v>
      </c>
      <c r="J1045" s="6" t="s">
        <v>36</v>
      </c>
      <c r="K1045" s="6"/>
    </row>
    <row r="1046" spans="1:11" ht="24.95" hidden="1" customHeight="1">
      <c r="A1046" s="6" t="s">
        <v>6956</v>
      </c>
      <c r="B1046" s="6" t="s">
        <v>7015</v>
      </c>
      <c r="C1046" s="6" t="s">
        <v>136</v>
      </c>
      <c r="D1046" s="130" t="s">
        <v>7837</v>
      </c>
      <c r="E1046" s="6" t="s">
        <v>149</v>
      </c>
      <c r="F1046" s="6" t="s">
        <v>18</v>
      </c>
      <c r="G1046" s="120">
        <v>446023042</v>
      </c>
      <c r="H1046" s="6" t="s">
        <v>7145</v>
      </c>
      <c r="I1046" s="6" t="s">
        <v>7146</v>
      </c>
      <c r="J1046" s="6" t="s">
        <v>36</v>
      </c>
      <c r="K1046" s="6"/>
    </row>
    <row r="1047" spans="1:11" ht="24.95" hidden="1" customHeight="1">
      <c r="A1047" s="6" t="s">
        <v>6956</v>
      </c>
      <c r="B1047" s="6" t="s">
        <v>7015</v>
      </c>
      <c r="C1047" s="6" t="s">
        <v>136</v>
      </c>
      <c r="D1047" s="130" t="s">
        <v>7838</v>
      </c>
      <c r="E1047" s="6" t="s">
        <v>149</v>
      </c>
      <c r="F1047" s="6" t="s">
        <v>18</v>
      </c>
      <c r="G1047" s="120">
        <v>70000000</v>
      </c>
      <c r="H1047" s="6" t="s">
        <v>7145</v>
      </c>
      <c r="I1047" s="6" t="s">
        <v>7146</v>
      </c>
      <c r="J1047" s="6" t="s">
        <v>36</v>
      </c>
      <c r="K1047" s="6"/>
    </row>
    <row r="1048" spans="1:11" ht="24.95" hidden="1" customHeight="1">
      <c r="A1048" s="6" t="s">
        <v>6956</v>
      </c>
      <c r="B1048" s="6" t="s">
        <v>7015</v>
      </c>
      <c r="C1048" s="6" t="s">
        <v>136</v>
      </c>
      <c r="D1048" s="130" t="s">
        <v>7839</v>
      </c>
      <c r="E1048" s="6" t="s">
        <v>78</v>
      </c>
      <c r="F1048" s="6" t="s">
        <v>18</v>
      </c>
      <c r="G1048" s="120">
        <v>1900000000</v>
      </c>
      <c r="H1048" s="6" t="s">
        <v>7148</v>
      </c>
      <c r="I1048" s="6" t="s">
        <v>7149</v>
      </c>
      <c r="J1048" s="6" t="s">
        <v>36</v>
      </c>
      <c r="K1048" s="6"/>
    </row>
    <row r="1049" spans="1:11" ht="24.95" hidden="1" customHeight="1">
      <c r="A1049" s="6" t="s">
        <v>6956</v>
      </c>
      <c r="B1049" s="6" t="s">
        <v>7015</v>
      </c>
      <c r="C1049" s="6" t="s">
        <v>136</v>
      </c>
      <c r="D1049" s="130" t="s">
        <v>7840</v>
      </c>
      <c r="E1049" s="6" t="s">
        <v>149</v>
      </c>
      <c r="F1049" s="6" t="s">
        <v>18</v>
      </c>
      <c r="G1049" s="120">
        <v>385000000</v>
      </c>
      <c r="H1049" s="6" t="s">
        <v>7148</v>
      </c>
      <c r="I1049" s="6" t="s">
        <v>7149</v>
      </c>
      <c r="J1049" s="6" t="s">
        <v>36</v>
      </c>
      <c r="K1049" s="6"/>
    </row>
    <row r="1050" spans="1:11" ht="24.95" hidden="1" customHeight="1">
      <c r="A1050" s="6" t="s">
        <v>6956</v>
      </c>
      <c r="B1050" s="6" t="s">
        <v>7100</v>
      </c>
      <c r="C1050" s="6" t="s">
        <v>124</v>
      </c>
      <c r="D1050" s="130" t="s">
        <v>7841</v>
      </c>
      <c r="E1050" s="6" t="s">
        <v>19</v>
      </c>
      <c r="F1050" s="6" t="s">
        <v>18</v>
      </c>
      <c r="G1050" s="120">
        <v>30000000</v>
      </c>
      <c r="H1050" s="6" t="s">
        <v>7034</v>
      </c>
      <c r="I1050" s="6" t="s">
        <v>7035</v>
      </c>
      <c r="J1050" s="6" t="s">
        <v>36</v>
      </c>
      <c r="K1050" s="6"/>
    </row>
    <row r="1051" spans="1:11" ht="24.95" hidden="1" customHeight="1">
      <c r="A1051" s="6" t="s">
        <v>6956</v>
      </c>
      <c r="B1051" s="6" t="s">
        <v>7100</v>
      </c>
      <c r="C1051" s="6" t="s">
        <v>124</v>
      </c>
      <c r="D1051" s="130" t="s">
        <v>7842</v>
      </c>
      <c r="E1051" s="6" t="s">
        <v>19</v>
      </c>
      <c r="F1051" s="6" t="s">
        <v>18</v>
      </c>
      <c r="G1051" s="120">
        <v>30000000</v>
      </c>
      <c r="H1051" s="6" t="s">
        <v>7034</v>
      </c>
      <c r="I1051" s="6" t="s">
        <v>7035</v>
      </c>
      <c r="J1051" s="6" t="s">
        <v>36</v>
      </c>
      <c r="K1051" s="6"/>
    </row>
    <row r="1052" spans="1:11" ht="24.95" hidden="1" customHeight="1">
      <c r="A1052" s="6" t="s">
        <v>6956</v>
      </c>
      <c r="B1052" s="10" t="s">
        <v>6667</v>
      </c>
      <c r="C1052" s="6" t="s">
        <v>124</v>
      </c>
      <c r="D1052" s="130" t="s">
        <v>7843</v>
      </c>
      <c r="E1052" s="6" t="s">
        <v>78</v>
      </c>
      <c r="F1052" s="6" t="s">
        <v>18</v>
      </c>
      <c r="G1052" s="225">
        <v>7000000000</v>
      </c>
      <c r="H1052" s="20" t="s">
        <v>7844</v>
      </c>
      <c r="I1052" s="20" t="s">
        <v>7845</v>
      </c>
      <c r="J1052" s="6" t="s">
        <v>36</v>
      </c>
      <c r="K1052" s="6"/>
    </row>
    <row r="1053" spans="1:11" ht="24.95" hidden="1" customHeight="1">
      <c r="A1053" s="6" t="s">
        <v>7846</v>
      </c>
      <c r="B1053" s="6" t="s">
        <v>7100</v>
      </c>
      <c r="C1053" s="6" t="s">
        <v>124</v>
      </c>
      <c r="D1053" s="130" t="s">
        <v>7847</v>
      </c>
      <c r="E1053" s="6" t="s">
        <v>19</v>
      </c>
      <c r="F1053" s="6" t="s">
        <v>18</v>
      </c>
      <c r="G1053" s="120">
        <v>1636000000</v>
      </c>
      <c r="H1053" s="6" t="s">
        <v>7753</v>
      </c>
      <c r="I1053" s="6" t="s">
        <v>7754</v>
      </c>
      <c r="J1053" s="6" t="s">
        <v>36</v>
      </c>
      <c r="K1053" s="6"/>
    </row>
    <row r="1054" spans="1:11" ht="24.95" hidden="1" customHeight="1">
      <c r="A1054" s="6" t="s">
        <v>7848</v>
      </c>
      <c r="B1054" s="6" t="s">
        <v>7100</v>
      </c>
      <c r="C1054" s="6" t="s">
        <v>124</v>
      </c>
      <c r="D1054" s="130" t="s">
        <v>7849</v>
      </c>
      <c r="E1054" s="6" t="s">
        <v>19</v>
      </c>
      <c r="F1054" s="6" t="s">
        <v>18</v>
      </c>
      <c r="G1054" s="120">
        <v>35000000</v>
      </c>
      <c r="H1054" s="6" t="s">
        <v>7850</v>
      </c>
      <c r="I1054" s="6" t="s">
        <v>7851</v>
      </c>
      <c r="J1054" s="6" t="s">
        <v>36</v>
      </c>
      <c r="K1054" s="6"/>
    </row>
    <row r="1055" spans="1:11" ht="24.95" hidden="1" customHeight="1">
      <c r="A1055" s="6" t="s">
        <v>7848</v>
      </c>
      <c r="B1055" s="6" t="s">
        <v>7659</v>
      </c>
      <c r="C1055" s="6" t="s">
        <v>124</v>
      </c>
      <c r="D1055" s="130" t="s">
        <v>7852</v>
      </c>
      <c r="E1055" s="6" t="s">
        <v>19</v>
      </c>
      <c r="F1055" s="6" t="s">
        <v>18</v>
      </c>
      <c r="G1055" s="120">
        <v>10000000</v>
      </c>
      <c r="H1055" s="6" t="s">
        <v>7850</v>
      </c>
      <c r="I1055" s="6" t="s">
        <v>7851</v>
      </c>
      <c r="J1055" s="6" t="s">
        <v>36</v>
      </c>
      <c r="K1055" s="6"/>
    </row>
    <row r="1056" spans="1:11" ht="24.95" hidden="1" customHeight="1">
      <c r="A1056" s="6" t="s">
        <v>7848</v>
      </c>
      <c r="B1056" s="6" t="s">
        <v>7100</v>
      </c>
      <c r="C1056" s="6" t="s">
        <v>124</v>
      </c>
      <c r="D1056" s="130" t="s">
        <v>7853</v>
      </c>
      <c r="E1056" s="6" t="s">
        <v>19</v>
      </c>
      <c r="F1056" s="6" t="s">
        <v>18</v>
      </c>
      <c r="G1056" s="120">
        <v>35000000</v>
      </c>
      <c r="H1056" s="6" t="s">
        <v>7765</v>
      </c>
      <c r="I1056" s="6" t="s">
        <v>7766</v>
      </c>
      <c r="J1056" s="6" t="s">
        <v>36</v>
      </c>
      <c r="K1056" s="6"/>
    </row>
    <row r="1057" spans="1:11" ht="24.95" hidden="1" customHeight="1">
      <c r="A1057" s="6" t="s">
        <v>7848</v>
      </c>
      <c r="B1057" s="6" t="s">
        <v>7100</v>
      </c>
      <c r="C1057" s="6" t="s">
        <v>124</v>
      </c>
      <c r="D1057" s="130" t="s">
        <v>7854</v>
      </c>
      <c r="E1057" s="6" t="s">
        <v>19</v>
      </c>
      <c r="F1057" s="6" t="s">
        <v>18</v>
      </c>
      <c r="G1057" s="120">
        <v>10000000</v>
      </c>
      <c r="H1057" s="6" t="s">
        <v>7765</v>
      </c>
      <c r="I1057" s="6" t="s">
        <v>7766</v>
      </c>
      <c r="J1057" s="6" t="s">
        <v>36</v>
      </c>
      <c r="K1057" s="6"/>
    </row>
    <row r="1058" spans="1:11" ht="24.95" hidden="1" customHeight="1">
      <c r="A1058" s="6" t="s">
        <v>7846</v>
      </c>
      <c r="B1058" s="6" t="s">
        <v>7659</v>
      </c>
      <c r="C1058" s="6" t="s">
        <v>124</v>
      </c>
      <c r="D1058" s="130" t="s">
        <v>7855</v>
      </c>
      <c r="E1058" s="6" t="s">
        <v>149</v>
      </c>
      <c r="F1058" s="6" t="s">
        <v>119</v>
      </c>
      <c r="G1058" s="120">
        <v>5000000</v>
      </c>
      <c r="H1058" s="6" t="s">
        <v>7726</v>
      </c>
      <c r="I1058" s="6" t="s">
        <v>7727</v>
      </c>
      <c r="J1058" s="6" t="s">
        <v>36</v>
      </c>
      <c r="K1058" s="6"/>
    </row>
    <row r="1059" spans="1:11" ht="24.95" hidden="1" customHeight="1">
      <c r="A1059" s="6" t="s">
        <v>7846</v>
      </c>
      <c r="B1059" s="6" t="s">
        <v>7856</v>
      </c>
      <c r="C1059" s="6" t="s">
        <v>7857</v>
      </c>
      <c r="D1059" s="130" t="s">
        <v>7858</v>
      </c>
      <c r="E1059" s="6" t="s">
        <v>78</v>
      </c>
      <c r="F1059" s="6" t="s">
        <v>18</v>
      </c>
      <c r="G1059" s="120">
        <v>350000000</v>
      </c>
      <c r="H1059" s="6" t="s">
        <v>7859</v>
      </c>
      <c r="I1059" s="6" t="s">
        <v>7860</v>
      </c>
      <c r="J1059" s="6" t="s">
        <v>36</v>
      </c>
      <c r="K1059" s="6"/>
    </row>
    <row r="1060" spans="1:11" ht="24.95" hidden="1" customHeight="1">
      <c r="A1060" s="6" t="s">
        <v>7846</v>
      </c>
      <c r="B1060" s="6" t="s">
        <v>7856</v>
      </c>
      <c r="C1060" s="6" t="s">
        <v>7857</v>
      </c>
      <c r="D1060" s="130" t="s">
        <v>7861</v>
      </c>
      <c r="E1060" s="6" t="s">
        <v>78</v>
      </c>
      <c r="F1060" s="6" t="s">
        <v>18</v>
      </c>
      <c r="G1060" s="120">
        <v>400000000</v>
      </c>
      <c r="H1060" s="6" t="s">
        <v>7859</v>
      </c>
      <c r="I1060" s="6" t="s">
        <v>7860</v>
      </c>
      <c r="J1060" s="6" t="s">
        <v>36</v>
      </c>
      <c r="K1060" s="6"/>
    </row>
    <row r="1061" spans="1:11" ht="24.95" hidden="1" customHeight="1">
      <c r="A1061" s="6" t="s">
        <v>7846</v>
      </c>
      <c r="B1061" s="6" t="s">
        <v>7856</v>
      </c>
      <c r="C1061" s="6" t="s">
        <v>124</v>
      </c>
      <c r="D1061" s="130" t="s">
        <v>7862</v>
      </c>
      <c r="E1061" s="6" t="s">
        <v>78</v>
      </c>
      <c r="F1061" s="6" t="s">
        <v>18</v>
      </c>
      <c r="G1061" s="120">
        <v>285000000</v>
      </c>
      <c r="H1061" s="6" t="s">
        <v>7863</v>
      </c>
      <c r="I1061" s="6" t="s">
        <v>7864</v>
      </c>
      <c r="J1061" s="6" t="s">
        <v>36</v>
      </c>
      <c r="K1061" s="6"/>
    </row>
    <row r="1062" spans="1:11" ht="24.95" hidden="1" customHeight="1">
      <c r="A1062" s="6" t="s">
        <v>6956</v>
      </c>
      <c r="B1062" s="6" t="s">
        <v>7015</v>
      </c>
      <c r="C1062" s="6" t="s">
        <v>124</v>
      </c>
      <c r="D1062" s="130" t="s">
        <v>7865</v>
      </c>
      <c r="E1062" s="6" t="s">
        <v>149</v>
      </c>
      <c r="F1062" s="6" t="s">
        <v>18</v>
      </c>
      <c r="G1062" s="120">
        <v>90432544</v>
      </c>
      <c r="H1062" s="6" t="s">
        <v>7142</v>
      </c>
      <c r="I1062" s="6" t="s">
        <v>7143</v>
      </c>
      <c r="J1062" s="6" t="s">
        <v>36</v>
      </c>
      <c r="K1062" s="6"/>
    </row>
    <row r="1063" spans="1:11" ht="24.95" hidden="1" customHeight="1">
      <c r="A1063" s="6" t="s">
        <v>6956</v>
      </c>
      <c r="B1063" s="6" t="s">
        <v>7015</v>
      </c>
      <c r="C1063" s="6" t="s">
        <v>124</v>
      </c>
      <c r="D1063" s="130" t="s">
        <v>7866</v>
      </c>
      <c r="E1063" s="6" t="s">
        <v>78</v>
      </c>
      <c r="F1063" s="6" t="s">
        <v>18</v>
      </c>
      <c r="G1063" s="120">
        <v>900000000</v>
      </c>
      <c r="H1063" s="6" t="s">
        <v>7142</v>
      </c>
      <c r="I1063" s="6" t="s">
        <v>7143</v>
      </c>
      <c r="J1063" s="6" t="s">
        <v>36</v>
      </c>
      <c r="K1063" s="6"/>
    </row>
    <row r="1064" spans="1:11" ht="24.95" hidden="1" customHeight="1">
      <c r="A1064" s="6" t="s">
        <v>6956</v>
      </c>
      <c r="B1064" s="6" t="s">
        <v>7015</v>
      </c>
      <c r="C1064" s="6" t="s">
        <v>124</v>
      </c>
      <c r="D1064" s="130" t="s">
        <v>7867</v>
      </c>
      <c r="E1064" s="6" t="s">
        <v>149</v>
      </c>
      <c r="F1064" s="6" t="s">
        <v>18</v>
      </c>
      <c r="G1064" s="120">
        <v>60000000</v>
      </c>
      <c r="H1064" s="6" t="s">
        <v>7142</v>
      </c>
      <c r="I1064" s="6" t="s">
        <v>7143</v>
      </c>
      <c r="J1064" s="6" t="s">
        <v>36</v>
      </c>
      <c r="K1064" s="6"/>
    </row>
    <row r="1065" spans="1:11" ht="24.95" hidden="1" customHeight="1">
      <c r="A1065" s="6" t="s">
        <v>6956</v>
      </c>
      <c r="B1065" s="6" t="s">
        <v>6957</v>
      </c>
      <c r="C1065" s="6" t="s">
        <v>124</v>
      </c>
      <c r="D1065" s="130" t="s">
        <v>7868</v>
      </c>
      <c r="E1065" s="6" t="s">
        <v>78</v>
      </c>
      <c r="F1065" s="6" t="s">
        <v>18</v>
      </c>
      <c r="G1065" s="120">
        <v>274000000</v>
      </c>
      <c r="H1065" s="6" t="s">
        <v>7178</v>
      </c>
      <c r="I1065" s="6" t="s">
        <v>7179</v>
      </c>
      <c r="J1065" s="6" t="s">
        <v>36</v>
      </c>
      <c r="K1065" s="6"/>
    </row>
    <row r="1066" spans="1:11" ht="24.95" hidden="1" customHeight="1">
      <c r="A1066" s="6" t="s">
        <v>6956</v>
      </c>
      <c r="B1066" s="6" t="s">
        <v>6957</v>
      </c>
      <c r="C1066" s="6" t="s">
        <v>124</v>
      </c>
      <c r="D1066" s="130" t="s">
        <v>7869</v>
      </c>
      <c r="E1066" s="6" t="s">
        <v>149</v>
      </c>
      <c r="F1066" s="6" t="s">
        <v>18</v>
      </c>
      <c r="G1066" s="120">
        <v>247000000</v>
      </c>
      <c r="H1066" s="6" t="s">
        <v>7098</v>
      </c>
      <c r="I1066" s="6" t="s">
        <v>7099</v>
      </c>
      <c r="J1066" s="6" t="s">
        <v>36</v>
      </c>
      <c r="K1066" s="6"/>
    </row>
    <row r="1067" spans="1:11" ht="24.95" hidden="1" customHeight="1">
      <c r="A1067" s="6" t="s">
        <v>6956</v>
      </c>
      <c r="B1067" s="6" t="s">
        <v>6957</v>
      </c>
      <c r="C1067" s="6" t="s">
        <v>124</v>
      </c>
      <c r="D1067" s="130" t="s">
        <v>7870</v>
      </c>
      <c r="E1067" s="6" t="s">
        <v>78</v>
      </c>
      <c r="F1067" s="6" t="s">
        <v>18</v>
      </c>
      <c r="G1067" s="120">
        <v>2470000000</v>
      </c>
      <c r="H1067" s="6" t="s">
        <v>7098</v>
      </c>
      <c r="I1067" s="6" t="s">
        <v>7099</v>
      </c>
      <c r="J1067" s="6" t="s">
        <v>36</v>
      </c>
      <c r="K1067" s="6"/>
    </row>
    <row r="1068" spans="1:11" ht="24.95" hidden="1" customHeight="1">
      <c r="A1068" s="6" t="s">
        <v>6956</v>
      </c>
      <c r="B1068" s="6" t="s">
        <v>7100</v>
      </c>
      <c r="C1068" s="6" t="s">
        <v>213</v>
      </c>
      <c r="D1068" s="130" t="s">
        <v>7871</v>
      </c>
      <c r="E1068" s="6" t="s">
        <v>747</v>
      </c>
      <c r="F1068" s="6" t="s">
        <v>18</v>
      </c>
      <c r="G1068" s="120">
        <v>80000000</v>
      </c>
      <c r="H1068" s="6" t="s">
        <v>7777</v>
      </c>
      <c r="I1068" s="6" t="s">
        <v>7778</v>
      </c>
      <c r="J1068" s="6" t="s">
        <v>36</v>
      </c>
      <c r="K1068" s="6"/>
    </row>
    <row r="1069" spans="1:11" ht="24.95" hidden="1" customHeight="1">
      <c r="A1069" s="6" t="s">
        <v>6956</v>
      </c>
      <c r="B1069" s="6" t="s">
        <v>7100</v>
      </c>
      <c r="C1069" s="6" t="s">
        <v>213</v>
      </c>
      <c r="D1069" s="130" t="s">
        <v>7872</v>
      </c>
      <c r="E1069" s="6" t="s">
        <v>149</v>
      </c>
      <c r="F1069" s="6" t="s">
        <v>18</v>
      </c>
      <c r="G1069" s="120">
        <v>53000000</v>
      </c>
      <c r="H1069" s="6" t="s">
        <v>7777</v>
      </c>
      <c r="I1069" s="6" t="s">
        <v>7778</v>
      </c>
      <c r="J1069" s="6" t="s">
        <v>36</v>
      </c>
      <c r="K1069" s="6"/>
    </row>
    <row r="1070" spans="1:11" ht="24.95" hidden="1" customHeight="1">
      <c r="A1070" s="6" t="s">
        <v>7846</v>
      </c>
      <c r="B1070" s="6" t="s">
        <v>7659</v>
      </c>
      <c r="C1070" s="6" t="s">
        <v>213</v>
      </c>
      <c r="D1070" s="130" t="s">
        <v>7873</v>
      </c>
      <c r="E1070" s="6" t="s">
        <v>149</v>
      </c>
      <c r="F1070" s="6" t="s">
        <v>119</v>
      </c>
      <c r="G1070" s="120">
        <v>7000000</v>
      </c>
      <c r="H1070" s="6" t="s">
        <v>7730</v>
      </c>
      <c r="I1070" s="6" t="s">
        <v>7731</v>
      </c>
      <c r="J1070" s="6" t="s">
        <v>36</v>
      </c>
      <c r="K1070" s="6"/>
    </row>
    <row r="1071" spans="1:11" ht="24.95" hidden="1" customHeight="1">
      <c r="A1071" s="6" t="s">
        <v>6956</v>
      </c>
      <c r="B1071" s="6" t="s">
        <v>6957</v>
      </c>
      <c r="C1071" s="6" t="s">
        <v>213</v>
      </c>
      <c r="D1071" s="130" t="s">
        <v>7874</v>
      </c>
      <c r="E1071" s="6" t="s">
        <v>149</v>
      </c>
      <c r="F1071" s="6" t="s">
        <v>18</v>
      </c>
      <c r="G1071" s="120">
        <v>3602205</v>
      </c>
      <c r="H1071" s="6" t="s">
        <v>7199</v>
      </c>
      <c r="I1071" s="6" t="s">
        <v>7200</v>
      </c>
      <c r="J1071" s="6" t="s">
        <v>36</v>
      </c>
      <c r="K1071" s="6"/>
    </row>
    <row r="1072" spans="1:11" ht="24.95" hidden="1" customHeight="1">
      <c r="A1072" s="6" t="s">
        <v>7846</v>
      </c>
      <c r="B1072" s="6" t="s">
        <v>7100</v>
      </c>
      <c r="C1072" s="6" t="s">
        <v>575</v>
      </c>
      <c r="D1072" s="130" t="s">
        <v>7875</v>
      </c>
      <c r="E1072" s="6" t="s">
        <v>78</v>
      </c>
      <c r="F1072" s="6" t="s">
        <v>18</v>
      </c>
      <c r="G1072" s="120">
        <v>273000000</v>
      </c>
      <c r="H1072" s="6" t="s">
        <v>7876</v>
      </c>
      <c r="I1072" s="6" t="s">
        <v>7877</v>
      </c>
      <c r="J1072" s="6" t="s">
        <v>36</v>
      </c>
      <c r="K1072" s="6"/>
    </row>
    <row r="1073" spans="1:11" ht="24.95" hidden="1" customHeight="1">
      <c r="A1073" s="6" t="s">
        <v>7846</v>
      </c>
      <c r="B1073" s="6" t="s">
        <v>7100</v>
      </c>
      <c r="C1073" s="6" t="s">
        <v>575</v>
      </c>
      <c r="D1073" s="130" t="s">
        <v>7878</v>
      </c>
      <c r="E1073" s="6" t="s">
        <v>149</v>
      </c>
      <c r="F1073" s="6" t="s">
        <v>18</v>
      </c>
      <c r="G1073" s="120">
        <v>27940000</v>
      </c>
      <c r="H1073" s="6" t="s">
        <v>7876</v>
      </c>
      <c r="I1073" s="6" t="s">
        <v>7877</v>
      </c>
      <c r="J1073" s="6" t="s">
        <v>36</v>
      </c>
      <c r="K1073" s="6"/>
    </row>
    <row r="1074" spans="1:11" ht="24.95" hidden="1" customHeight="1">
      <c r="A1074" s="6" t="s">
        <v>7846</v>
      </c>
      <c r="B1074" s="10" t="s">
        <v>7659</v>
      </c>
      <c r="C1074" s="6" t="s">
        <v>575</v>
      </c>
      <c r="D1074" s="130" t="s">
        <v>7879</v>
      </c>
      <c r="E1074" s="6" t="s">
        <v>78</v>
      </c>
      <c r="F1074" s="6" t="s">
        <v>18</v>
      </c>
      <c r="G1074" s="120">
        <v>380000000</v>
      </c>
      <c r="H1074" s="6" t="s">
        <v>7880</v>
      </c>
      <c r="I1074" s="6" t="s">
        <v>7881</v>
      </c>
      <c r="J1074" s="6" t="s">
        <v>36</v>
      </c>
      <c r="K1074" s="6"/>
    </row>
    <row r="1075" spans="1:11" ht="24.95" hidden="1" customHeight="1">
      <c r="A1075" s="6" t="s">
        <v>7846</v>
      </c>
      <c r="B1075" s="10" t="s">
        <v>7659</v>
      </c>
      <c r="C1075" s="6" t="s">
        <v>575</v>
      </c>
      <c r="D1075" s="130" t="s">
        <v>7882</v>
      </c>
      <c r="E1075" s="6" t="s">
        <v>78</v>
      </c>
      <c r="F1075" s="6" t="s">
        <v>18</v>
      </c>
      <c r="G1075" s="120">
        <v>380000000</v>
      </c>
      <c r="H1075" s="6" t="s">
        <v>7883</v>
      </c>
      <c r="I1075" s="6" t="s">
        <v>7884</v>
      </c>
      <c r="J1075" s="6" t="s">
        <v>36</v>
      </c>
      <c r="K1075" s="6"/>
    </row>
    <row r="1076" spans="1:11" ht="24.95" hidden="1" customHeight="1">
      <c r="A1076" s="6" t="s">
        <v>7846</v>
      </c>
      <c r="B1076" s="10" t="s">
        <v>7659</v>
      </c>
      <c r="C1076" s="6" t="s">
        <v>575</v>
      </c>
      <c r="D1076" s="130" t="s">
        <v>7885</v>
      </c>
      <c r="E1076" s="6" t="s">
        <v>78</v>
      </c>
      <c r="F1076" s="6" t="s">
        <v>18</v>
      </c>
      <c r="G1076" s="120">
        <v>380000000</v>
      </c>
      <c r="H1076" s="6" t="s">
        <v>7886</v>
      </c>
      <c r="I1076" s="6" t="s">
        <v>7887</v>
      </c>
      <c r="J1076" s="6" t="s">
        <v>36</v>
      </c>
      <c r="K1076" s="6"/>
    </row>
    <row r="1077" spans="1:11" ht="24.95" hidden="1" customHeight="1">
      <c r="A1077" s="6" t="s">
        <v>6956</v>
      </c>
      <c r="B1077" s="6" t="s">
        <v>7659</v>
      </c>
      <c r="C1077" s="6" t="s">
        <v>575</v>
      </c>
      <c r="D1077" s="130" t="s">
        <v>7888</v>
      </c>
      <c r="E1077" s="6" t="s">
        <v>19</v>
      </c>
      <c r="F1077" s="6" t="s">
        <v>18</v>
      </c>
      <c r="G1077" s="120">
        <v>200000000</v>
      </c>
      <c r="H1077" s="6" t="s">
        <v>7889</v>
      </c>
      <c r="I1077" s="6" t="s">
        <v>7890</v>
      </c>
      <c r="J1077" s="6" t="s">
        <v>36</v>
      </c>
      <c r="K1077" s="6"/>
    </row>
    <row r="1078" spans="1:11" ht="24.95" hidden="1" customHeight="1">
      <c r="A1078" s="6" t="s">
        <v>6956</v>
      </c>
      <c r="B1078" s="6" t="s">
        <v>7015</v>
      </c>
      <c r="C1078" s="6" t="s">
        <v>575</v>
      </c>
      <c r="D1078" s="130" t="s">
        <v>7891</v>
      </c>
      <c r="E1078" s="6" t="s">
        <v>78</v>
      </c>
      <c r="F1078" s="6" t="s">
        <v>18</v>
      </c>
      <c r="G1078" s="120">
        <v>4800000000</v>
      </c>
      <c r="H1078" s="6" t="s">
        <v>7145</v>
      </c>
      <c r="I1078" s="6" t="s">
        <v>7146</v>
      </c>
      <c r="J1078" s="6" t="s">
        <v>36</v>
      </c>
      <c r="K1078" s="6"/>
    </row>
    <row r="1079" spans="1:11" ht="24.95" hidden="1" customHeight="1">
      <c r="A1079" s="6" t="s">
        <v>6956</v>
      </c>
      <c r="B1079" s="6" t="s">
        <v>6957</v>
      </c>
      <c r="C1079" s="6" t="s">
        <v>575</v>
      </c>
      <c r="D1079" s="130" t="s">
        <v>7892</v>
      </c>
      <c r="E1079" s="6" t="s">
        <v>78</v>
      </c>
      <c r="F1079" s="6" t="s">
        <v>18</v>
      </c>
      <c r="G1079" s="120">
        <v>432646623</v>
      </c>
      <c r="H1079" s="6" t="s">
        <v>7269</v>
      </c>
      <c r="I1079" s="6" t="s">
        <v>7270</v>
      </c>
      <c r="J1079" s="6" t="s">
        <v>36</v>
      </c>
      <c r="K1079" s="6"/>
    </row>
    <row r="1080" spans="1:11" ht="24.95" hidden="1" customHeight="1">
      <c r="A1080" s="6" t="s">
        <v>7846</v>
      </c>
      <c r="B1080" s="10" t="s">
        <v>7659</v>
      </c>
      <c r="C1080" s="6" t="s">
        <v>139</v>
      </c>
      <c r="D1080" s="130" t="s">
        <v>7893</v>
      </c>
      <c r="E1080" s="6" t="s">
        <v>78</v>
      </c>
      <c r="F1080" s="6" t="s">
        <v>18</v>
      </c>
      <c r="G1080" s="120">
        <v>800000000</v>
      </c>
      <c r="H1080" s="6" t="s">
        <v>7894</v>
      </c>
      <c r="I1080" s="6" t="s">
        <v>7895</v>
      </c>
      <c r="J1080" s="6" t="s">
        <v>36</v>
      </c>
      <c r="K1080" s="6"/>
    </row>
    <row r="1081" spans="1:11" ht="24.95" customHeight="1">
      <c r="A1081" s="6" t="s">
        <v>7846</v>
      </c>
      <c r="B1081" s="6" t="s">
        <v>7100</v>
      </c>
      <c r="C1081" s="6" t="s">
        <v>126</v>
      </c>
      <c r="D1081" s="130" t="s">
        <v>7896</v>
      </c>
      <c r="E1081" s="6" t="s">
        <v>19</v>
      </c>
      <c r="F1081" s="6" t="s">
        <v>18</v>
      </c>
      <c r="G1081" s="120">
        <v>2000000000</v>
      </c>
      <c r="H1081" s="6" t="s">
        <v>7897</v>
      </c>
      <c r="I1081" s="6" t="s">
        <v>7898</v>
      </c>
      <c r="J1081" s="6" t="s">
        <v>36</v>
      </c>
      <c r="K1081" s="6"/>
    </row>
    <row r="1082" spans="1:11" ht="24.95" customHeight="1">
      <c r="A1082" s="6" t="s">
        <v>7032</v>
      </c>
      <c r="B1082" s="6" t="s">
        <v>7100</v>
      </c>
      <c r="C1082" s="6" t="s">
        <v>126</v>
      </c>
      <c r="D1082" s="130" t="s">
        <v>7899</v>
      </c>
      <c r="E1082" s="6" t="s">
        <v>19</v>
      </c>
      <c r="F1082" s="6" t="s">
        <v>18</v>
      </c>
      <c r="G1082" s="120">
        <v>45000000</v>
      </c>
      <c r="H1082" s="6" t="s">
        <v>7900</v>
      </c>
      <c r="I1082" s="6" t="s">
        <v>7901</v>
      </c>
      <c r="J1082" s="6" t="s">
        <v>36</v>
      </c>
      <c r="K1082" s="6"/>
    </row>
    <row r="1083" spans="1:11" ht="24.95" customHeight="1">
      <c r="A1083" s="6" t="s">
        <v>6937</v>
      </c>
      <c r="B1083" s="6" t="s">
        <v>7100</v>
      </c>
      <c r="C1083" s="6" t="s">
        <v>126</v>
      </c>
      <c r="D1083" s="130" t="s">
        <v>7902</v>
      </c>
      <c r="E1083" s="6" t="s">
        <v>19</v>
      </c>
      <c r="F1083" s="6" t="s">
        <v>18</v>
      </c>
      <c r="G1083" s="120">
        <v>357000000</v>
      </c>
      <c r="H1083" s="6" t="s">
        <v>7753</v>
      </c>
      <c r="I1083" s="6" t="s">
        <v>7754</v>
      </c>
      <c r="J1083" s="6" t="s">
        <v>36</v>
      </c>
      <c r="K1083" s="6"/>
    </row>
    <row r="1084" spans="1:11" ht="24.95" customHeight="1">
      <c r="A1084" s="6" t="s">
        <v>7903</v>
      </c>
      <c r="B1084" s="6" t="s">
        <v>7100</v>
      </c>
      <c r="C1084" s="6" t="s">
        <v>126</v>
      </c>
      <c r="D1084" s="130" t="s">
        <v>7904</v>
      </c>
      <c r="E1084" s="6" t="s">
        <v>19</v>
      </c>
      <c r="F1084" s="6" t="s">
        <v>18</v>
      </c>
      <c r="G1084" s="120">
        <v>35000000</v>
      </c>
      <c r="H1084" s="6" t="s">
        <v>7761</v>
      </c>
      <c r="I1084" s="6" t="s">
        <v>7762</v>
      </c>
      <c r="J1084" s="6" t="s">
        <v>36</v>
      </c>
      <c r="K1084" s="6"/>
    </row>
    <row r="1085" spans="1:11" ht="24.95" customHeight="1">
      <c r="A1085" s="6" t="s">
        <v>6937</v>
      </c>
      <c r="B1085" s="6" t="s">
        <v>7905</v>
      </c>
      <c r="C1085" s="6" t="s">
        <v>126</v>
      </c>
      <c r="D1085" s="130" t="s">
        <v>7906</v>
      </c>
      <c r="E1085" s="6" t="s">
        <v>78</v>
      </c>
      <c r="F1085" s="6" t="s">
        <v>18</v>
      </c>
      <c r="G1085" s="120">
        <v>261000000</v>
      </c>
      <c r="H1085" s="6" t="s">
        <v>7907</v>
      </c>
      <c r="I1085" s="6" t="s">
        <v>7908</v>
      </c>
      <c r="J1085" s="6" t="s">
        <v>36</v>
      </c>
      <c r="K1085" s="6"/>
    </row>
    <row r="1086" spans="1:11" ht="24.95" customHeight="1">
      <c r="A1086" s="6" t="s">
        <v>6956</v>
      </c>
      <c r="B1086" s="6" t="s">
        <v>6957</v>
      </c>
      <c r="C1086" s="6" t="s">
        <v>126</v>
      </c>
      <c r="D1086" s="130" t="s">
        <v>7909</v>
      </c>
      <c r="E1086" s="6" t="s">
        <v>78</v>
      </c>
      <c r="F1086" s="6" t="s">
        <v>18</v>
      </c>
      <c r="G1086" s="120">
        <v>52000000</v>
      </c>
      <c r="H1086" s="6" t="s">
        <v>7272</v>
      </c>
      <c r="I1086" s="6" t="s">
        <v>7273</v>
      </c>
      <c r="J1086" s="6" t="s">
        <v>36</v>
      </c>
      <c r="K1086" s="6"/>
    </row>
    <row r="1087" spans="1:11" ht="24.95" customHeight="1">
      <c r="A1087" s="6" t="s">
        <v>6956</v>
      </c>
      <c r="B1087" s="6" t="s">
        <v>6957</v>
      </c>
      <c r="C1087" s="6" t="s">
        <v>126</v>
      </c>
      <c r="D1087" s="130" t="s">
        <v>7910</v>
      </c>
      <c r="E1087" s="6" t="s">
        <v>144</v>
      </c>
      <c r="F1087" s="6" t="s">
        <v>18</v>
      </c>
      <c r="G1087" s="120">
        <v>112000000</v>
      </c>
      <c r="H1087" s="6" t="s">
        <v>7272</v>
      </c>
      <c r="I1087" s="6" t="s">
        <v>7273</v>
      </c>
      <c r="J1087" s="6" t="s">
        <v>36</v>
      </c>
      <c r="K1087" s="6"/>
    </row>
    <row r="1088" spans="1:11" ht="24.95" customHeight="1">
      <c r="A1088" s="6" t="s">
        <v>6956</v>
      </c>
      <c r="B1088" s="6" t="s">
        <v>6957</v>
      </c>
      <c r="C1088" s="6" t="s">
        <v>126</v>
      </c>
      <c r="D1088" s="130" t="s">
        <v>7911</v>
      </c>
      <c r="E1088" s="6" t="s">
        <v>149</v>
      </c>
      <c r="F1088" s="6" t="s">
        <v>18</v>
      </c>
      <c r="G1088" s="120">
        <v>9227000</v>
      </c>
      <c r="H1088" s="6" t="s">
        <v>7199</v>
      </c>
      <c r="I1088" s="6" t="s">
        <v>7200</v>
      </c>
      <c r="J1088" s="6" t="s">
        <v>36</v>
      </c>
      <c r="K1088" s="6"/>
    </row>
    <row r="1089" spans="1:11" ht="24.95" customHeight="1">
      <c r="A1089" s="6" t="s">
        <v>6937</v>
      </c>
      <c r="B1089" s="6" t="s">
        <v>7100</v>
      </c>
      <c r="C1089" s="6" t="s">
        <v>130</v>
      </c>
      <c r="D1089" s="130" t="s">
        <v>7912</v>
      </c>
      <c r="E1089" s="6" t="s">
        <v>144</v>
      </c>
      <c r="F1089" s="6" t="s">
        <v>18</v>
      </c>
      <c r="G1089" s="120">
        <v>13000000</v>
      </c>
      <c r="H1089" s="6" t="s">
        <v>7913</v>
      </c>
      <c r="I1089" s="6" t="s">
        <v>7914</v>
      </c>
      <c r="J1089" s="6" t="s">
        <v>36</v>
      </c>
      <c r="K1089" s="6"/>
    </row>
    <row r="1090" spans="1:11" ht="24.95" customHeight="1">
      <c r="A1090" s="6" t="s">
        <v>6937</v>
      </c>
      <c r="B1090" s="6" t="s">
        <v>7100</v>
      </c>
      <c r="C1090" s="6" t="s">
        <v>130</v>
      </c>
      <c r="D1090" s="130" t="s">
        <v>7915</v>
      </c>
      <c r="E1090" s="6" t="s">
        <v>144</v>
      </c>
      <c r="F1090" s="6" t="s">
        <v>119</v>
      </c>
      <c r="G1090" s="120">
        <v>8000000</v>
      </c>
      <c r="H1090" s="6" t="s">
        <v>7916</v>
      </c>
      <c r="I1090" s="6" t="s">
        <v>7917</v>
      </c>
      <c r="J1090" s="6" t="s">
        <v>36</v>
      </c>
      <c r="K1090" s="6"/>
    </row>
    <row r="1091" spans="1:11" ht="24.95" customHeight="1">
      <c r="A1091" s="6" t="s">
        <v>6956</v>
      </c>
      <c r="B1091" s="10" t="s">
        <v>6561</v>
      </c>
      <c r="C1091" s="6" t="s">
        <v>130</v>
      </c>
      <c r="D1091" s="130" t="s">
        <v>7918</v>
      </c>
      <c r="E1091" s="6" t="s">
        <v>78</v>
      </c>
      <c r="F1091" s="6" t="s">
        <v>18</v>
      </c>
      <c r="G1091" s="225">
        <v>200000000</v>
      </c>
      <c r="H1091" s="6" t="s">
        <v>7919</v>
      </c>
      <c r="I1091" s="6" t="s">
        <v>7920</v>
      </c>
      <c r="J1091" s="6" t="s">
        <v>36</v>
      </c>
      <c r="K1091" s="6"/>
    </row>
    <row r="1092" spans="1:11" ht="24.95" customHeight="1">
      <c r="A1092" s="6" t="s">
        <v>6956</v>
      </c>
      <c r="B1092" s="6" t="s">
        <v>7100</v>
      </c>
      <c r="C1092" s="6" t="s">
        <v>147</v>
      </c>
      <c r="D1092" s="130" t="s">
        <v>7921</v>
      </c>
      <c r="E1092" s="6" t="s">
        <v>78</v>
      </c>
      <c r="F1092" s="6" t="s">
        <v>18</v>
      </c>
      <c r="G1092" s="120">
        <v>80000000</v>
      </c>
      <c r="H1092" s="6" t="s">
        <v>7289</v>
      </c>
      <c r="I1092" s="6" t="s">
        <v>7290</v>
      </c>
      <c r="J1092" s="6" t="s">
        <v>36</v>
      </c>
      <c r="K1092" s="6"/>
    </row>
    <row r="1093" spans="1:11" ht="24.95" customHeight="1">
      <c r="A1093" s="6" t="s">
        <v>6937</v>
      </c>
      <c r="B1093" s="6" t="s">
        <v>7100</v>
      </c>
      <c r="C1093" s="6" t="s">
        <v>147</v>
      </c>
      <c r="D1093" s="130" t="s">
        <v>7922</v>
      </c>
      <c r="E1093" s="6" t="s">
        <v>78</v>
      </c>
      <c r="F1093" s="6" t="s">
        <v>18</v>
      </c>
      <c r="G1093" s="120">
        <v>3437000000</v>
      </c>
      <c r="H1093" s="6" t="s">
        <v>7876</v>
      </c>
      <c r="I1093" s="6" t="s">
        <v>7877</v>
      </c>
      <c r="J1093" s="6" t="s">
        <v>36</v>
      </c>
      <c r="K1093" s="6"/>
    </row>
    <row r="1094" spans="1:11" ht="24.95" customHeight="1">
      <c r="A1094" s="6" t="s">
        <v>6937</v>
      </c>
      <c r="B1094" s="6" t="s">
        <v>6561</v>
      </c>
      <c r="C1094" s="6" t="s">
        <v>147</v>
      </c>
      <c r="D1094" s="130" t="s">
        <v>7923</v>
      </c>
      <c r="E1094" s="6" t="s">
        <v>149</v>
      </c>
      <c r="F1094" s="6" t="s">
        <v>18</v>
      </c>
      <c r="G1094" s="120">
        <v>39380000</v>
      </c>
      <c r="H1094" s="6" t="s">
        <v>7876</v>
      </c>
      <c r="I1094" s="6" t="s">
        <v>7877</v>
      </c>
      <c r="J1094" s="6" t="s">
        <v>36</v>
      </c>
      <c r="K1094" s="6"/>
    </row>
    <row r="1095" spans="1:11" ht="24.95" customHeight="1">
      <c r="A1095" s="6" t="s">
        <v>7903</v>
      </c>
      <c r="B1095" s="6" t="s">
        <v>6561</v>
      </c>
      <c r="C1095" s="6" t="s">
        <v>147</v>
      </c>
      <c r="D1095" s="130" t="s">
        <v>7924</v>
      </c>
      <c r="E1095" s="6" t="s">
        <v>19</v>
      </c>
      <c r="F1095" s="6" t="s">
        <v>18</v>
      </c>
      <c r="G1095" s="120">
        <v>35000000</v>
      </c>
      <c r="H1095" s="6" t="s">
        <v>7758</v>
      </c>
      <c r="I1095" s="6" t="s">
        <v>7759</v>
      </c>
      <c r="J1095" s="6" t="s">
        <v>36</v>
      </c>
      <c r="K1095" s="6"/>
    </row>
    <row r="1096" spans="1:11" ht="24.95" customHeight="1">
      <c r="A1096" s="6" t="s">
        <v>7903</v>
      </c>
      <c r="B1096" s="6" t="s">
        <v>7100</v>
      </c>
      <c r="C1096" s="6" t="s">
        <v>147</v>
      </c>
      <c r="D1096" s="130" t="s">
        <v>7925</v>
      </c>
      <c r="E1096" s="6" t="s">
        <v>19</v>
      </c>
      <c r="F1096" s="6" t="s">
        <v>18</v>
      </c>
      <c r="G1096" s="120">
        <v>35000000</v>
      </c>
      <c r="H1096" s="6" t="s">
        <v>7765</v>
      </c>
      <c r="I1096" s="6" t="s">
        <v>7766</v>
      </c>
      <c r="J1096" s="6" t="s">
        <v>36</v>
      </c>
      <c r="K1096" s="6"/>
    </row>
    <row r="1097" spans="1:11" ht="24.95" customHeight="1">
      <c r="A1097" s="6" t="s">
        <v>6956</v>
      </c>
      <c r="B1097" s="6" t="s">
        <v>6957</v>
      </c>
      <c r="C1097" s="6" t="s">
        <v>147</v>
      </c>
      <c r="D1097" s="130" t="s">
        <v>7926</v>
      </c>
      <c r="E1097" s="6" t="s">
        <v>149</v>
      </c>
      <c r="F1097" s="6" t="s">
        <v>18</v>
      </c>
      <c r="G1097" s="120">
        <v>2415000</v>
      </c>
      <c r="H1097" s="6" t="s">
        <v>7098</v>
      </c>
      <c r="I1097" s="6" t="s">
        <v>7099</v>
      </c>
      <c r="J1097" s="6" t="s">
        <v>36</v>
      </c>
      <c r="K1097" s="6"/>
    </row>
    <row r="1098" spans="1:11" ht="24.95" hidden="1" customHeight="1">
      <c r="A1098" s="6" t="s">
        <v>7392</v>
      </c>
      <c r="B1098" s="6" t="s">
        <v>7927</v>
      </c>
      <c r="C1098" s="6" t="s">
        <v>6565</v>
      </c>
      <c r="D1098" s="44" t="s">
        <v>7928</v>
      </c>
      <c r="E1098" s="6" t="s">
        <v>19</v>
      </c>
      <c r="F1098" s="6" t="s">
        <v>18</v>
      </c>
      <c r="G1098" s="134">
        <v>900000000</v>
      </c>
      <c r="H1098" s="6" t="s">
        <v>7929</v>
      </c>
      <c r="I1098" s="6" t="s">
        <v>7930</v>
      </c>
      <c r="J1098" s="6" t="s">
        <v>7931</v>
      </c>
      <c r="K1098" s="6"/>
    </row>
    <row r="1099" spans="1:11" ht="24.95" hidden="1" customHeight="1">
      <c r="A1099" s="6" t="s">
        <v>7392</v>
      </c>
      <c r="B1099" s="6" t="s">
        <v>7927</v>
      </c>
      <c r="C1099" s="6" t="s">
        <v>108</v>
      </c>
      <c r="D1099" s="130" t="s">
        <v>7932</v>
      </c>
      <c r="E1099" s="6" t="s">
        <v>19</v>
      </c>
      <c r="F1099" s="6" t="s">
        <v>18</v>
      </c>
      <c r="G1099" s="120">
        <v>1800000000</v>
      </c>
      <c r="H1099" s="6" t="s">
        <v>7933</v>
      </c>
      <c r="I1099" s="6" t="s">
        <v>7934</v>
      </c>
      <c r="J1099" s="6" t="s">
        <v>7935</v>
      </c>
      <c r="K1099" s="6"/>
    </row>
    <row r="1100" spans="1:11" ht="24.95" hidden="1" customHeight="1">
      <c r="A1100" s="10" t="s">
        <v>7333</v>
      </c>
      <c r="B1100" s="6" t="s">
        <v>7936</v>
      </c>
      <c r="C1100" s="6" t="s">
        <v>7937</v>
      </c>
      <c r="D1100" s="130" t="s">
        <v>7938</v>
      </c>
      <c r="E1100" s="6" t="s">
        <v>7939</v>
      </c>
      <c r="F1100" s="6" t="s">
        <v>6647</v>
      </c>
      <c r="G1100" s="120">
        <v>28806000</v>
      </c>
      <c r="H1100" s="70" t="s">
        <v>7940</v>
      </c>
      <c r="I1100" s="6" t="s">
        <v>7941</v>
      </c>
      <c r="J1100" s="70" t="s">
        <v>7942</v>
      </c>
      <c r="K1100" s="6"/>
    </row>
    <row r="1101" spans="1:11" ht="24.95" hidden="1" customHeight="1">
      <c r="A1101" s="30" t="s">
        <v>7333</v>
      </c>
      <c r="B1101" s="30" t="s">
        <v>7334</v>
      </c>
      <c r="C1101" s="30" t="s">
        <v>7937</v>
      </c>
      <c r="D1101" s="160" t="s">
        <v>7943</v>
      </c>
      <c r="E1101" s="30" t="s">
        <v>149</v>
      </c>
      <c r="F1101" s="20" t="s">
        <v>18</v>
      </c>
      <c r="G1101" s="193">
        <v>22182000</v>
      </c>
      <c r="H1101" s="30" t="s">
        <v>7347</v>
      </c>
      <c r="I1101" s="30" t="s">
        <v>7348</v>
      </c>
      <c r="J1101" s="30" t="s">
        <v>36</v>
      </c>
      <c r="K1101" s="30"/>
    </row>
    <row r="1102" spans="1:11" ht="24.95" hidden="1" customHeight="1">
      <c r="A1102" s="6" t="s">
        <v>7333</v>
      </c>
      <c r="B1102" s="6" t="s">
        <v>7944</v>
      </c>
      <c r="C1102" s="6" t="s">
        <v>7345</v>
      </c>
      <c r="D1102" s="130" t="s">
        <v>7945</v>
      </c>
      <c r="E1102" s="6" t="s">
        <v>149</v>
      </c>
      <c r="F1102" s="6" t="s">
        <v>7946</v>
      </c>
      <c r="G1102" s="120">
        <v>5000000</v>
      </c>
      <c r="H1102" s="6" t="s">
        <v>7947</v>
      </c>
      <c r="I1102" s="6" t="s">
        <v>7948</v>
      </c>
      <c r="J1102" s="6" t="s">
        <v>7935</v>
      </c>
      <c r="K1102" s="6"/>
    </row>
    <row r="1103" spans="1:11" ht="24.95" hidden="1" customHeight="1">
      <c r="A1103" s="6" t="s">
        <v>7333</v>
      </c>
      <c r="B1103" s="6" t="s">
        <v>7949</v>
      </c>
      <c r="C1103" s="6" t="s">
        <v>42</v>
      </c>
      <c r="D1103" s="130" t="s">
        <v>7950</v>
      </c>
      <c r="E1103" s="6" t="s">
        <v>78</v>
      </c>
      <c r="F1103" s="6" t="s">
        <v>18</v>
      </c>
      <c r="G1103" s="120">
        <v>430000000</v>
      </c>
      <c r="H1103" s="6" t="s">
        <v>7951</v>
      </c>
      <c r="I1103" s="6" t="s">
        <v>7541</v>
      </c>
      <c r="J1103" s="6" t="s">
        <v>36</v>
      </c>
      <c r="K1103" s="6"/>
    </row>
    <row r="1104" spans="1:11" ht="24.95" hidden="1" customHeight="1">
      <c r="A1104" s="6" t="s">
        <v>7333</v>
      </c>
      <c r="B1104" s="6" t="s">
        <v>7949</v>
      </c>
      <c r="C1104" s="6" t="s">
        <v>42</v>
      </c>
      <c r="D1104" s="130" t="s">
        <v>7952</v>
      </c>
      <c r="E1104" s="6" t="s">
        <v>78</v>
      </c>
      <c r="F1104" s="6" t="s">
        <v>18</v>
      </c>
      <c r="G1104" s="120">
        <v>414000000</v>
      </c>
      <c r="H1104" s="6" t="s">
        <v>7953</v>
      </c>
      <c r="I1104" s="6" t="s">
        <v>7954</v>
      </c>
      <c r="J1104" s="6" t="s">
        <v>36</v>
      </c>
      <c r="K1104" s="6"/>
    </row>
    <row r="1105" spans="1:11" ht="24.95" hidden="1" customHeight="1">
      <c r="A1105" s="6" t="s">
        <v>7333</v>
      </c>
      <c r="B1105" s="6" t="s">
        <v>7936</v>
      </c>
      <c r="C1105" s="6" t="s">
        <v>7345</v>
      </c>
      <c r="D1105" s="130" t="s">
        <v>7955</v>
      </c>
      <c r="E1105" s="6" t="s">
        <v>19</v>
      </c>
      <c r="F1105" s="6" t="s">
        <v>7956</v>
      </c>
      <c r="G1105" s="120">
        <v>9822000</v>
      </c>
      <c r="H1105" s="70" t="s">
        <v>7957</v>
      </c>
      <c r="I1105" s="70" t="s">
        <v>7958</v>
      </c>
      <c r="J1105" s="70" t="s">
        <v>7959</v>
      </c>
      <c r="K1105" s="6"/>
    </row>
    <row r="1106" spans="1:11" ht="24.95" hidden="1" customHeight="1">
      <c r="A1106" s="20" t="s">
        <v>7474</v>
      </c>
      <c r="B1106" s="20" t="s">
        <v>7475</v>
      </c>
      <c r="C1106" s="20" t="s">
        <v>42</v>
      </c>
      <c r="D1106" s="130" t="s">
        <v>7960</v>
      </c>
      <c r="E1106" s="20" t="s">
        <v>78</v>
      </c>
      <c r="F1106" s="20" t="s">
        <v>18</v>
      </c>
      <c r="G1106" s="194">
        <v>250000000</v>
      </c>
      <c r="H1106" s="20" t="s">
        <v>7472</v>
      </c>
      <c r="I1106" s="20" t="s">
        <v>7473</v>
      </c>
      <c r="J1106" s="20" t="s">
        <v>7961</v>
      </c>
      <c r="K1106" s="30"/>
    </row>
    <row r="1107" spans="1:11" ht="24.95" hidden="1" customHeight="1">
      <c r="A1107" s="20" t="s">
        <v>7474</v>
      </c>
      <c r="B1107" s="20" t="s">
        <v>7475</v>
      </c>
      <c r="C1107" s="20" t="s">
        <v>42</v>
      </c>
      <c r="D1107" s="130" t="s">
        <v>7962</v>
      </c>
      <c r="E1107" s="20" t="s">
        <v>78</v>
      </c>
      <c r="F1107" s="20" t="s">
        <v>18</v>
      </c>
      <c r="G1107" s="194">
        <v>250000000</v>
      </c>
      <c r="H1107" s="20" t="s">
        <v>7477</v>
      </c>
      <c r="I1107" s="20" t="s">
        <v>7478</v>
      </c>
      <c r="J1107" s="20" t="s">
        <v>7961</v>
      </c>
      <c r="K1107" s="30"/>
    </row>
    <row r="1108" spans="1:11" ht="24.95" hidden="1" customHeight="1">
      <c r="A1108" s="10" t="s">
        <v>7963</v>
      </c>
      <c r="B1108" s="6" t="s">
        <v>7479</v>
      </c>
      <c r="C1108" s="6" t="s">
        <v>42</v>
      </c>
      <c r="D1108" s="130" t="s">
        <v>7964</v>
      </c>
      <c r="E1108" s="6" t="s">
        <v>78</v>
      </c>
      <c r="F1108" s="6" t="s">
        <v>18</v>
      </c>
      <c r="G1108" s="195">
        <v>940000000</v>
      </c>
      <c r="H1108" s="50" t="s">
        <v>7355</v>
      </c>
      <c r="I1108" s="195" t="s">
        <v>7356</v>
      </c>
      <c r="J1108" s="6" t="s">
        <v>36</v>
      </c>
      <c r="K1108" s="6"/>
    </row>
    <row r="1109" spans="1:11" ht="24.95" hidden="1" customHeight="1">
      <c r="A1109" s="10" t="s">
        <v>7474</v>
      </c>
      <c r="B1109" s="22" t="s">
        <v>7488</v>
      </c>
      <c r="C1109" s="22" t="s">
        <v>7002</v>
      </c>
      <c r="D1109" s="48" t="s">
        <v>7965</v>
      </c>
      <c r="E1109" s="22" t="s">
        <v>149</v>
      </c>
      <c r="F1109" s="22" t="s">
        <v>18</v>
      </c>
      <c r="G1109" s="196">
        <v>204600000</v>
      </c>
      <c r="H1109" s="22" t="s">
        <v>7966</v>
      </c>
      <c r="I1109" s="22" t="s">
        <v>7967</v>
      </c>
      <c r="J1109" s="6" t="s">
        <v>36</v>
      </c>
      <c r="K1109" s="22"/>
    </row>
    <row r="1110" spans="1:11" ht="24.95" hidden="1" customHeight="1">
      <c r="A1110" s="6" t="s">
        <v>7474</v>
      </c>
      <c r="B1110" s="6" t="s">
        <v>7968</v>
      </c>
      <c r="C1110" s="6" t="s">
        <v>7969</v>
      </c>
      <c r="D1110" s="130" t="s">
        <v>7970</v>
      </c>
      <c r="E1110" s="6" t="s">
        <v>19</v>
      </c>
      <c r="F1110" s="6" t="s">
        <v>18</v>
      </c>
      <c r="G1110" s="134">
        <v>50000000</v>
      </c>
      <c r="H1110" s="6" t="s">
        <v>7971</v>
      </c>
      <c r="I1110" s="6" t="s">
        <v>7972</v>
      </c>
      <c r="J1110" s="6" t="s">
        <v>7961</v>
      </c>
      <c r="K1110" s="6"/>
    </row>
    <row r="1111" spans="1:11" ht="24.95" hidden="1" customHeight="1">
      <c r="A1111" s="6" t="s">
        <v>7474</v>
      </c>
      <c r="B1111" s="6" t="s">
        <v>7968</v>
      </c>
      <c r="C1111" s="6" t="s">
        <v>7969</v>
      </c>
      <c r="D1111" s="130" t="s">
        <v>7973</v>
      </c>
      <c r="E1111" s="6" t="s">
        <v>7974</v>
      </c>
      <c r="F1111" s="6" t="s">
        <v>6876</v>
      </c>
      <c r="G1111" s="120">
        <v>95000000</v>
      </c>
      <c r="H1111" s="6" t="s">
        <v>7975</v>
      </c>
      <c r="I1111" s="6" t="s">
        <v>7976</v>
      </c>
      <c r="J1111" s="6" t="s">
        <v>7961</v>
      </c>
      <c r="K1111" s="6"/>
    </row>
    <row r="1112" spans="1:11" ht="24.95" hidden="1" customHeight="1">
      <c r="A1112" s="6" t="s">
        <v>7474</v>
      </c>
      <c r="B1112" s="6" t="s">
        <v>7968</v>
      </c>
      <c r="C1112" s="6" t="s">
        <v>7969</v>
      </c>
      <c r="D1112" s="130" t="s">
        <v>7977</v>
      </c>
      <c r="E1112" s="6" t="s">
        <v>149</v>
      </c>
      <c r="F1112" s="6" t="s">
        <v>6876</v>
      </c>
      <c r="G1112" s="120">
        <v>35000000</v>
      </c>
      <c r="H1112" s="6" t="s">
        <v>7975</v>
      </c>
      <c r="I1112" s="6" t="s">
        <v>7976</v>
      </c>
      <c r="J1112" s="6" t="s">
        <v>7961</v>
      </c>
      <c r="K1112" s="6"/>
    </row>
    <row r="1113" spans="1:11" ht="24.95" hidden="1" customHeight="1">
      <c r="A1113" s="6" t="s">
        <v>7474</v>
      </c>
      <c r="B1113" s="6" t="s">
        <v>7518</v>
      </c>
      <c r="C1113" s="6" t="s">
        <v>7969</v>
      </c>
      <c r="D1113" s="130" t="s">
        <v>7978</v>
      </c>
      <c r="E1113" s="6" t="s">
        <v>19</v>
      </c>
      <c r="F1113" s="6" t="s">
        <v>18</v>
      </c>
      <c r="G1113" s="120">
        <v>36000000</v>
      </c>
      <c r="H1113" s="6" t="s">
        <v>7979</v>
      </c>
      <c r="I1113" s="6" t="s">
        <v>7980</v>
      </c>
      <c r="J1113" s="70" t="s">
        <v>7959</v>
      </c>
      <c r="K1113" s="6"/>
    </row>
    <row r="1114" spans="1:11" ht="24.95" hidden="1" customHeight="1">
      <c r="A1114" s="30" t="s">
        <v>7474</v>
      </c>
      <c r="B1114" s="30" t="s">
        <v>7475</v>
      </c>
      <c r="C1114" s="30" t="s">
        <v>180</v>
      </c>
      <c r="D1114" s="160" t="s">
        <v>7981</v>
      </c>
      <c r="E1114" s="30" t="s">
        <v>149</v>
      </c>
      <c r="F1114" s="30" t="s">
        <v>18</v>
      </c>
      <c r="G1114" s="193">
        <v>7000000</v>
      </c>
      <c r="H1114" s="30" t="s">
        <v>7982</v>
      </c>
      <c r="I1114" s="30" t="s">
        <v>7983</v>
      </c>
      <c r="J1114" s="30" t="s">
        <v>36</v>
      </c>
      <c r="K1114" s="30"/>
    </row>
    <row r="1115" spans="1:11" ht="24.95" hidden="1" customHeight="1">
      <c r="A1115" s="20" t="s">
        <v>7474</v>
      </c>
      <c r="B1115" s="20" t="s">
        <v>7475</v>
      </c>
      <c r="C1115" s="20" t="s">
        <v>180</v>
      </c>
      <c r="D1115" s="130" t="s">
        <v>7984</v>
      </c>
      <c r="E1115" s="20" t="s">
        <v>149</v>
      </c>
      <c r="F1115" s="30" t="s">
        <v>18</v>
      </c>
      <c r="G1115" s="194">
        <v>50000000</v>
      </c>
      <c r="H1115" s="20" t="s">
        <v>7985</v>
      </c>
      <c r="I1115" s="30" t="s">
        <v>7983</v>
      </c>
      <c r="J1115" s="30" t="s">
        <v>36</v>
      </c>
      <c r="K1115" s="20"/>
    </row>
    <row r="1116" spans="1:11" ht="24.95" hidden="1" customHeight="1">
      <c r="A1116" s="20" t="s">
        <v>7474</v>
      </c>
      <c r="B1116" s="20" t="s">
        <v>7475</v>
      </c>
      <c r="C1116" s="20" t="s">
        <v>180</v>
      </c>
      <c r="D1116" s="130" t="s">
        <v>7986</v>
      </c>
      <c r="E1116" s="20" t="s">
        <v>149</v>
      </c>
      <c r="F1116" s="30" t="s">
        <v>18</v>
      </c>
      <c r="G1116" s="194">
        <v>50000000</v>
      </c>
      <c r="H1116" s="20" t="s">
        <v>7985</v>
      </c>
      <c r="I1116" s="30" t="s">
        <v>7987</v>
      </c>
      <c r="J1116" s="30" t="s">
        <v>36</v>
      </c>
      <c r="K1116" s="20"/>
    </row>
    <row r="1117" spans="1:11" ht="24.95" hidden="1" customHeight="1">
      <c r="A1117" s="20" t="s">
        <v>7474</v>
      </c>
      <c r="B1117" s="20" t="s">
        <v>7475</v>
      </c>
      <c r="C1117" s="20" t="s">
        <v>180</v>
      </c>
      <c r="D1117" s="130" t="s">
        <v>7988</v>
      </c>
      <c r="E1117" s="20" t="s">
        <v>149</v>
      </c>
      <c r="F1117" s="30" t="s">
        <v>18</v>
      </c>
      <c r="G1117" s="194">
        <f>2*9700000</f>
        <v>19400000</v>
      </c>
      <c r="H1117" s="20" t="s">
        <v>7989</v>
      </c>
      <c r="I1117" s="20" t="s">
        <v>7990</v>
      </c>
      <c r="J1117" s="30" t="s">
        <v>36</v>
      </c>
      <c r="K1117" s="20"/>
    </row>
    <row r="1118" spans="1:11" ht="24.95" hidden="1" customHeight="1">
      <c r="A1118" s="20" t="s">
        <v>7991</v>
      </c>
      <c r="B1118" s="20" t="s">
        <v>7992</v>
      </c>
      <c r="C1118" s="20" t="s">
        <v>180</v>
      </c>
      <c r="D1118" s="130" t="s">
        <v>7993</v>
      </c>
      <c r="E1118" s="20" t="s">
        <v>149</v>
      </c>
      <c r="F1118" s="30" t="s">
        <v>18</v>
      </c>
      <c r="G1118" s="194">
        <f>2*11000000</f>
        <v>22000000</v>
      </c>
      <c r="H1118" s="20" t="s">
        <v>7994</v>
      </c>
      <c r="I1118" s="20" t="s">
        <v>7995</v>
      </c>
      <c r="J1118" s="30" t="s">
        <v>36</v>
      </c>
      <c r="K1118" s="20"/>
    </row>
    <row r="1119" spans="1:11" ht="24.95" hidden="1" customHeight="1">
      <c r="A1119" s="20" t="s">
        <v>7333</v>
      </c>
      <c r="B1119" s="20" t="s">
        <v>7334</v>
      </c>
      <c r="C1119" s="20" t="s">
        <v>180</v>
      </c>
      <c r="D1119" s="130" t="s">
        <v>7996</v>
      </c>
      <c r="E1119" s="20" t="s">
        <v>149</v>
      </c>
      <c r="F1119" s="30" t="s">
        <v>18</v>
      </c>
      <c r="G1119" s="194">
        <f>2*11000000</f>
        <v>22000000</v>
      </c>
      <c r="H1119" s="20" t="s">
        <v>7997</v>
      </c>
      <c r="I1119" s="20" t="s">
        <v>7998</v>
      </c>
      <c r="J1119" s="30" t="s">
        <v>36</v>
      </c>
      <c r="K1119" s="20"/>
    </row>
    <row r="1120" spans="1:11" ht="24.95" hidden="1" customHeight="1">
      <c r="A1120" s="20" t="s">
        <v>7999</v>
      </c>
      <c r="B1120" s="20" t="s">
        <v>8000</v>
      </c>
      <c r="C1120" s="20" t="s">
        <v>180</v>
      </c>
      <c r="D1120" s="130" t="s">
        <v>8001</v>
      </c>
      <c r="E1120" s="20" t="s">
        <v>149</v>
      </c>
      <c r="F1120" s="30" t="s">
        <v>18</v>
      </c>
      <c r="G1120" s="194">
        <f>2*9700000</f>
        <v>19400000</v>
      </c>
      <c r="H1120" s="20" t="s">
        <v>7997</v>
      </c>
      <c r="I1120" s="20" t="s">
        <v>7998</v>
      </c>
      <c r="J1120" s="30" t="s">
        <v>36</v>
      </c>
      <c r="K1120" s="20"/>
    </row>
    <row r="1121" spans="1:11" ht="24.95" hidden="1" customHeight="1">
      <c r="A1121" s="20" t="s">
        <v>7999</v>
      </c>
      <c r="B1121" s="20" t="s">
        <v>8000</v>
      </c>
      <c r="C1121" s="20" t="s">
        <v>180</v>
      </c>
      <c r="D1121" s="130" t="s">
        <v>8002</v>
      </c>
      <c r="E1121" s="20" t="s">
        <v>149</v>
      </c>
      <c r="F1121" s="30" t="s">
        <v>18</v>
      </c>
      <c r="G1121" s="194">
        <f>2*11000000</f>
        <v>22000000</v>
      </c>
      <c r="H1121" s="20" t="s">
        <v>7997</v>
      </c>
      <c r="I1121" s="20" t="s">
        <v>7998</v>
      </c>
      <c r="J1121" s="30" t="s">
        <v>36</v>
      </c>
      <c r="K1121" s="20"/>
    </row>
    <row r="1122" spans="1:11" ht="24.95" hidden="1" customHeight="1">
      <c r="A1122" s="20" t="s">
        <v>7999</v>
      </c>
      <c r="B1122" s="20" t="s">
        <v>8000</v>
      </c>
      <c r="C1122" s="20" t="s">
        <v>180</v>
      </c>
      <c r="D1122" s="130" t="s">
        <v>8003</v>
      </c>
      <c r="E1122" s="20" t="s">
        <v>149</v>
      </c>
      <c r="F1122" s="30" t="s">
        <v>18</v>
      </c>
      <c r="G1122" s="194">
        <f>2*11000000</f>
        <v>22000000</v>
      </c>
      <c r="H1122" s="20" t="s">
        <v>7997</v>
      </c>
      <c r="I1122" s="20" t="s">
        <v>7998</v>
      </c>
      <c r="J1122" s="30" t="s">
        <v>36</v>
      </c>
      <c r="K1122" s="20"/>
    </row>
    <row r="1123" spans="1:11" ht="24.95" hidden="1" customHeight="1">
      <c r="A1123" s="20" t="s">
        <v>7999</v>
      </c>
      <c r="B1123" s="20" t="s">
        <v>8000</v>
      </c>
      <c r="C1123" s="20" t="s">
        <v>180</v>
      </c>
      <c r="D1123" s="130" t="s">
        <v>8004</v>
      </c>
      <c r="E1123" s="20" t="s">
        <v>149</v>
      </c>
      <c r="F1123" s="30" t="s">
        <v>18</v>
      </c>
      <c r="G1123" s="194">
        <f>32*9700000</f>
        <v>310400000</v>
      </c>
      <c r="H1123" s="20" t="s">
        <v>8005</v>
      </c>
      <c r="I1123" s="30" t="s">
        <v>8006</v>
      </c>
      <c r="J1123" s="30" t="s">
        <v>36</v>
      </c>
      <c r="K1123" s="20"/>
    </row>
    <row r="1124" spans="1:11" ht="24.95" hidden="1" customHeight="1">
      <c r="A1124" s="20" t="s">
        <v>7999</v>
      </c>
      <c r="B1124" s="20" t="s">
        <v>8000</v>
      </c>
      <c r="C1124" s="20" t="s">
        <v>180</v>
      </c>
      <c r="D1124" s="130" t="s">
        <v>8007</v>
      </c>
      <c r="E1124" s="20" t="s">
        <v>149</v>
      </c>
      <c r="F1124" s="30" t="s">
        <v>18</v>
      </c>
      <c r="G1124" s="194">
        <f>32*11000000</f>
        <v>352000000</v>
      </c>
      <c r="H1124" s="20" t="s">
        <v>8005</v>
      </c>
      <c r="I1124" s="30" t="s">
        <v>8006</v>
      </c>
      <c r="J1124" s="30" t="s">
        <v>36</v>
      </c>
      <c r="K1124" s="20"/>
    </row>
    <row r="1125" spans="1:11" ht="24.95" hidden="1" customHeight="1">
      <c r="A1125" s="20" t="s">
        <v>7999</v>
      </c>
      <c r="B1125" s="20" t="s">
        <v>8000</v>
      </c>
      <c r="C1125" s="20" t="s">
        <v>180</v>
      </c>
      <c r="D1125" s="130" t="s">
        <v>8008</v>
      </c>
      <c r="E1125" s="20" t="s">
        <v>149</v>
      </c>
      <c r="F1125" s="30" t="s">
        <v>18</v>
      </c>
      <c r="G1125" s="194">
        <f>32*11000000</f>
        <v>352000000</v>
      </c>
      <c r="H1125" s="20" t="s">
        <v>8005</v>
      </c>
      <c r="I1125" s="30" t="s">
        <v>8006</v>
      </c>
      <c r="J1125" s="30" t="s">
        <v>36</v>
      </c>
      <c r="K1125" s="20"/>
    </row>
    <row r="1126" spans="1:11" ht="24.95" hidden="1" customHeight="1">
      <c r="A1126" s="20" t="s">
        <v>7999</v>
      </c>
      <c r="B1126" s="20" t="s">
        <v>8000</v>
      </c>
      <c r="C1126" s="20" t="s">
        <v>180</v>
      </c>
      <c r="D1126" s="130" t="s">
        <v>8009</v>
      </c>
      <c r="E1126" s="20" t="s">
        <v>149</v>
      </c>
      <c r="F1126" s="30" t="s">
        <v>18</v>
      </c>
      <c r="G1126" s="194">
        <f>10*9700000</f>
        <v>97000000</v>
      </c>
      <c r="H1126" s="20" t="s">
        <v>8010</v>
      </c>
      <c r="I1126" s="20" t="s">
        <v>8011</v>
      </c>
      <c r="J1126" s="30" t="s">
        <v>36</v>
      </c>
      <c r="K1126" s="20"/>
    </row>
    <row r="1127" spans="1:11" ht="24.95" hidden="1" customHeight="1">
      <c r="A1127" s="20" t="s">
        <v>7999</v>
      </c>
      <c r="B1127" s="20" t="s">
        <v>8000</v>
      </c>
      <c r="C1127" s="20" t="s">
        <v>180</v>
      </c>
      <c r="D1127" s="130" t="s">
        <v>8012</v>
      </c>
      <c r="E1127" s="20" t="s">
        <v>149</v>
      </c>
      <c r="F1127" s="30" t="s">
        <v>18</v>
      </c>
      <c r="G1127" s="194">
        <f>10*11000000</f>
        <v>110000000</v>
      </c>
      <c r="H1127" s="20" t="s">
        <v>8010</v>
      </c>
      <c r="I1127" s="20" t="s">
        <v>8011</v>
      </c>
      <c r="J1127" s="30" t="s">
        <v>36</v>
      </c>
      <c r="K1127" s="20"/>
    </row>
    <row r="1128" spans="1:11" ht="24.95" hidden="1" customHeight="1">
      <c r="A1128" s="20" t="s">
        <v>7999</v>
      </c>
      <c r="B1128" s="20" t="s">
        <v>8000</v>
      </c>
      <c r="C1128" s="20" t="s">
        <v>180</v>
      </c>
      <c r="D1128" s="130" t="s">
        <v>8013</v>
      </c>
      <c r="E1128" s="20" t="s">
        <v>149</v>
      </c>
      <c r="F1128" s="30" t="s">
        <v>18</v>
      </c>
      <c r="G1128" s="194">
        <f>10*11000000</f>
        <v>110000000</v>
      </c>
      <c r="H1128" s="20" t="s">
        <v>8010</v>
      </c>
      <c r="I1128" s="20" t="s">
        <v>8011</v>
      </c>
      <c r="J1128" s="30" t="s">
        <v>36</v>
      </c>
      <c r="K1128" s="20"/>
    </row>
    <row r="1129" spans="1:11" ht="24.95" hidden="1" customHeight="1">
      <c r="A1129" s="20" t="s">
        <v>7999</v>
      </c>
      <c r="B1129" s="20" t="s">
        <v>8000</v>
      </c>
      <c r="C1129" s="20" t="s">
        <v>180</v>
      </c>
      <c r="D1129" s="130" t="s">
        <v>8014</v>
      </c>
      <c r="E1129" s="20" t="s">
        <v>149</v>
      </c>
      <c r="F1129" s="30" t="s">
        <v>18</v>
      </c>
      <c r="G1129" s="194">
        <f>6*9700000</f>
        <v>58200000</v>
      </c>
      <c r="H1129" s="20" t="s">
        <v>8015</v>
      </c>
      <c r="I1129" s="20" t="s">
        <v>8016</v>
      </c>
      <c r="J1129" s="30" t="s">
        <v>36</v>
      </c>
      <c r="K1129" s="20"/>
    </row>
    <row r="1130" spans="1:11" ht="24.95" hidden="1" customHeight="1">
      <c r="A1130" s="20" t="s">
        <v>7999</v>
      </c>
      <c r="B1130" s="20" t="s">
        <v>8000</v>
      </c>
      <c r="C1130" s="20" t="s">
        <v>180</v>
      </c>
      <c r="D1130" s="130" t="s">
        <v>8017</v>
      </c>
      <c r="E1130" s="20" t="s">
        <v>149</v>
      </c>
      <c r="F1130" s="30" t="s">
        <v>18</v>
      </c>
      <c r="G1130" s="194">
        <f>6*11000000</f>
        <v>66000000</v>
      </c>
      <c r="H1130" s="20" t="s">
        <v>8015</v>
      </c>
      <c r="I1130" s="20" t="s">
        <v>8016</v>
      </c>
      <c r="J1130" s="30" t="s">
        <v>36</v>
      </c>
      <c r="K1130" s="20"/>
    </row>
    <row r="1131" spans="1:11" ht="24.95" hidden="1" customHeight="1">
      <c r="A1131" s="20" t="s">
        <v>7999</v>
      </c>
      <c r="B1131" s="20" t="s">
        <v>8000</v>
      </c>
      <c r="C1131" s="20" t="s">
        <v>180</v>
      </c>
      <c r="D1131" s="130" t="s">
        <v>8018</v>
      </c>
      <c r="E1131" s="20" t="s">
        <v>149</v>
      </c>
      <c r="F1131" s="30" t="s">
        <v>18</v>
      </c>
      <c r="G1131" s="194">
        <f>6*11000000</f>
        <v>66000000</v>
      </c>
      <c r="H1131" s="20" t="s">
        <v>8015</v>
      </c>
      <c r="I1131" s="20" t="s">
        <v>8016</v>
      </c>
      <c r="J1131" s="30" t="s">
        <v>36</v>
      </c>
      <c r="K1131" s="20"/>
    </row>
    <row r="1132" spans="1:11" ht="24.95" hidden="1" customHeight="1">
      <c r="A1132" s="20" t="s">
        <v>7999</v>
      </c>
      <c r="B1132" s="20" t="s">
        <v>8000</v>
      </c>
      <c r="C1132" s="20" t="s">
        <v>180</v>
      </c>
      <c r="D1132" s="130" t="s">
        <v>8019</v>
      </c>
      <c r="E1132" s="20" t="s">
        <v>149</v>
      </c>
      <c r="F1132" s="30" t="s">
        <v>18</v>
      </c>
      <c r="G1132" s="194">
        <f>2*9700000</f>
        <v>19400000</v>
      </c>
      <c r="H1132" s="20" t="s">
        <v>7997</v>
      </c>
      <c r="I1132" s="20" t="s">
        <v>7998</v>
      </c>
      <c r="J1132" s="30" t="s">
        <v>36</v>
      </c>
      <c r="K1132" s="20"/>
    </row>
    <row r="1133" spans="1:11" ht="24.95" hidden="1" customHeight="1">
      <c r="A1133" s="20" t="s">
        <v>7999</v>
      </c>
      <c r="B1133" s="20" t="s">
        <v>8000</v>
      </c>
      <c r="C1133" s="20" t="s">
        <v>180</v>
      </c>
      <c r="D1133" s="130" t="s">
        <v>8020</v>
      </c>
      <c r="E1133" s="20" t="s">
        <v>149</v>
      </c>
      <c r="F1133" s="30" t="s">
        <v>18</v>
      </c>
      <c r="G1133" s="194">
        <f>2*11000000</f>
        <v>22000000</v>
      </c>
      <c r="H1133" s="20" t="s">
        <v>7997</v>
      </c>
      <c r="I1133" s="20" t="s">
        <v>7998</v>
      </c>
      <c r="J1133" s="30" t="s">
        <v>36</v>
      </c>
      <c r="K1133" s="20"/>
    </row>
    <row r="1134" spans="1:11" ht="24.95" hidden="1" customHeight="1">
      <c r="A1134" s="20" t="s">
        <v>7999</v>
      </c>
      <c r="B1134" s="20" t="s">
        <v>8000</v>
      </c>
      <c r="C1134" s="20" t="s">
        <v>180</v>
      </c>
      <c r="D1134" s="130" t="s">
        <v>8021</v>
      </c>
      <c r="E1134" s="20" t="s">
        <v>149</v>
      </c>
      <c r="F1134" s="30" t="s">
        <v>18</v>
      </c>
      <c r="G1134" s="194">
        <f>2*11000000</f>
        <v>22000000</v>
      </c>
      <c r="H1134" s="20" t="s">
        <v>7997</v>
      </c>
      <c r="I1134" s="20" t="s">
        <v>7998</v>
      </c>
      <c r="J1134" s="30" t="s">
        <v>36</v>
      </c>
      <c r="K1134" s="20"/>
    </row>
    <row r="1135" spans="1:11" ht="24.95" hidden="1" customHeight="1">
      <c r="A1135" s="20" t="s">
        <v>7999</v>
      </c>
      <c r="B1135" s="20" t="s">
        <v>8000</v>
      </c>
      <c r="C1135" s="20" t="s">
        <v>180</v>
      </c>
      <c r="D1135" s="130" t="s">
        <v>8022</v>
      </c>
      <c r="E1135" s="20" t="s">
        <v>149</v>
      </c>
      <c r="F1135" s="30" t="s">
        <v>18</v>
      </c>
      <c r="G1135" s="194">
        <f>15*9700000</f>
        <v>145500000</v>
      </c>
      <c r="H1135" s="20" t="s">
        <v>8023</v>
      </c>
      <c r="I1135" s="20" t="s">
        <v>8024</v>
      </c>
      <c r="J1135" s="30" t="s">
        <v>36</v>
      </c>
      <c r="K1135" s="20"/>
    </row>
    <row r="1136" spans="1:11" ht="24.95" hidden="1" customHeight="1">
      <c r="A1136" s="20" t="s">
        <v>7999</v>
      </c>
      <c r="B1136" s="20" t="s">
        <v>8000</v>
      </c>
      <c r="C1136" s="20" t="s">
        <v>180</v>
      </c>
      <c r="D1136" s="130" t="s">
        <v>8025</v>
      </c>
      <c r="E1136" s="20" t="s">
        <v>149</v>
      </c>
      <c r="F1136" s="30" t="s">
        <v>18</v>
      </c>
      <c r="G1136" s="194">
        <f>15*11000000</f>
        <v>165000000</v>
      </c>
      <c r="H1136" s="20" t="s">
        <v>8023</v>
      </c>
      <c r="I1136" s="20" t="s">
        <v>8024</v>
      </c>
      <c r="J1136" s="30" t="s">
        <v>36</v>
      </c>
      <c r="K1136" s="20"/>
    </row>
    <row r="1137" spans="1:11" ht="24.95" hidden="1" customHeight="1">
      <c r="A1137" s="20" t="s">
        <v>7999</v>
      </c>
      <c r="B1137" s="20" t="s">
        <v>8000</v>
      </c>
      <c r="C1137" s="20" t="s">
        <v>180</v>
      </c>
      <c r="D1137" s="130" t="s">
        <v>8026</v>
      </c>
      <c r="E1137" s="20" t="s">
        <v>149</v>
      </c>
      <c r="F1137" s="30" t="s">
        <v>18</v>
      </c>
      <c r="G1137" s="194">
        <f>15*11000000</f>
        <v>165000000</v>
      </c>
      <c r="H1137" s="20" t="s">
        <v>8023</v>
      </c>
      <c r="I1137" s="20" t="s">
        <v>8024</v>
      </c>
      <c r="J1137" s="30" t="s">
        <v>36</v>
      </c>
      <c r="K1137" s="20"/>
    </row>
    <row r="1138" spans="1:11" ht="24.95" hidden="1" customHeight="1">
      <c r="A1138" s="20" t="s">
        <v>7999</v>
      </c>
      <c r="B1138" s="20" t="s">
        <v>8000</v>
      </c>
      <c r="C1138" s="20" t="s">
        <v>180</v>
      </c>
      <c r="D1138" s="130" t="s">
        <v>8027</v>
      </c>
      <c r="E1138" s="20" t="s">
        <v>149</v>
      </c>
      <c r="F1138" s="30" t="s">
        <v>18</v>
      </c>
      <c r="G1138" s="194">
        <f>12*9700000</f>
        <v>116400000</v>
      </c>
      <c r="H1138" s="20" t="s">
        <v>8028</v>
      </c>
      <c r="I1138" s="20" t="s">
        <v>8029</v>
      </c>
      <c r="J1138" s="30" t="s">
        <v>36</v>
      </c>
      <c r="K1138" s="20"/>
    </row>
    <row r="1139" spans="1:11" ht="24.95" hidden="1" customHeight="1">
      <c r="A1139" s="20" t="s">
        <v>7333</v>
      </c>
      <c r="B1139" s="20" t="s">
        <v>7334</v>
      </c>
      <c r="C1139" s="20" t="s">
        <v>6652</v>
      </c>
      <c r="D1139" s="130" t="s">
        <v>8030</v>
      </c>
      <c r="E1139" s="20" t="s">
        <v>149</v>
      </c>
      <c r="F1139" s="30" t="s">
        <v>18</v>
      </c>
      <c r="G1139" s="194">
        <f>12*11000000</f>
        <v>132000000</v>
      </c>
      <c r="H1139" s="20" t="s">
        <v>8028</v>
      </c>
      <c r="I1139" s="20" t="s">
        <v>8029</v>
      </c>
      <c r="J1139" s="30" t="s">
        <v>36</v>
      </c>
      <c r="K1139" s="20"/>
    </row>
    <row r="1140" spans="1:11" ht="24.95" hidden="1" customHeight="1">
      <c r="A1140" s="20" t="s">
        <v>7333</v>
      </c>
      <c r="B1140" s="20" t="s">
        <v>7334</v>
      </c>
      <c r="C1140" s="20" t="s">
        <v>6652</v>
      </c>
      <c r="D1140" s="130" t="s">
        <v>8031</v>
      </c>
      <c r="E1140" s="20" t="s">
        <v>149</v>
      </c>
      <c r="F1140" s="30" t="s">
        <v>18</v>
      </c>
      <c r="G1140" s="194">
        <f>12*11000000</f>
        <v>132000000</v>
      </c>
      <c r="H1140" s="20" t="s">
        <v>8032</v>
      </c>
      <c r="I1140" s="20" t="s">
        <v>8033</v>
      </c>
      <c r="J1140" s="30" t="s">
        <v>36</v>
      </c>
      <c r="K1140" s="20"/>
    </row>
    <row r="1141" spans="1:11" ht="24.95" hidden="1" customHeight="1">
      <c r="A1141" s="6" t="s">
        <v>7999</v>
      </c>
      <c r="B1141" s="6" t="s">
        <v>8034</v>
      </c>
      <c r="C1141" s="6" t="s">
        <v>8035</v>
      </c>
      <c r="D1141" s="130" t="s">
        <v>8036</v>
      </c>
      <c r="E1141" s="6" t="s">
        <v>747</v>
      </c>
      <c r="F1141" s="6" t="s">
        <v>18</v>
      </c>
      <c r="G1141" s="120">
        <v>25000000</v>
      </c>
      <c r="H1141" s="6" t="s">
        <v>8037</v>
      </c>
      <c r="I1141" s="6" t="s">
        <v>8038</v>
      </c>
      <c r="J1141" s="6" t="s">
        <v>36</v>
      </c>
      <c r="K1141" s="6"/>
    </row>
    <row r="1142" spans="1:11" ht="24.95" hidden="1" customHeight="1">
      <c r="A1142" s="69" t="s">
        <v>7999</v>
      </c>
      <c r="B1142" s="69" t="s">
        <v>8000</v>
      </c>
      <c r="C1142" s="20" t="s">
        <v>8039</v>
      </c>
      <c r="D1142" s="130" t="s">
        <v>8040</v>
      </c>
      <c r="E1142" s="20" t="s">
        <v>19</v>
      </c>
      <c r="F1142" s="20" t="s">
        <v>6527</v>
      </c>
      <c r="G1142" s="194">
        <v>530000000</v>
      </c>
      <c r="H1142" s="20" t="s">
        <v>8041</v>
      </c>
      <c r="I1142" s="20" t="s">
        <v>8042</v>
      </c>
      <c r="J1142" s="20" t="s">
        <v>36</v>
      </c>
      <c r="K1142" s="20"/>
    </row>
    <row r="1143" spans="1:11" ht="24.95" hidden="1" customHeight="1">
      <c r="A1143" s="20" t="s">
        <v>7999</v>
      </c>
      <c r="B1143" s="20" t="s">
        <v>8000</v>
      </c>
      <c r="C1143" s="20" t="s">
        <v>29</v>
      </c>
      <c r="D1143" s="130" t="s">
        <v>8043</v>
      </c>
      <c r="E1143" s="20" t="s">
        <v>149</v>
      </c>
      <c r="F1143" s="30" t="s">
        <v>18</v>
      </c>
      <c r="G1143" s="194">
        <v>1200000000</v>
      </c>
      <c r="H1143" s="20" t="s">
        <v>7997</v>
      </c>
      <c r="I1143" s="20" t="s">
        <v>7998</v>
      </c>
      <c r="J1143" s="30" t="s">
        <v>36</v>
      </c>
      <c r="K1143" s="20"/>
    </row>
    <row r="1144" spans="1:11" ht="24.95" hidden="1" customHeight="1">
      <c r="A1144" s="6" t="s">
        <v>7999</v>
      </c>
      <c r="B1144" s="6" t="s">
        <v>8044</v>
      </c>
      <c r="C1144" s="6" t="s">
        <v>8045</v>
      </c>
      <c r="D1144" s="130" t="s">
        <v>8046</v>
      </c>
      <c r="E1144" s="6" t="s">
        <v>149</v>
      </c>
      <c r="F1144" s="6" t="s">
        <v>7635</v>
      </c>
      <c r="G1144" s="120">
        <v>5000000</v>
      </c>
      <c r="H1144" s="6" t="s">
        <v>8047</v>
      </c>
      <c r="I1144" s="6" t="s">
        <v>8048</v>
      </c>
      <c r="J1144" s="6" t="s">
        <v>7638</v>
      </c>
      <c r="K1144" s="6"/>
    </row>
    <row r="1145" spans="1:11" ht="24.95" hidden="1" customHeight="1">
      <c r="A1145" s="6" t="s">
        <v>7999</v>
      </c>
      <c r="B1145" s="6" t="s">
        <v>8044</v>
      </c>
      <c r="C1145" s="6" t="s">
        <v>8045</v>
      </c>
      <c r="D1145" s="130" t="s">
        <v>8049</v>
      </c>
      <c r="E1145" s="6" t="s">
        <v>149</v>
      </c>
      <c r="F1145" s="6" t="s">
        <v>7635</v>
      </c>
      <c r="G1145" s="120">
        <v>5000000</v>
      </c>
      <c r="H1145" s="6" t="s">
        <v>8050</v>
      </c>
      <c r="I1145" s="6" t="s">
        <v>8051</v>
      </c>
      <c r="J1145" s="6" t="s">
        <v>7638</v>
      </c>
      <c r="K1145" s="6"/>
    </row>
    <row r="1146" spans="1:11" ht="24.95" hidden="1" customHeight="1">
      <c r="A1146" s="7" t="s">
        <v>7999</v>
      </c>
      <c r="B1146" s="6" t="s">
        <v>8044</v>
      </c>
      <c r="C1146" s="7" t="s">
        <v>8045</v>
      </c>
      <c r="D1146" s="160" t="s">
        <v>8052</v>
      </c>
      <c r="E1146" s="7" t="s">
        <v>19</v>
      </c>
      <c r="F1146" s="7" t="s">
        <v>18</v>
      </c>
      <c r="G1146" s="197">
        <v>240000000</v>
      </c>
      <c r="H1146" s="7" t="s">
        <v>8053</v>
      </c>
      <c r="I1146" s="7" t="s">
        <v>8054</v>
      </c>
      <c r="J1146" s="6" t="s">
        <v>7935</v>
      </c>
      <c r="K1146" s="7"/>
    </row>
    <row r="1147" spans="1:11" ht="24.95" hidden="1" customHeight="1">
      <c r="A1147" s="10" t="s">
        <v>7333</v>
      </c>
      <c r="B1147" s="6" t="s">
        <v>7936</v>
      </c>
      <c r="C1147" s="6" t="s">
        <v>136</v>
      </c>
      <c r="D1147" s="130" t="s">
        <v>8055</v>
      </c>
      <c r="E1147" s="6" t="s">
        <v>7939</v>
      </c>
      <c r="F1147" s="6" t="s">
        <v>6647</v>
      </c>
      <c r="G1147" s="120">
        <v>64640100</v>
      </c>
      <c r="H1147" s="6" t="s">
        <v>8056</v>
      </c>
      <c r="I1147" s="6" t="s">
        <v>8057</v>
      </c>
      <c r="J1147" s="70" t="s">
        <v>7942</v>
      </c>
      <c r="K1147" s="6"/>
    </row>
    <row r="1148" spans="1:11" ht="24.95" hidden="1" customHeight="1">
      <c r="A1148" s="6" t="s">
        <v>7333</v>
      </c>
      <c r="B1148" s="6" t="s">
        <v>7944</v>
      </c>
      <c r="C1148" s="6" t="s">
        <v>7157</v>
      </c>
      <c r="D1148" s="130" t="s">
        <v>8058</v>
      </c>
      <c r="E1148" s="6" t="s">
        <v>149</v>
      </c>
      <c r="F1148" s="6" t="s">
        <v>7946</v>
      </c>
      <c r="G1148" s="120">
        <v>5000000</v>
      </c>
      <c r="H1148" s="6" t="s">
        <v>7947</v>
      </c>
      <c r="I1148" s="6" t="s">
        <v>7948</v>
      </c>
      <c r="J1148" s="6" t="s">
        <v>7935</v>
      </c>
      <c r="K1148" s="6"/>
    </row>
    <row r="1149" spans="1:11" ht="24.95" hidden="1" customHeight="1">
      <c r="A1149" s="6" t="s">
        <v>7333</v>
      </c>
      <c r="B1149" s="6" t="s">
        <v>7944</v>
      </c>
      <c r="C1149" s="6" t="s">
        <v>7157</v>
      </c>
      <c r="D1149" s="44" t="s">
        <v>8059</v>
      </c>
      <c r="E1149" s="6" t="s">
        <v>19</v>
      </c>
      <c r="F1149" s="6" t="s">
        <v>18</v>
      </c>
      <c r="G1149" s="134">
        <v>50000000</v>
      </c>
      <c r="H1149" s="6" t="s">
        <v>8060</v>
      </c>
      <c r="I1149" s="6" t="s">
        <v>8061</v>
      </c>
      <c r="J1149" s="6" t="s">
        <v>7935</v>
      </c>
      <c r="K1149" s="6"/>
    </row>
    <row r="1150" spans="1:11" ht="24.95" hidden="1" customHeight="1">
      <c r="A1150" s="6" t="s">
        <v>7333</v>
      </c>
      <c r="B1150" s="6" t="s">
        <v>7944</v>
      </c>
      <c r="C1150" s="6" t="s">
        <v>124</v>
      </c>
      <c r="D1150" s="130" t="s">
        <v>8062</v>
      </c>
      <c r="E1150" s="6" t="s">
        <v>19</v>
      </c>
      <c r="F1150" s="6" t="s">
        <v>18</v>
      </c>
      <c r="G1150" s="120">
        <v>150000000</v>
      </c>
      <c r="H1150" s="6" t="s">
        <v>8063</v>
      </c>
      <c r="I1150" s="6" t="s">
        <v>8064</v>
      </c>
      <c r="J1150" s="6" t="s">
        <v>7935</v>
      </c>
      <c r="K1150" s="6"/>
    </row>
    <row r="1151" spans="1:11" ht="24.95" hidden="1" customHeight="1">
      <c r="A1151" s="6" t="s">
        <v>7333</v>
      </c>
      <c r="B1151" s="6" t="s">
        <v>7944</v>
      </c>
      <c r="C1151" s="6" t="s">
        <v>7157</v>
      </c>
      <c r="D1151" s="130" t="s">
        <v>8065</v>
      </c>
      <c r="E1151" s="6" t="s">
        <v>19</v>
      </c>
      <c r="F1151" s="6" t="s">
        <v>18</v>
      </c>
      <c r="G1151" s="120">
        <v>50000000</v>
      </c>
      <c r="H1151" s="6" t="s">
        <v>8066</v>
      </c>
      <c r="I1151" s="6" t="s">
        <v>8067</v>
      </c>
      <c r="J1151" s="6" t="s">
        <v>7935</v>
      </c>
      <c r="K1151" s="6"/>
    </row>
    <row r="1152" spans="1:11" ht="24.95" hidden="1" customHeight="1">
      <c r="A1152" s="7" t="s">
        <v>7333</v>
      </c>
      <c r="B1152" s="6" t="s">
        <v>7944</v>
      </c>
      <c r="C1152" s="7" t="s">
        <v>7157</v>
      </c>
      <c r="D1152" s="160" t="s">
        <v>8068</v>
      </c>
      <c r="E1152" s="7" t="s">
        <v>19</v>
      </c>
      <c r="F1152" s="7" t="s">
        <v>18</v>
      </c>
      <c r="G1152" s="197">
        <v>42000000</v>
      </c>
      <c r="H1152" s="7" t="s">
        <v>8053</v>
      </c>
      <c r="I1152" s="7" t="s">
        <v>8054</v>
      </c>
      <c r="J1152" s="6" t="s">
        <v>7935</v>
      </c>
      <c r="K1152" s="7"/>
    </row>
    <row r="1153" spans="1:11" ht="24.95" hidden="1" customHeight="1">
      <c r="A1153" s="7" t="s">
        <v>7333</v>
      </c>
      <c r="B1153" s="6" t="s">
        <v>7944</v>
      </c>
      <c r="C1153" s="7" t="s">
        <v>7157</v>
      </c>
      <c r="D1153" s="160" t="s">
        <v>8069</v>
      </c>
      <c r="E1153" s="7" t="s">
        <v>19</v>
      </c>
      <c r="F1153" s="7" t="s">
        <v>18</v>
      </c>
      <c r="G1153" s="197">
        <v>250000000</v>
      </c>
      <c r="H1153" s="7" t="s">
        <v>8053</v>
      </c>
      <c r="I1153" s="7" t="s">
        <v>8054</v>
      </c>
      <c r="J1153" s="6" t="s">
        <v>7935</v>
      </c>
      <c r="K1153" s="7"/>
    </row>
    <row r="1154" spans="1:11" ht="24.95" hidden="1" customHeight="1">
      <c r="A1154" s="7" t="s">
        <v>7333</v>
      </c>
      <c r="B1154" s="6" t="s">
        <v>7944</v>
      </c>
      <c r="C1154" s="7" t="s">
        <v>7157</v>
      </c>
      <c r="D1154" s="160" t="s">
        <v>8070</v>
      </c>
      <c r="E1154" s="7" t="s">
        <v>19</v>
      </c>
      <c r="F1154" s="7" t="s">
        <v>18</v>
      </c>
      <c r="G1154" s="197">
        <v>870000000</v>
      </c>
      <c r="H1154" s="7" t="s">
        <v>8071</v>
      </c>
      <c r="I1154" s="7" t="s">
        <v>8072</v>
      </c>
      <c r="J1154" s="6" t="s">
        <v>7935</v>
      </c>
      <c r="K1154" s="7"/>
    </row>
    <row r="1155" spans="1:11" ht="24.95" hidden="1" customHeight="1">
      <c r="A1155" s="10" t="s">
        <v>7333</v>
      </c>
      <c r="B1155" s="6" t="s">
        <v>7936</v>
      </c>
      <c r="C1155" s="6" t="s">
        <v>7157</v>
      </c>
      <c r="D1155" s="130" t="s">
        <v>8073</v>
      </c>
      <c r="E1155" s="6" t="s">
        <v>7939</v>
      </c>
      <c r="F1155" s="6" t="s">
        <v>6647</v>
      </c>
      <c r="G1155" s="120">
        <v>111530900</v>
      </c>
      <c r="H1155" s="6" t="s">
        <v>8074</v>
      </c>
      <c r="I1155" s="6" t="s">
        <v>8075</v>
      </c>
      <c r="J1155" s="70" t="s">
        <v>7942</v>
      </c>
      <c r="K1155" s="6"/>
    </row>
    <row r="1156" spans="1:11" ht="24.95" hidden="1" customHeight="1">
      <c r="A1156" s="10" t="s">
        <v>7333</v>
      </c>
      <c r="B1156" s="6" t="s">
        <v>7936</v>
      </c>
      <c r="C1156" s="6" t="s">
        <v>7157</v>
      </c>
      <c r="D1156" s="130" t="s">
        <v>8076</v>
      </c>
      <c r="E1156" s="6" t="s">
        <v>7939</v>
      </c>
      <c r="F1156" s="6" t="s">
        <v>6647</v>
      </c>
      <c r="G1156" s="120">
        <v>212734000</v>
      </c>
      <c r="H1156" s="6" t="s">
        <v>8077</v>
      </c>
      <c r="I1156" s="6" t="s">
        <v>8078</v>
      </c>
      <c r="J1156" s="70" t="s">
        <v>7942</v>
      </c>
      <c r="K1156" s="6"/>
    </row>
    <row r="1157" spans="1:11" ht="24.95" hidden="1" customHeight="1">
      <c r="A1157" s="6" t="s">
        <v>7333</v>
      </c>
      <c r="B1157" s="6" t="s">
        <v>7944</v>
      </c>
      <c r="C1157" s="6" t="s">
        <v>8079</v>
      </c>
      <c r="D1157" s="130" t="s">
        <v>8080</v>
      </c>
      <c r="E1157" s="6" t="s">
        <v>149</v>
      </c>
      <c r="F1157" s="6" t="s">
        <v>7946</v>
      </c>
      <c r="G1157" s="120">
        <v>5000000</v>
      </c>
      <c r="H1157" s="6" t="s">
        <v>8081</v>
      </c>
      <c r="I1157" s="6" t="s">
        <v>8082</v>
      </c>
      <c r="J1157" s="6" t="s">
        <v>7935</v>
      </c>
      <c r="K1157" s="6"/>
    </row>
    <row r="1158" spans="1:11" ht="24.95" hidden="1" customHeight="1">
      <c r="A1158" s="6" t="s">
        <v>7333</v>
      </c>
      <c r="B1158" s="6" t="s">
        <v>7944</v>
      </c>
      <c r="C1158" s="6" t="s">
        <v>8079</v>
      </c>
      <c r="D1158" s="130" t="s">
        <v>8083</v>
      </c>
      <c r="E1158" s="6" t="s">
        <v>19</v>
      </c>
      <c r="F1158" s="6" t="s">
        <v>6647</v>
      </c>
      <c r="G1158" s="120">
        <v>50000000</v>
      </c>
      <c r="H1158" s="6" t="s">
        <v>8063</v>
      </c>
      <c r="I1158" s="6" t="s">
        <v>8067</v>
      </c>
      <c r="J1158" s="6" t="s">
        <v>7935</v>
      </c>
      <c r="K1158" s="6"/>
    </row>
    <row r="1159" spans="1:11" ht="24.95" hidden="1" customHeight="1">
      <c r="A1159" s="69" t="s">
        <v>7333</v>
      </c>
      <c r="B1159" s="69" t="s">
        <v>7334</v>
      </c>
      <c r="C1159" s="20" t="s">
        <v>8079</v>
      </c>
      <c r="D1159" s="130" t="s">
        <v>8084</v>
      </c>
      <c r="E1159" s="20" t="s">
        <v>19</v>
      </c>
      <c r="F1159" s="20" t="s">
        <v>6647</v>
      </c>
      <c r="G1159" s="194">
        <v>350000000</v>
      </c>
      <c r="H1159" s="20" t="s">
        <v>8085</v>
      </c>
      <c r="I1159" s="20" t="s">
        <v>8086</v>
      </c>
      <c r="J1159" s="20" t="s">
        <v>36</v>
      </c>
      <c r="K1159" s="20"/>
    </row>
    <row r="1160" spans="1:11" ht="24.95" hidden="1" customHeight="1">
      <c r="A1160" s="69" t="s">
        <v>7333</v>
      </c>
      <c r="B1160" s="69" t="s">
        <v>7334</v>
      </c>
      <c r="C1160" s="20" t="s">
        <v>8079</v>
      </c>
      <c r="D1160" s="130" t="s">
        <v>8087</v>
      </c>
      <c r="E1160" s="20" t="s">
        <v>19</v>
      </c>
      <c r="F1160" s="20" t="s">
        <v>6647</v>
      </c>
      <c r="G1160" s="194">
        <v>370000000</v>
      </c>
      <c r="H1160" s="20" t="s">
        <v>8088</v>
      </c>
      <c r="I1160" s="20" t="s">
        <v>8089</v>
      </c>
      <c r="J1160" s="20" t="s">
        <v>36</v>
      </c>
      <c r="K1160" s="20"/>
    </row>
    <row r="1161" spans="1:11" ht="24.95" hidden="1" customHeight="1">
      <c r="A1161" s="6" t="s">
        <v>7474</v>
      </c>
      <c r="B1161" s="6" t="s">
        <v>7968</v>
      </c>
      <c r="C1161" s="6" t="s">
        <v>7494</v>
      </c>
      <c r="D1161" s="130" t="s">
        <v>8090</v>
      </c>
      <c r="E1161" s="6" t="s">
        <v>149</v>
      </c>
      <c r="F1161" s="6" t="s">
        <v>7956</v>
      </c>
      <c r="G1161" s="120">
        <v>5000000</v>
      </c>
      <c r="H1161" s="6" t="s">
        <v>8091</v>
      </c>
      <c r="I1161" s="6" t="s">
        <v>8092</v>
      </c>
      <c r="J1161" s="6" t="s">
        <v>7961</v>
      </c>
      <c r="K1161" s="6"/>
    </row>
    <row r="1162" spans="1:11" ht="24.95" hidden="1" customHeight="1">
      <c r="A1162" s="6" t="s">
        <v>7474</v>
      </c>
      <c r="B1162" s="6" t="s">
        <v>7968</v>
      </c>
      <c r="C1162" s="6" t="s">
        <v>7494</v>
      </c>
      <c r="D1162" s="130" t="s">
        <v>8093</v>
      </c>
      <c r="E1162" s="6" t="s">
        <v>149</v>
      </c>
      <c r="F1162" s="6" t="s">
        <v>7956</v>
      </c>
      <c r="G1162" s="120">
        <v>5000000</v>
      </c>
      <c r="H1162" s="6" t="s">
        <v>8094</v>
      </c>
      <c r="I1162" s="6" t="s">
        <v>8095</v>
      </c>
      <c r="J1162" s="6" t="s">
        <v>7961</v>
      </c>
      <c r="K1162" s="6"/>
    </row>
    <row r="1163" spans="1:11" ht="24.95" hidden="1" customHeight="1">
      <c r="A1163" s="7" t="s">
        <v>7474</v>
      </c>
      <c r="B1163" s="6" t="s">
        <v>7968</v>
      </c>
      <c r="C1163" s="7" t="s">
        <v>7494</v>
      </c>
      <c r="D1163" s="160" t="s">
        <v>8096</v>
      </c>
      <c r="E1163" s="7" t="s">
        <v>19</v>
      </c>
      <c r="F1163" s="7" t="s">
        <v>18</v>
      </c>
      <c r="G1163" s="197">
        <v>40000000</v>
      </c>
      <c r="H1163" s="7" t="s">
        <v>8097</v>
      </c>
      <c r="I1163" s="7" t="s">
        <v>8098</v>
      </c>
      <c r="J1163" s="6" t="s">
        <v>7961</v>
      </c>
      <c r="K1163" s="7"/>
    </row>
    <row r="1164" spans="1:11" ht="24.95" hidden="1" customHeight="1">
      <c r="A1164" s="6" t="s">
        <v>7474</v>
      </c>
      <c r="B1164" s="6" t="s">
        <v>8099</v>
      </c>
      <c r="C1164" s="6" t="s">
        <v>575</v>
      </c>
      <c r="D1164" s="130" t="s">
        <v>8100</v>
      </c>
      <c r="E1164" s="6" t="s">
        <v>78</v>
      </c>
      <c r="F1164" s="6" t="s">
        <v>18</v>
      </c>
      <c r="G1164" s="120">
        <v>530000000</v>
      </c>
      <c r="H1164" s="6" t="s">
        <v>8101</v>
      </c>
      <c r="I1164" s="6" t="s">
        <v>8102</v>
      </c>
      <c r="J1164" s="6" t="s">
        <v>36</v>
      </c>
      <c r="K1164" s="6"/>
    </row>
    <row r="1165" spans="1:11" ht="24.95" hidden="1" customHeight="1">
      <c r="A1165" s="10" t="s">
        <v>7963</v>
      </c>
      <c r="B1165" s="6" t="s">
        <v>7479</v>
      </c>
      <c r="C1165" s="6" t="s">
        <v>575</v>
      </c>
      <c r="D1165" s="130" t="s">
        <v>8103</v>
      </c>
      <c r="E1165" s="6" t="s">
        <v>78</v>
      </c>
      <c r="F1165" s="6" t="s">
        <v>18</v>
      </c>
      <c r="G1165" s="195">
        <v>1000000000</v>
      </c>
      <c r="H1165" s="50" t="s">
        <v>7355</v>
      </c>
      <c r="I1165" s="195" t="s">
        <v>7356</v>
      </c>
      <c r="J1165" s="6" t="s">
        <v>36</v>
      </c>
      <c r="K1165" s="6"/>
    </row>
    <row r="1166" spans="1:11" ht="24.95" hidden="1" customHeight="1">
      <c r="A1166" s="6" t="s">
        <v>7474</v>
      </c>
      <c r="B1166" s="6" t="s">
        <v>7968</v>
      </c>
      <c r="C1166" s="6" t="s">
        <v>6881</v>
      </c>
      <c r="D1166" s="130" t="s">
        <v>8104</v>
      </c>
      <c r="E1166" s="6" t="s">
        <v>149</v>
      </c>
      <c r="F1166" s="6" t="s">
        <v>7956</v>
      </c>
      <c r="G1166" s="120">
        <v>5000000</v>
      </c>
      <c r="H1166" s="6" t="s">
        <v>8091</v>
      </c>
      <c r="I1166" s="6" t="s">
        <v>8092</v>
      </c>
      <c r="J1166" s="6" t="s">
        <v>7961</v>
      </c>
      <c r="K1166" s="6"/>
    </row>
    <row r="1167" spans="1:11" ht="24.95" hidden="1" customHeight="1">
      <c r="A1167" s="6" t="s">
        <v>7474</v>
      </c>
      <c r="B1167" s="6" t="s">
        <v>8099</v>
      </c>
      <c r="C1167" s="6" t="s">
        <v>139</v>
      </c>
      <c r="D1167" s="130" t="s">
        <v>8105</v>
      </c>
      <c r="E1167" s="6" t="s">
        <v>78</v>
      </c>
      <c r="F1167" s="6" t="s">
        <v>18</v>
      </c>
      <c r="G1167" s="120">
        <v>200000000</v>
      </c>
      <c r="H1167" s="6" t="s">
        <v>8101</v>
      </c>
      <c r="I1167" s="6" t="s">
        <v>7541</v>
      </c>
      <c r="J1167" s="6" t="s">
        <v>36</v>
      </c>
      <c r="K1167" s="6"/>
    </row>
    <row r="1168" spans="1:11" ht="24.95" hidden="1" customHeight="1">
      <c r="A1168" s="6" t="s">
        <v>7474</v>
      </c>
      <c r="B1168" s="6" t="s">
        <v>8099</v>
      </c>
      <c r="C1168" s="6" t="s">
        <v>139</v>
      </c>
      <c r="D1168" s="130" t="s">
        <v>8106</v>
      </c>
      <c r="E1168" s="6" t="s">
        <v>78</v>
      </c>
      <c r="F1168" s="6" t="s">
        <v>18</v>
      </c>
      <c r="G1168" s="120">
        <v>580000000</v>
      </c>
      <c r="H1168" s="6" t="s">
        <v>7951</v>
      </c>
      <c r="I1168" s="6" t="s">
        <v>7541</v>
      </c>
      <c r="J1168" s="6" t="s">
        <v>36</v>
      </c>
      <c r="K1168" s="6"/>
    </row>
    <row r="1169" spans="1:11" ht="24.95" hidden="1" customHeight="1">
      <c r="A1169" s="6" t="s">
        <v>7474</v>
      </c>
      <c r="B1169" s="6" t="s">
        <v>8099</v>
      </c>
      <c r="C1169" s="6" t="s">
        <v>139</v>
      </c>
      <c r="D1169" s="130" t="s">
        <v>8107</v>
      </c>
      <c r="E1169" s="6" t="s">
        <v>78</v>
      </c>
      <c r="F1169" s="6" t="s">
        <v>18</v>
      </c>
      <c r="G1169" s="120">
        <v>117000000</v>
      </c>
      <c r="H1169" s="6" t="s">
        <v>8101</v>
      </c>
      <c r="I1169" s="6" t="s">
        <v>7541</v>
      </c>
      <c r="J1169" s="6" t="s">
        <v>36</v>
      </c>
      <c r="K1169" s="6"/>
    </row>
    <row r="1170" spans="1:11" ht="24.95" hidden="1" customHeight="1">
      <c r="A1170" s="10" t="s">
        <v>7474</v>
      </c>
      <c r="B1170" s="6" t="s">
        <v>7518</v>
      </c>
      <c r="C1170" s="6" t="s">
        <v>139</v>
      </c>
      <c r="D1170" s="130" t="s">
        <v>8108</v>
      </c>
      <c r="E1170" s="6" t="s">
        <v>8109</v>
      </c>
      <c r="F1170" s="6" t="s">
        <v>6876</v>
      </c>
      <c r="G1170" s="120">
        <v>174495000</v>
      </c>
      <c r="H1170" s="6" t="s">
        <v>8110</v>
      </c>
      <c r="I1170" s="6" t="s">
        <v>8111</v>
      </c>
      <c r="J1170" s="70" t="s">
        <v>7959</v>
      </c>
      <c r="K1170" s="6"/>
    </row>
    <row r="1171" spans="1:11" ht="24.95" hidden="1" customHeight="1">
      <c r="A1171" s="20" t="s">
        <v>7474</v>
      </c>
      <c r="B1171" s="20" t="s">
        <v>7475</v>
      </c>
      <c r="C1171" s="20" t="s">
        <v>6881</v>
      </c>
      <c r="D1171" s="130" t="s">
        <v>8112</v>
      </c>
      <c r="E1171" s="20" t="s">
        <v>149</v>
      </c>
      <c r="F1171" s="30" t="s">
        <v>18</v>
      </c>
      <c r="G1171" s="194">
        <f>3*9700000</f>
        <v>29100000</v>
      </c>
      <c r="H1171" s="20" t="s">
        <v>8113</v>
      </c>
      <c r="I1171" s="20" t="s">
        <v>8114</v>
      </c>
      <c r="J1171" s="30" t="s">
        <v>36</v>
      </c>
      <c r="K1171" s="20"/>
    </row>
    <row r="1172" spans="1:11" ht="24.95" hidden="1" customHeight="1">
      <c r="A1172" s="20" t="s">
        <v>7333</v>
      </c>
      <c r="B1172" s="20" t="s">
        <v>7334</v>
      </c>
      <c r="C1172" s="20" t="s">
        <v>7226</v>
      </c>
      <c r="D1172" s="130" t="s">
        <v>8115</v>
      </c>
      <c r="E1172" s="20" t="s">
        <v>149</v>
      </c>
      <c r="F1172" s="30" t="s">
        <v>18</v>
      </c>
      <c r="G1172" s="194">
        <f>3*11000000</f>
        <v>33000000</v>
      </c>
      <c r="H1172" s="20" t="s">
        <v>8116</v>
      </c>
      <c r="I1172" s="20" t="s">
        <v>8006</v>
      </c>
      <c r="J1172" s="30" t="s">
        <v>36</v>
      </c>
      <c r="K1172" s="20"/>
    </row>
    <row r="1173" spans="1:11" ht="24.95" hidden="1" customHeight="1">
      <c r="A1173" s="20" t="s">
        <v>7999</v>
      </c>
      <c r="B1173" s="20" t="s">
        <v>8000</v>
      </c>
      <c r="C1173" s="20" t="s">
        <v>8117</v>
      </c>
      <c r="D1173" s="130" t="s">
        <v>8118</v>
      </c>
      <c r="E1173" s="20" t="s">
        <v>149</v>
      </c>
      <c r="F1173" s="30" t="s">
        <v>18</v>
      </c>
      <c r="G1173" s="194">
        <f>3*11000000</f>
        <v>33000000</v>
      </c>
      <c r="H1173" s="20" t="s">
        <v>8116</v>
      </c>
      <c r="I1173" s="20" t="s">
        <v>8006</v>
      </c>
      <c r="J1173" s="30" t="s">
        <v>36</v>
      </c>
      <c r="K1173" s="20"/>
    </row>
    <row r="1174" spans="1:11" ht="24.95" hidden="1" customHeight="1">
      <c r="A1174" s="20" t="s">
        <v>7999</v>
      </c>
      <c r="B1174" s="20" t="s">
        <v>8000</v>
      </c>
      <c r="C1174" s="20" t="s">
        <v>8117</v>
      </c>
      <c r="D1174" s="130" t="s">
        <v>8119</v>
      </c>
      <c r="E1174" s="20" t="s">
        <v>149</v>
      </c>
      <c r="F1174" s="30" t="s">
        <v>18</v>
      </c>
      <c r="G1174" s="194">
        <f>1*9700000</f>
        <v>9700000</v>
      </c>
      <c r="H1174" s="20" t="s">
        <v>8015</v>
      </c>
      <c r="I1174" s="20" t="s">
        <v>8016</v>
      </c>
      <c r="J1174" s="30" t="s">
        <v>36</v>
      </c>
      <c r="K1174" s="20"/>
    </row>
    <row r="1175" spans="1:11" ht="24.95" hidden="1" customHeight="1">
      <c r="A1175" s="20" t="s">
        <v>7999</v>
      </c>
      <c r="B1175" s="20" t="s">
        <v>8000</v>
      </c>
      <c r="C1175" s="20" t="s">
        <v>8117</v>
      </c>
      <c r="D1175" s="130" t="s">
        <v>8120</v>
      </c>
      <c r="E1175" s="20" t="s">
        <v>149</v>
      </c>
      <c r="F1175" s="30" t="s">
        <v>18</v>
      </c>
      <c r="G1175" s="194">
        <f>1*11000000</f>
        <v>11000000</v>
      </c>
      <c r="H1175" s="20" t="s">
        <v>8015</v>
      </c>
      <c r="I1175" s="20" t="s">
        <v>8016</v>
      </c>
      <c r="J1175" s="30" t="s">
        <v>36</v>
      </c>
      <c r="K1175" s="20"/>
    </row>
    <row r="1176" spans="1:11" ht="24.95" hidden="1" customHeight="1">
      <c r="A1176" s="20" t="s">
        <v>7999</v>
      </c>
      <c r="B1176" s="20" t="s">
        <v>8000</v>
      </c>
      <c r="C1176" s="20" t="s">
        <v>8117</v>
      </c>
      <c r="D1176" s="130" t="s">
        <v>8121</v>
      </c>
      <c r="E1176" s="20" t="s">
        <v>149</v>
      </c>
      <c r="F1176" s="30" t="s">
        <v>18</v>
      </c>
      <c r="G1176" s="194">
        <f>1*11000000</f>
        <v>11000000</v>
      </c>
      <c r="H1176" s="20" t="s">
        <v>8015</v>
      </c>
      <c r="I1176" s="20" t="s">
        <v>8016</v>
      </c>
      <c r="J1176" s="30" t="s">
        <v>36</v>
      </c>
      <c r="K1176" s="20"/>
    </row>
    <row r="1177" spans="1:11" ht="24.95" hidden="1" customHeight="1">
      <c r="A1177" s="6" t="s">
        <v>7963</v>
      </c>
      <c r="B1177" s="6" t="s">
        <v>8122</v>
      </c>
      <c r="C1177" s="6" t="s">
        <v>139</v>
      </c>
      <c r="D1177" s="130" t="s">
        <v>8123</v>
      </c>
      <c r="E1177" s="6" t="s">
        <v>78</v>
      </c>
      <c r="F1177" s="6" t="s">
        <v>18</v>
      </c>
      <c r="G1177" s="195">
        <v>1500000000</v>
      </c>
      <c r="H1177" s="50" t="s">
        <v>7481</v>
      </c>
      <c r="I1177" s="50" t="s">
        <v>7359</v>
      </c>
      <c r="J1177" s="6" t="s">
        <v>36</v>
      </c>
      <c r="K1177" s="6"/>
    </row>
    <row r="1178" spans="1:11" ht="24.95" customHeight="1">
      <c r="A1178" s="6" t="s">
        <v>7999</v>
      </c>
      <c r="B1178" s="6" t="s">
        <v>8044</v>
      </c>
      <c r="C1178" s="6" t="s">
        <v>8124</v>
      </c>
      <c r="D1178" s="130" t="s">
        <v>8125</v>
      </c>
      <c r="E1178" s="6" t="s">
        <v>149</v>
      </c>
      <c r="F1178" s="6" t="s">
        <v>7635</v>
      </c>
      <c r="G1178" s="120">
        <v>5000000</v>
      </c>
      <c r="H1178" s="6" t="s">
        <v>8050</v>
      </c>
      <c r="I1178" s="6" t="s">
        <v>8051</v>
      </c>
      <c r="J1178" s="6" t="s">
        <v>7638</v>
      </c>
      <c r="K1178" s="6"/>
    </row>
    <row r="1179" spans="1:11" ht="24.95" customHeight="1">
      <c r="A1179" s="6" t="s">
        <v>7999</v>
      </c>
      <c r="B1179" s="6" t="s">
        <v>8126</v>
      </c>
      <c r="C1179" s="6" t="s">
        <v>126</v>
      </c>
      <c r="D1179" s="130" t="s">
        <v>8127</v>
      </c>
      <c r="E1179" s="6" t="s">
        <v>78</v>
      </c>
      <c r="F1179" s="6" t="s">
        <v>18</v>
      </c>
      <c r="G1179" s="120">
        <v>141000000</v>
      </c>
      <c r="H1179" s="6" t="s">
        <v>7951</v>
      </c>
      <c r="I1179" s="6" t="s">
        <v>7541</v>
      </c>
      <c r="J1179" s="6" t="s">
        <v>36</v>
      </c>
      <c r="K1179" s="6"/>
    </row>
    <row r="1180" spans="1:11" ht="24.95" customHeight="1">
      <c r="A1180" s="6" t="s">
        <v>7999</v>
      </c>
      <c r="B1180" s="6" t="s">
        <v>8126</v>
      </c>
      <c r="C1180" s="6" t="s">
        <v>126</v>
      </c>
      <c r="D1180" s="130" t="s">
        <v>8128</v>
      </c>
      <c r="E1180" s="6" t="s">
        <v>78</v>
      </c>
      <c r="F1180" s="6" t="s">
        <v>18</v>
      </c>
      <c r="G1180" s="120">
        <v>350000000</v>
      </c>
      <c r="H1180" s="6" t="s">
        <v>8101</v>
      </c>
      <c r="I1180" s="6" t="s">
        <v>7541</v>
      </c>
      <c r="J1180" s="6" t="s">
        <v>36</v>
      </c>
      <c r="K1180" s="6"/>
    </row>
    <row r="1181" spans="1:11" ht="24.95" customHeight="1">
      <c r="A1181" s="69" t="s">
        <v>7333</v>
      </c>
      <c r="B1181" s="69" t="s">
        <v>7334</v>
      </c>
      <c r="C1181" s="20" t="s">
        <v>8129</v>
      </c>
      <c r="D1181" s="130" t="s">
        <v>8130</v>
      </c>
      <c r="E1181" s="20" t="s">
        <v>239</v>
      </c>
      <c r="F1181" s="20" t="s">
        <v>18</v>
      </c>
      <c r="G1181" s="194">
        <v>40800000</v>
      </c>
      <c r="H1181" s="20" t="s">
        <v>8131</v>
      </c>
      <c r="I1181" s="20" t="s">
        <v>8132</v>
      </c>
      <c r="J1181" s="20" t="s">
        <v>36</v>
      </c>
      <c r="K1181" s="20"/>
    </row>
    <row r="1182" spans="1:11" ht="24.95" hidden="1" customHeight="1">
      <c r="A1182" s="6" t="s">
        <v>8133</v>
      </c>
      <c r="B1182" s="6" t="s">
        <v>8134</v>
      </c>
      <c r="C1182" s="6" t="s">
        <v>108</v>
      </c>
      <c r="D1182" s="47" t="s">
        <v>8135</v>
      </c>
      <c r="E1182" s="6" t="s">
        <v>239</v>
      </c>
      <c r="F1182" s="6" t="s">
        <v>18</v>
      </c>
      <c r="G1182" s="206">
        <v>67939629</v>
      </c>
      <c r="H1182" s="6" t="s">
        <v>8136</v>
      </c>
      <c r="I1182" s="6" t="s">
        <v>8137</v>
      </c>
      <c r="J1182" s="6"/>
      <c r="K1182" s="6" t="s">
        <v>715</v>
      </c>
    </row>
    <row r="1183" spans="1:11" ht="24.95" hidden="1" customHeight="1">
      <c r="A1183" s="6" t="s">
        <v>8138</v>
      </c>
      <c r="B1183" s="6" t="s">
        <v>8139</v>
      </c>
      <c r="C1183" s="6" t="s">
        <v>108</v>
      </c>
      <c r="D1183" s="47" t="s">
        <v>8140</v>
      </c>
      <c r="E1183" s="6" t="s">
        <v>239</v>
      </c>
      <c r="F1183" s="6" t="s">
        <v>18</v>
      </c>
      <c r="G1183" s="134">
        <v>950831498</v>
      </c>
      <c r="H1183" s="6" t="s">
        <v>8141</v>
      </c>
      <c r="I1183" s="6" t="s">
        <v>8142</v>
      </c>
      <c r="J1183" s="6"/>
      <c r="K1183" s="6" t="s">
        <v>715</v>
      </c>
    </row>
    <row r="1184" spans="1:11" ht="24.95" hidden="1" customHeight="1">
      <c r="A1184" s="6" t="s">
        <v>8138</v>
      </c>
      <c r="B1184" s="6" t="s">
        <v>8139</v>
      </c>
      <c r="C1184" s="6" t="s">
        <v>108</v>
      </c>
      <c r="D1184" s="47" t="s">
        <v>8143</v>
      </c>
      <c r="E1184" s="6" t="s">
        <v>747</v>
      </c>
      <c r="F1184" s="6" t="s">
        <v>18</v>
      </c>
      <c r="G1184" s="134">
        <v>693769001</v>
      </c>
      <c r="H1184" s="6" t="s">
        <v>8141</v>
      </c>
      <c r="I1184" s="6" t="s">
        <v>8144</v>
      </c>
      <c r="J1184" s="6"/>
      <c r="K1184" s="6" t="s">
        <v>715</v>
      </c>
    </row>
    <row r="1185" spans="1:13" ht="24.95" hidden="1" customHeight="1">
      <c r="A1185" s="6" t="s">
        <v>8138</v>
      </c>
      <c r="B1185" s="6" t="s">
        <v>8145</v>
      </c>
      <c r="C1185" s="6" t="s">
        <v>8146</v>
      </c>
      <c r="D1185" s="47" t="s">
        <v>8147</v>
      </c>
      <c r="E1185" s="6" t="s">
        <v>149</v>
      </c>
      <c r="F1185" s="6" t="s">
        <v>18</v>
      </c>
      <c r="G1185" s="120">
        <v>45000000</v>
      </c>
      <c r="H1185" s="6" t="s">
        <v>8148</v>
      </c>
      <c r="I1185" s="6" t="s">
        <v>8149</v>
      </c>
      <c r="J1185" s="6"/>
      <c r="K1185" s="6"/>
    </row>
    <row r="1186" spans="1:13" ht="24.95" hidden="1" customHeight="1">
      <c r="A1186" s="6" t="s">
        <v>8138</v>
      </c>
      <c r="B1186" s="6" t="s">
        <v>8150</v>
      </c>
      <c r="C1186" s="6" t="s">
        <v>7629</v>
      </c>
      <c r="D1186" s="47" t="s">
        <v>8151</v>
      </c>
      <c r="E1186" s="6" t="s">
        <v>149</v>
      </c>
      <c r="F1186" s="6" t="s">
        <v>6527</v>
      </c>
      <c r="G1186" s="120">
        <v>150000000</v>
      </c>
      <c r="H1186" s="6" t="s">
        <v>8152</v>
      </c>
      <c r="I1186" s="6" t="s">
        <v>8153</v>
      </c>
      <c r="J1186" s="6"/>
      <c r="K1186" s="6" t="s">
        <v>844</v>
      </c>
    </row>
    <row r="1187" spans="1:13" ht="24.95" hidden="1" customHeight="1">
      <c r="A1187" s="6" t="s">
        <v>8133</v>
      </c>
      <c r="B1187" s="6" t="s">
        <v>4094</v>
      </c>
      <c r="C1187" s="78" t="s">
        <v>42</v>
      </c>
      <c r="D1187" s="47" t="s">
        <v>8154</v>
      </c>
      <c r="E1187" s="78" t="s">
        <v>149</v>
      </c>
      <c r="F1187" s="78" t="s">
        <v>18</v>
      </c>
      <c r="G1187" s="231">
        <v>340000000</v>
      </c>
      <c r="H1187" s="6" t="s">
        <v>8155</v>
      </c>
      <c r="I1187" s="6" t="s">
        <v>8156</v>
      </c>
      <c r="J1187" s="6"/>
      <c r="K1187" s="77"/>
      <c r="L1187" s="62"/>
      <c r="M1187" s="61"/>
    </row>
    <row r="1188" spans="1:13" ht="24.95" hidden="1" customHeight="1">
      <c r="A1188" s="6" t="s">
        <v>8133</v>
      </c>
      <c r="B1188" s="6" t="s">
        <v>4094</v>
      </c>
      <c r="C1188" s="6" t="s">
        <v>180</v>
      </c>
      <c r="D1188" s="47" t="s">
        <v>8157</v>
      </c>
      <c r="E1188" s="6" t="s">
        <v>149</v>
      </c>
      <c r="F1188" s="6" t="s">
        <v>18</v>
      </c>
      <c r="G1188" s="231">
        <v>810000000</v>
      </c>
      <c r="H1188" s="6" t="s">
        <v>8155</v>
      </c>
      <c r="I1188" s="6" t="s">
        <v>8156</v>
      </c>
      <c r="J1188" s="6"/>
      <c r="K1188" s="5"/>
      <c r="L1188" s="62"/>
      <c r="M1188" s="61"/>
    </row>
    <row r="1189" spans="1:13" ht="24.95" hidden="1" customHeight="1">
      <c r="A1189" s="6" t="s">
        <v>8133</v>
      </c>
      <c r="B1189" s="6" t="s">
        <v>8158</v>
      </c>
      <c r="C1189" s="6" t="s">
        <v>29</v>
      </c>
      <c r="D1189" s="47" t="s">
        <v>8159</v>
      </c>
      <c r="E1189" s="6" t="s">
        <v>149</v>
      </c>
      <c r="F1189" s="6" t="s">
        <v>18</v>
      </c>
      <c r="G1189" s="206">
        <v>15000000</v>
      </c>
      <c r="H1189" s="6" t="s">
        <v>8160</v>
      </c>
      <c r="I1189" s="6" t="s">
        <v>8161</v>
      </c>
      <c r="J1189" s="6"/>
      <c r="K1189" s="6"/>
    </row>
    <row r="1190" spans="1:13" ht="24.95" hidden="1" customHeight="1">
      <c r="A1190" s="6" t="s">
        <v>8133</v>
      </c>
      <c r="B1190" s="6" t="s">
        <v>8158</v>
      </c>
      <c r="C1190" s="6" t="s">
        <v>136</v>
      </c>
      <c r="D1190" s="47" t="s">
        <v>8162</v>
      </c>
      <c r="E1190" s="6" t="s">
        <v>239</v>
      </c>
      <c r="F1190" s="6" t="s">
        <v>18</v>
      </c>
      <c r="G1190" s="206">
        <v>2450000000</v>
      </c>
      <c r="H1190" s="6" t="s">
        <v>8163</v>
      </c>
      <c r="I1190" s="6" t="s">
        <v>8164</v>
      </c>
      <c r="J1190" s="6"/>
      <c r="K1190" s="6" t="s">
        <v>715</v>
      </c>
    </row>
    <row r="1191" spans="1:13" ht="24.95" hidden="1" customHeight="1">
      <c r="A1191" s="6" t="s">
        <v>8133</v>
      </c>
      <c r="B1191" s="6" t="s">
        <v>8134</v>
      </c>
      <c r="C1191" s="6" t="s">
        <v>136</v>
      </c>
      <c r="D1191" s="47" t="s">
        <v>8165</v>
      </c>
      <c r="E1191" s="6" t="s">
        <v>149</v>
      </c>
      <c r="F1191" s="6" t="s">
        <v>18</v>
      </c>
      <c r="G1191" s="206">
        <v>87486552</v>
      </c>
      <c r="H1191" s="6" t="s">
        <v>8166</v>
      </c>
      <c r="I1191" s="6" t="s">
        <v>8167</v>
      </c>
      <c r="J1191" s="6"/>
      <c r="K1191" s="6"/>
    </row>
    <row r="1192" spans="1:13" ht="24.95" hidden="1" customHeight="1">
      <c r="A1192" s="6" t="s">
        <v>8168</v>
      </c>
      <c r="B1192" s="6" t="s">
        <v>8169</v>
      </c>
      <c r="C1192" s="6" t="s">
        <v>136</v>
      </c>
      <c r="D1192" s="47" t="s">
        <v>8170</v>
      </c>
      <c r="E1192" s="6" t="s">
        <v>149</v>
      </c>
      <c r="F1192" s="6" t="s">
        <v>18</v>
      </c>
      <c r="G1192" s="120">
        <v>5000000000</v>
      </c>
      <c r="H1192" s="6" t="s">
        <v>8171</v>
      </c>
      <c r="I1192" s="6" t="s">
        <v>8172</v>
      </c>
      <c r="J1192" s="6"/>
      <c r="K1192" s="6" t="s">
        <v>844</v>
      </c>
    </row>
    <row r="1193" spans="1:13" ht="24.95" hidden="1" customHeight="1">
      <c r="A1193" s="6" t="s">
        <v>8168</v>
      </c>
      <c r="B1193" s="6" t="s">
        <v>8173</v>
      </c>
      <c r="C1193" s="6" t="s">
        <v>157</v>
      </c>
      <c r="D1193" s="47" t="s">
        <v>8174</v>
      </c>
      <c r="E1193" s="6" t="s">
        <v>19</v>
      </c>
      <c r="F1193" s="6" t="s">
        <v>18</v>
      </c>
      <c r="G1193" s="120">
        <v>2600000000</v>
      </c>
      <c r="H1193" s="6" t="s">
        <v>8175</v>
      </c>
      <c r="I1193" s="6" t="s">
        <v>8176</v>
      </c>
      <c r="J1193" s="6"/>
      <c r="K1193" s="6" t="s">
        <v>715</v>
      </c>
      <c r="L1193" s="198"/>
      <c r="M1193" s="198"/>
    </row>
    <row r="1194" spans="1:13" ht="24.95" hidden="1" customHeight="1">
      <c r="A1194" s="6" t="s">
        <v>8168</v>
      </c>
      <c r="B1194" s="6" t="s">
        <v>8177</v>
      </c>
      <c r="C1194" s="6" t="s">
        <v>445</v>
      </c>
      <c r="D1194" s="47" t="s">
        <v>8178</v>
      </c>
      <c r="E1194" s="6" t="s">
        <v>149</v>
      </c>
      <c r="F1194" s="6" t="s">
        <v>18</v>
      </c>
      <c r="G1194" s="134">
        <v>900000000</v>
      </c>
      <c r="H1194" s="6" t="s">
        <v>8179</v>
      </c>
      <c r="I1194" s="6" t="s">
        <v>8180</v>
      </c>
      <c r="J1194" s="6"/>
      <c r="K1194" s="6"/>
    </row>
    <row r="1195" spans="1:13" ht="24.95" hidden="1" customHeight="1">
      <c r="A1195" s="6" t="s">
        <v>8168</v>
      </c>
      <c r="B1195" s="6" t="s">
        <v>8177</v>
      </c>
      <c r="C1195" s="6" t="s">
        <v>445</v>
      </c>
      <c r="D1195" s="47" t="s">
        <v>8181</v>
      </c>
      <c r="E1195" s="6" t="s">
        <v>493</v>
      </c>
      <c r="F1195" s="6" t="s">
        <v>86</v>
      </c>
      <c r="G1195" s="134">
        <v>80000000</v>
      </c>
      <c r="H1195" s="6" t="s">
        <v>8179</v>
      </c>
      <c r="I1195" s="6" t="s">
        <v>8180</v>
      </c>
      <c r="J1195" s="6"/>
      <c r="K1195" s="6"/>
    </row>
    <row r="1196" spans="1:13" ht="24.95" customHeight="1">
      <c r="A1196" s="6" t="s">
        <v>8133</v>
      </c>
      <c r="B1196" s="6" t="s">
        <v>8158</v>
      </c>
      <c r="C1196" s="6" t="s">
        <v>197</v>
      </c>
      <c r="D1196" s="47" t="s">
        <v>8182</v>
      </c>
      <c r="E1196" s="6" t="s">
        <v>149</v>
      </c>
      <c r="F1196" s="6" t="s">
        <v>18</v>
      </c>
      <c r="G1196" s="206">
        <v>40000000</v>
      </c>
      <c r="H1196" s="6" t="s">
        <v>8183</v>
      </c>
      <c r="I1196" s="6" t="s">
        <v>8161</v>
      </c>
      <c r="J1196" s="6"/>
      <c r="K1196" s="6" t="s">
        <v>715</v>
      </c>
    </row>
    <row r="1197" spans="1:13" ht="24.95" hidden="1" customHeight="1">
      <c r="A1197" s="121" t="s">
        <v>8184</v>
      </c>
      <c r="B1197" s="6" t="s">
        <v>8184</v>
      </c>
      <c r="C1197" s="6" t="s">
        <v>108</v>
      </c>
      <c r="D1197" s="47" t="s">
        <v>8185</v>
      </c>
      <c r="E1197" s="6" t="s">
        <v>747</v>
      </c>
      <c r="F1197" s="6" t="s">
        <v>18</v>
      </c>
      <c r="G1197" s="120">
        <v>450000000</v>
      </c>
      <c r="H1197" s="6" t="s">
        <v>8186</v>
      </c>
      <c r="I1197" s="6" t="s">
        <v>8187</v>
      </c>
      <c r="J1197" s="6" t="s">
        <v>36</v>
      </c>
      <c r="K1197" s="6"/>
    </row>
    <row r="1198" spans="1:13" ht="24.95" hidden="1" customHeight="1">
      <c r="A1198" s="121" t="s">
        <v>8184</v>
      </c>
      <c r="B1198" s="6" t="s">
        <v>8184</v>
      </c>
      <c r="C1198" s="6" t="s">
        <v>180</v>
      </c>
      <c r="D1198" s="47" t="s">
        <v>8188</v>
      </c>
      <c r="E1198" s="6" t="s">
        <v>149</v>
      </c>
      <c r="F1198" s="6" t="s">
        <v>18</v>
      </c>
      <c r="G1198" s="134">
        <v>133200000</v>
      </c>
      <c r="H1198" s="52" t="s">
        <v>8189</v>
      </c>
      <c r="I1198" s="52" t="s">
        <v>8190</v>
      </c>
      <c r="J1198" s="6" t="s">
        <v>36</v>
      </c>
      <c r="K1198" s="6"/>
    </row>
    <row r="1199" spans="1:13" ht="24.95" hidden="1" customHeight="1">
      <c r="A1199" s="121" t="s">
        <v>8184</v>
      </c>
      <c r="B1199" s="6" t="s">
        <v>8184</v>
      </c>
      <c r="C1199" s="6" t="s">
        <v>136</v>
      </c>
      <c r="D1199" s="47" t="s">
        <v>8191</v>
      </c>
      <c r="E1199" s="6" t="s">
        <v>149</v>
      </c>
      <c r="F1199" s="6" t="s">
        <v>18</v>
      </c>
      <c r="G1199" s="134">
        <v>410000000</v>
      </c>
      <c r="H1199" s="52" t="s">
        <v>8189</v>
      </c>
      <c r="I1199" s="52" t="s">
        <v>8190</v>
      </c>
      <c r="J1199" s="6" t="s">
        <v>36</v>
      </c>
      <c r="K1199" s="6"/>
    </row>
    <row r="1200" spans="1:13" ht="24.95" customHeight="1">
      <c r="A1200" s="121" t="s">
        <v>8184</v>
      </c>
      <c r="B1200" s="6" t="s">
        <v>8184</v>
      </c>
      <c r="C1200" s="6" t="s">
        <v>130</v>
      </c>
      <c r="D1200" s="47" t="s">
        <v>8192</v>
      </c>
      <c r="E1200" s="6" t="s">
        <v>149</v>
      </c>
      <c r="F1200" s="6" t="s">
        <v>18</v>
      </c>
      <c r="G1200" s="134">
        <v>136800000</v>
      </c>
      <c r="H1200" s="52" t="s">
        <v>8189</v>
      </c>
      <c r="I1200" s="52" t="s">
        <v>8193</v>
      </c>
      <c r="J1200" s="6" t="s">
        <v>36</v>
      </c>
      <c r="K1200" s="6"/>
    </row>
    <row r="1201" spans="1:11" ht="24.95" customHeight="1">
      <c r="A1201" s="121" t="s">
        <v>8184</v>
      </c>
      <c r="B1201" s="6" t="s">
        <v>8184</v>
      </c>
      <c r="C1201" s="6" t="s">
        <v>130</v>
      </c>
      <c r="D1201" s="47" t="s">
        <v>8194</v>
      </c>
      <c r="E1201" s="6" t="s">
        <v>149</v>
      </c>
      <c r="F1201" s="6" t="s">
        <v>18</v>
      </c>
      <c r="G1201" s="134">
        <v>410000000</v>
      </c>
      <c r="H1201" s="52" t="s">
        <v>8189</v>
      </c>
      <c r="I1201" s="52" t="s">
        <v>8193</v>
      </c>
      <c r="J1201" s="6" t="s">
        <v>36</v>
      </c>
      <c r="K1201" s="6"/>
    </row>
    <row r="1202" spans="1:11" ht="24.75" hidden="1" customHeight="1">
      <c r="A1202" s="6" t="s">
        <v>8195</v>
      </c>
      <c r="B1202" s="6" t="s">
        <v>8195</v>
      </c>
      <c r="C1202" s="6" t="s">
        <v>108</v>
      </c>
      <c r="D1202" s="47" t="s">
        <v>8196</v>
      </c>
      <c r="E1202" s="6" t="s">
        <v>2383</v>
      </c>
      <c r="F1202" s="6" t="s">
        <v>18</v>
      </c>
      <c r="G1202" s="195">
        <v>1920000000</v>
      </c>
      <c r="H1202" s="6" t="s">
        <v>8197</v>
      </c>
      <c r="I1202" s="6" t="s">
        <v>8198</v>
      </c>
      <c r="J1202" s="6" t="s">
        <v>36</v>
      </c>
      <c r="K1202" s="6" t="s">
        <v>8199</v>
      </c>
    </row>
    <row r="1203" spans="1:11" ht="24.95" hidden="1" customHeight="1">
      <c r="A1203" s="6" t="s">
        <v>8195</v>
      </c>
      <c r="B1203" s="6" t="s">
        <v>8195</v>
      </c>
      <c r="C1203" s="6" t="s">
        <v>108</v>
      </c>
      <c r="D1203" s="47" t="s">
        <v>8200</v>
      </c>
      <c r="E1203" s="6" t="s">
        <v>2383</v>
      </c>
      <c r="F1203" s="6" t="s">
        <v>18</v>
      </c>
      <c r="G1203" s="195">
        <v>31620145</v>
      </c>
      <c r="H1203" s="6" t="s">
        <v>8201</v>
      </c>
      <c r="I1203" s="6" t="s">
        <v>8202</v>
      </c>
      <c r="J1203" s="6" t="s">
        <v>36</v>
      </c>
      <c r="K1203" s="6" t="s">
        <v>8199</v>
      </c>
    </row>
    <row r="1204" spans="1:11" ht="24.95" hidden="1" customHeight="1">
      <c r="A1204" s="6" t="s">
        <v>8195</v>
      </c>
      <c r="B1204" s="6" t="s">
        <v>8195</v>
      </c>
      <c r="C1204" s="6" t="s">
        <v>108</v>
      </c>
      <c r="D1204" s="47" t="s">
        <v>8203</v>
      </c>
      <c r="E1204" s="6" t="s">
        <v>2383</v>
      </c>
      <c r="F1204" s="6" t="s">
        <v>18</v>
      </c>
      <c r="G1204" s="206">
        <v>954223000</v>
      </c>
      <c r="H1204" s="6" t="s">
        <v>8204</v>
      </c>
      <c r="I1204" s="6" t="s">
        <v>8205</v>
      </c>
      <c r="J1204" s="6" t="s">
        <v>36</v>
      </c>
      <c r="K1204" s="6" t="s">
        <v>8199</v>
      </c>
    </row>
    <row r="1205" spans="1:11" ht="24.95" hidden="1" customHeight="1">
      <c r="A1205" s="6" t="s">
        <v>8195</v>
      </c>
      <c r="B1205" s="6" t="s">
        <v>8195</v>
      </c>
      <c r="C1205" s="6" t="s">
        <v>108</v>
      </c>
      <c r="D1205" s="47" t="s">
        <v>8206</v>
      </c>
      <c r="E1205" s="6" t="s">
        <v>8207</v>
      </c>
      <c r="F1205" s="6" t="s">
        <v>18</v>
      </c>
      <c r="G1205" s="225">
        <v>1000000000</v>
      </c>
      <c r="H1205" s="6" t="s">
        <v>8208</v>
      </c>
      <c r="I1205" s="6" t="s">
        <v>8209</v>
      </c>
      <c r="J1205" s="6" t="s">
        <v>36</v>
      </c>
      <c r="K1205" s="6" t="s">
        <v>8199</v>
      </c>
    </row>
    <row r="1206" spans="1:11" ht="24.95" hidden="1" customHeight="1">
      <c r="A1206" s="6" t="s">
        <v>8210</v>
      </c>
      <c r="B1206" s="6" t="s">
        <v>8195</v>
      </c>
      <c r="C1206" s="6" t="s">
        <v>102</v>
      </c>
      <c r="D1206" s="47" t="s">
        <v>8211</v>
      </c>
      <c r="E1206" s="6" t="s">
        <v>149</v>
      </c>
      <c r="F1206" s="6" t="s">
        <v>86</v>
      </c>
      <c r="G1206" s="120">
        <v>90535200</v>
      </c>
      <c r="H1206" s="6" t="s">
        <v>8212</v>
      </c>
      <c r="I1206" s="6" t="s">
        <v>8213</v>
      </c>
      <c r="J1206" s="6" t="s">
        <v>36</v>
      </c>
      <c r="K1206" s="6" t="s">
        <v>8199</v>
      </c>
    </row>
    <row r="1207" spans="1:11" ht="24.95" hidden="1" customHeight="1">
      <c r="A1207" s="6" t="s">
        <v>8210</v>
      </c>
      <c r="B1207" s="6" t="s">
        <v>8195</v>
      </c>
      <c r="C1207" s="6" t="s">
        <v>102</v>
      </c>
      <c r="D1207" s="47" t="s">
        <v>8214</v>
      </c>
      <c r="E1207" s="6" t="s">
        <v>149</v>
      </c>
      <c r="F1207" s="6" t="s">
        <v>18</v>
      </c>
      <c r="G1207" s="120">
        <v>440940000</v>
      </c>
      <c r="H1207" s="6" t="s">
        <v>8212</v>
      </c>
      <c r="I1207" s="6" t="s">
        <v>8213</v>
      </c>
      <c r="J1207" s="6" t="s">
        <v>36</v>
      </c>
      <c r="K1207" s="6" t="s">
        <v>8199</v>
      </c>
    </row>
    <row r="1208" spans="1:11" ht="24.95" hidden="1" customHeight="1">
      <c r="A1208" s="6" t="s">
        <v>8210</v>
      </c>
      <c r="B1208" s="6" t="s">
        <v>8195</v>
      </c>
      <c r="C1208" s="6" t="s">
        <v>108</v>
      </c>
      <c r="D1208" s="47" t="s">
        <v>8215</v>
      </c>
      <c r="E1208" s="6" t="s">
        <v>8207</v>
      </c>
      <c r="F1208" s="6" t="s">
        <v>18</v>
      </c>
      <c r="G1208" s="120">
        <v>205606000</v>
      </c>
      <c r="H1208" s="6" t="s">
        <v>8216</v>
      </c>
      <c r="I1208" s="6" t="s">
        <v>8217</v>
      </c>
      <c r="J1208" s="6" t="s">
        <v>36</v>
      </c>
      <c r="K1208" s="6" t="s">
        <v>8199</v>
      </c>
    </row>
    <row r="1209" spans="1:11" ht="24.95" hidden="1" customHeight="1">
      <c r="A1209" s="6" t="s">
        <v>8210</v>
      </c>
      <c r="B1209" s="6" t="s">
        <v>8195</v>
      </c>
      <c r="C1209" s="6" t="s">
        <v>108</v>
      </c>
      <c r="D1209" s="47" t="s">
        <v>8218</v>
      </c>
      <c r="E1209" s="6" t="s">
        <v>149</v>
      </c>
      <c r="F1209" s="6" t="s">
        <v>18</v>
      </c>
      <c r="G1209" s="120">
        <v>87679000</v>
      </c>
      <c r="H1209" s="6" t="s">
        <v>8219</v>
      </c>
      <c r="I1209" s="6" t="s">
        <v>8220</v>
      </c>
      <c r="J1209" s="6" t="s">
        <v>36</v>
      </c>
      <c r="K1209" s="6" t="s">
        <v>8199</v>
      </c>
    </row>
    <row r="1210" spans="1:11" ht="24.95" hidden="1" customHeight="1">
      <c r="A1210" s="10" t="s">
        <v>8210</v>
      </c>
      <c r="B1210" s="6" t="s">
        <v>8195</v>
      </c>
      <c r="C1210" s="6" t="s">
        <v>102</v>
      </c>
      <c r="D1210" s="47" t="s">
        <v>8221</v>
      </c>
      <c r="E1210" s="7" t="s">
        <v>420</v>
      </c>
      <c r="F1210" s="6" t="s">
        <v>18</v>
      </c>
      <c r="G1210" s="120">
        <v>52001525</v>
      </c>
      <c r="H1210" s="70" t="s">
        <v>8222</v>
      </c>
      <c r="I1210" s="70" t="s">
        <v>8223</v>
      </c>
      <c r="J1210" s="6" t="s">
        <v>36</v>
      </c>
      <c r="K1210" s="6" t="s">
        <v>8224</v>
      </c>
    </row>
    <row r="1211" spans="1:11" ht="24.95" hidden="1" customHeight="1">
      <c r="A1211" s="6" t="s">
        <v>8210</v>
      </c>
      <c r="B1211" s="6" t="s">
        <v>8195</v>
      </c>
      <c r="C1211" s="6" t="s">
        <v>108</v>
      </c>
      <c r="D1211" s="47" t="s">
        <v>8225</v>
      </c>
      <c r="E1211" s="6" t="s">
        <v>149</v>
      </c>
      <c r="F1211" s="6" t="s">
        <v>18</v>
      </c>
      <c r="G1211" s="120">
        <v>360230000</v>
      </c>
      <c r="H1211" s="6" t="s">
        <v>8226</v>
      </c>
      <c r="I1211" s="6" t="s">
        <v>8227</v>
      </c>
      <c r="J1211" s="6" t="s">
        <v>36</v>
      </c>
      <c r="K1211" s="6" t="s">
        <v>715</v>
      </c>
    </row>
    <row r="1212" spans="1:11" ht="24.95" hidden="1" customHeight="1">
      <c r="A1212" s="6" t="s">
        <v>8210</v>
      </c>
      <c r="B1212" s="6" t="s">
        <v>8195</v>
      </c>
      <c r="C1212" s="6" t="s">
        <v>108</v>
      </c>
      <c r="D1212" s="47" t="s">
        <v>8228</v>
      </c>
      <c r="E1212" s="6" t="s">
        <v>149</v>
      </c>
      <c r="F1212" s="6" t="s">
        <v>18</v>
      </c>
      <c r="G1212" s="120">
        <v>435220000</v>
      </c>
      <c r="H1212" s="6" t="s">
        <v>8226</v>
      </c>
      <c r="I1212" s="6" t="s">
        <v>8227</v>
      </c>
      <c r="J1212" s="6" t="s">
        <v>36</v>
      </c>
      <c r="K1212" s="6" t="s">
        <v>715</v>
      </c>
    </row>
    <row r="1213" spans="1:11" ht="24.95" hidden="1" customHeight="1">
      <c r="A1213" s="6" t="s">
        <v>8210</v>
      </c>
      <c r="B1213" s="6" t="s">
        <v>8195</v>
      </c>
      <c r="C1213" s="6" t="s">
        <v>108</v>
      </c>
      <c r="D1213" s="47" t="s">
        <v>8229</v>
      </c>
      <c r="E1213" s="6" t="s">
        <v>2383</v>
      </c>
      <c r="F1213" s="6" t="s">
        <v>18</v>
      </c>
      <c r="G1213" s="120">
        <v>1336023501</v>
      </c>
      <c r="H1213" s="6" t="s">
        <v>8230</v>
      </c>
      <c r="I1213" s="6" t="s">
        <v>8231</v>
      </c>
      <c r="J1213" s="6" t="s">
        <v>36</v>
      </c>
      <c r="K1213" s="6" t="s">
        <v>8199</v>
      </c>
    </row>
    <row r="1214" spans="1:11" ht="24.95" hidden="1" customHeight="1">
      <c r="A1214" s="6" t="s">
        <v>8195</v>
      </c>
      <c r="B1214" s="6" t="s">
        <v>8195</v>
      </c>
      <c r="C1214" s="6" t="s">
        <v>42</v>
      </c>
      <c r="D1214" s="47" t="s">
        <v>8232</v>
      </c>
      <c r="E1214" s="6" t="s">
        <v>8207</v>
      </c>
      <c r="F1214" s="6" t="s">
        <v>18</v>
      </c>
      <c r="G1214" s="195">
        <v>396000000</v>
      </c>
      <c r="H1214" s="6" t="s">
        <v>8233</v>
      </c>
      <c r="I1214" s="6" t="s">
        <v>8234</v>
      </c>
      <c r="J1214" s="6" t="s">
        <v>36</v>
      </c>
      <c r="K1214" s="6" t="s">
        <v>8199</v>
      </c>
    </row>
    <row r="1215" spans="1:11" ht="24.95" hidden="1" customHeight="1">
      <c r="A1215" s="6" t="s">
        <v>8195</v>
      </c>
      <c r="B1215" s="6" t="s">
        <v>8195</v>
      </c>
      <c r="C1215" s="6" t="s">
        <v>42</v>
      </c>
      <c r="D1215" s="47" t="s">
        <v>8235</v>
      </c>
      <c r="E1215" s="6" t="s">
        <v>2383</v>
      </c>
      <c r="F1215" s="6" t="s">
        <v>18</v>
      </c>
      <c r="G1215" s="225">
        <v>450000000</v>
      </c>
      <c r="H1215" s="6" t="s">
        <v>8236</v>
      </c>
      <c r="I1215" s="6" t="s">
        <v>8237</v>
      </c>
      <c r="J1215" s="6" t="s">
        <v>36</v>
      </c>
      <c r="K1215" s="6" t="s">
        <v>8199</v>
      </c>
    </row>
    <row r="1216" spans="1:11" ht="24.95" hidden="1" customHeight="1">
      <c r="A1216" s="6" t="s">
        <v>8210</v>
      </c>
      <c r="B1216" s="6" t="s">
        <v>8195</v>
      </c>
      <c r="C1216" s="6" t="s">
        <v>42</v>
      </c>
      <c r="D1216" s="47" t="s">
        <v>8238</v>
      </c>
      <c r="E1216" s="6" t="s">
        <v>149</v>
      </c>
      <c r="F1216" s="6" t="s">
        <v>18</v>
      </c>
      <c r="G1216" s="120">
        <v>23737150</v>
      </c>
      <c r="H1216" s="6" t="s">
        <v>8239</v>
      </c>
      <c r="I1216" s="6" t="s">
        <v>8240</v>
      </c>
      <c r="J1216" s="6" t="s">
        <v>36</v>
      </c>
      <c r="K1216" s="6" t="s">
        <v>8199</v>
      </c>
    </row>
    <row r="1217" spans="1:11" ht="24.95" hidden="1" customHeight="1">
      <c r="A1217" s="6" t="s">
        <v>8210</v>
      </c>
      <c r="B1217" s="6" t="s">
        <v>8195</v>
      </c>
      <c r="C1217" s="6" t="s">
        <v>42</v>
      </c>
      <c r="D1217" s="47" t="s">
        <v>8241</v>
      </c>
      <c r="E1217" s="6" t="s">
        <v>8207</v>
      </c>
      <c r="F1217" s="6" t="s">
        <v>18</v>
      </c>
      <c r="G1217" s="120">
        <v>245500000</v>
      </c>
      <c r="H1217" s="6" t="s">
        <v>8242</v>
      </c>
      <c r="I1217" s="6" t="s">
        <v>8243</v>
      </c>
      <c r="J1217" s="6" t="s">
        <v>36</v>
      </c>
      <c r="K1217" s="6" t="s">
        <v>8199</v>
      </c>
    </row>
    <row r="1218" spans="1:11" ht="24.95" hidden="1" customHeight="1">
      <c r="A1218" s="6" t="s">
        <v>8210</v>
      </c>
      <c r="B1218" s="6" t="s">
        <v>8195</v>
      </c>
      <c r="C1218" s="6" t="s">
        <v>42</v>
      </c>
      <c r="D1218" s="47" t="s">
        <v>8244</v>
      </c>
      <c r="E1218" s="6" t="s">
        <v>8207</v>
      </c>
      <c r="F1218" s="6" t="s">
        <v>18</v>
      </c>
      <c r="G1218" s="120">
        <v>245500000</v>
      </c>
      <c r="H1218" s="6" t="s">
        <v>8242</v>
      </c>
      <c r="I1218" s="6" t="s">
        <v>8243</v>
      </c>
      <c r="J1218" s="6" t="s">
        <v>36</v>
      </c>
      <c r="K1218" s="6" t="s">
        <v>8199</v>
      </c>
    </row>
    <row r="1219" spans="1:11" ht="24.95" hidden="1" customHeight="1">
      <c r="A1219" s="6" t="s">
        <v>8210</v>
      </c>
      <c r="B1219" s="6" t="s">
        <v>8195</v>
      </c>
      <c r="C1219" s="6" t="s">
        <v>42</v>
      </c>
      <c r="D1219" s="47" t="s">
        <v>8245</v>
      </c>
      <c r="E1219" s="6" t="s">
        <v>8207</v>
      </c>
      <c r="F1219" s="6" t="s">
        <v>18</v>
      </c>
      <c r="G1219" s="120">
        <v>150000000</v>
      </c>
      <c r="H1219" s="6" t="s">
        <v>8246</v>
      </c>
      <c r="I1219" s="6" t="s">
        <v>8247</v>
      </c>
      <c r="J1219" s="6" t="s">
        <v>36</v>
      </c>
      <c r="K1219" s="6" t="s">
        <v>8199</v>
      </c>
    </row>
    <row r="1220" spans="1:11" ht="24.95" hidden="1" customHeight="1">
      <c r="A1220" s="6" t="s">
        <v>8210</v>
      </c>
      <c r="B1220" s="6" t="s">
        <v>8195</v>
      </c>
      <c r="C1220" s="6" t="s">
        <v>180</v>
      </c>
      <c r="D1220" s="47" t="s">
        <v>8248</v>
      </c>
      <c r="E1220" s="6" t="s">
        <v>8207</v>
      </c>
      <c r="F1220" s="6" t="s">
        <v>18</v>
      </c>
      <c r="G1220" s="134">
        <v>490000000</v>
      </c>
      <c r="H1220" s="6" t="s">
        <v>8249</v>
      </c>
      <c r="I1220" s="6" t="s">
        <v>8250</v>
      </c>
      <c r="J1220" s="6" t="s">
        <v>1099</v>
      </c>
      <c r="K1220" s="6" t="s">
        <v>8199</v>
      </c>
    </row>
    <row r="1221" spans="1:11" ht="24.95" hidden="1" customHeight="1">
      <c r="A1221" s="6" t="s">
        <v>8195</v>
      </c>
      <c r="B1221" s="6" t="s">
        <v>8195</v>
      </c>
      <c r="C1221" s="6" t="s">
        <v>180</v>
      </c>
      <c r="D1221" s="47" t="s">
        <v>8251</v>
      </c>
      <c r="E1221" s="6" t="s">
        <v>8207</v>
      </c>
      <c r="F1221" s="6" t="s">
        <v>18</v>
      </c>
      <c r="G1221" s="206">
        <v>400000000</v>
      </c>
      <c r="H1221" s="6" t="s">
        <v>8252</v>
      </c>
      <c r="I1221" s="6" t="s">
        <v>8253</v>
      </c>
      <c r="J1221" s="6" t="s">
        <v>36</v>
      </c>
      <c r="K1221" s="6" t="s">
        <v>8199</v>
      </c>
    </row>
    <row r="1222" spans="1:11" ht="24.95" hidden="1" customHeight="1">
      <c r="A1222" s="6" t="s">
        <v>8210</v>
      </c>
      <c r="B1222" s="6" t="s">
        <v>8195</v>
      </c>
      <c r="C1222" s="6" t="s">
        <v>180</v>
      </c>
      <c r="D1222" s="47" t="s">
        <v>8254</v>
      </c>
      <c r="E1222" s="6" t="s">
        <v>149</v>
      </c>
      <c r="F1222" s="6" t="s">
        <v>18</v>
      </c>
      <c r="G1222" s="120">
        <v>100000000</v>
      </c>
      <c r="H1222" s="6" t="s">
        <v>8255</v>
      </c>
      <c r="I1222" s="6" t="s">
        <v>8256</v>
      </c>
      <c r="J1222" s="6" t="s">
        <v>1099</v>
      </c>
      <c r="K1222" s="6" t="s">
        <v>8224</v>
      </c>
    </row>
    <row r="1223" spans="1:11" ht="24.95" hidden="1" customHeight="1">
      <c r="A1223" s="6" t="s">
        <v>8210</v>
      </c>
      <c r="B1223" s="6" t="s">
        <v>8195</v>
      </c>
      <c r="C1223" s="6" t="s">
        <v>72</v>
      </c>
      <c r="D1223" s="47" t="s">
        <v>8257</v>
      </c>
      <c r="E1223" s="6" t="s">
        <v>19</v>
      </c>
      <c r="F1223" s="6" t="s">
        <v>18</v>
      </c>
      <c r="G1223" s="120">
        <v>1682000000</v>
      </c>
      <c r="H1223" s="6" t="s">
        <v>8258</v>
      </c>
      <c r="I1223" s="6" t="s">
        <v>8259</v>
      </c>
      <c r="J1223" s="6" t="s">
        <v>36</v>
      </c>
      <c r="K1223" s="6" t="s">
        <v>8199</v>
      </c>
    </row>
    <row r="1224" spans="1:11" ht="24.95" hidden="1" customHeight="1">
      <c r="A1224" s="6" t="s">
        <v>8195</v>
      </c>
      <c r="B1224" s="6" t="s">
        <v>8195</v>
      </c>
      <c r="C1224" s="6" t="s">
        <v>180</v>
      </c>
      <c r="D1224" s="47" t="s">
        <v>8260</v>
      </c>
      <c r="E1224" s="6" t="s">
        <v>8207</v>
      </c>
      <c r="F1224" s="6" t="s">
        <v>18</v>
      </c>
      <c r="G1224" s="225">
        <v>1000000000</v>
      </c>
      <c r="H1224" s="6" t="s">
        <v>8208</v>
      </c>
      <c r="I1224" s="6" t="s">
        <v>8209</v>
      </c>
      <c r="J1224" s="6" t="s">
        <v>36</v>
      </c>
      <c r="K1224" s="6" t="s">
        <v>8199</v>
      </c>
    </row>
    <row r="1225" spans="1:11" ht="24.95" hidden="1" customHeight="1">
      <c r="A1225" s="6" t="s">
        <v>8195</v>
      </c>
      <c r="B1225" s="6" t="s">
        <v>8195</v>
      </c>
      <c r="C1225" s="6" t="s">
        <v>180</v>
      </c>
      <c r="D1225" s="47" t="s">
        <v>8261</v>
      </c>
      <c r="E1225" s="6" t="s">
        <v>8207</v>
      </c>
      <c r="F1225" s="6" t="s">
        <v>18</v>
      </c>
      <c r="G1225" s="225">
        <v>1000000000</v>
      </c>
      <c r="H1225" s="6" t="s">
        <v>8208</v>
      </c>
      <c r="I1225" s="6" t="s">
        <v>8209</v>
      </c>
      <c r="J1225" s="6" t="s">
        <v>36</v>
      </c>
      <c r="K1225" s="6" t="s">
        <v>8199</v>
      </c>
    </row>
    <row r="1226" spans="1:11" ht="24.95" hidden="1" customHeight="1">
      <c r="A1226" s="6" t="s">
        <v>8195</v>
      </c>
      <c r="B1226" s="6" t="s">
        <v>8195</v>
      </c>
      <c r="C1226" s="6" t="s">
        <v>180</v>
      </c>
      <c r="D1226" s="47" t="s">
        <v>8262</v>
      </c>
      <c r="E1226" s="6" t="s">
        <v>8207</v>
      </c>
      <c r="F1226" s="6" t="s">
        <v>18</v>
      </c>
      <c r="G1226" s="225">
        <v>1600000000</v>
      </c>
      <c r="H1226" s="6" t="s">
        <v>8236</v>
      </c>
      <c r="I1226" s="6" t="s">
        <v>8237</v>
      </c>
      <c r="J1226" s="6" t="s">
        <v>36</v>
      </c>
      <c r="K1226" s="6" t="s">
        <v>8199</v>
      </c>
    </row>
    <row r="1227" spans="1:11" ht="24.95" hidden="1" customHeight="1">
      <c r="A1227" s="6" t="s">
        <v>8195</v>
      </c>
      <c r="B1227" s="6" t="s">
        <v>8195</v>
      </c>
      <c r="C1227" s="6" t="s">
        <v>180</v>
      </c>
      <c r="D1227" s="47" t="s">
        <v>8263</v>
      </c>
      <c r="E1227" s="6" t="s">
        <v>149</v>
      </c>
      <c r="F1227" s="6" t="s">
        <v>18</v>
      </c>
      <c r="G1227" s="225">
        <v>780000000</v>
      </c>
      <c r="H1227" s="6" t="s">
        <v>8264</v>
      </c>
      <c r="I1227" s="6" t="s">
        <v>8265</v>
      </c>
      <c r="J1227" s="6" t="s">
        <v>36</v>
      </c>
      <c r="K1227" s="6" t="s">
        <v>8199</v>
      </c>
    </row>
    <row r="1228" spans="1:11" ht="24.95" hidden="1" customHeight="1">
      <c r="A1228" s="10" t="s">
        <v>8195</v>
      </c>
      <c r="B1228" s="6" t="s">
        <v>8195</v>
      </c>
      <c r="C1228" s="6" t="s">
        <v>180</v>
      </c>
      <c r="D1228" s="47" t="s">
        <v>8266</v>
      </c>
      <c r="E1228" s="7" t="s">
        <v>223</v>
      </c>
      <c r="F1228" s="6" t="s">
        <v>18</v>
      </c>
      <c r="G1228" s="206">
        <v>360000000</v>
      </c>
      <c r="H1228" s="6" t="s">
        <v>8267</v>
      </c>
      <c r="I1228" s="6" t="s">
        <v>8268</v>
      </c>
      <c r="J1228" s="6" t="s">
        <v>36</v>
      </c>
      <c r="K1228" s="6" t="s">
        <v>8199</v>
      </c>
    </row>
    <row r="1229" spans="1:11" ht="24.95" hidden="1" customHeight="1">
      <c r="A1229" s="6" t="s">
        <v>8269</v>
      </c>
      <c r="B1229" s="6" t="s">
        <v>8195</v>
      </c>
      <c r="C1229" s="6" t="s">
        <v>29</v>
      </c>
      <c r="D1229" s="47" t="s">
        <v>8270</v>
      </c>
      <c r="E1229" s="6" t="s">
        <v>149</v>
      </c>
      <c r="F1229" s="6" t="s">
        <v>18</v>
      </c>
      <c r="G1229" s="120">
        <v>80000000</v>
      </c>
      <c r="H1229" s="6" t="s">
        <v>8271</v>
      </c>
      <c r="I1229" s="6" t="s">
        <v>8272</v>
      </c>
      <c r="J1229" s="6" t="s">
        <v>1099</v>
      </c>
      <c r="K1229" s="6" t="s">
        <v>8199</v>
      </c>
    </row>
    <row r="1230" spans="1:11" ht="24.95" hidden="1" customHeight="1">
      <c r="A1230" s="6" t="s">
        <v>8273</v>
      </c>
      <c r="B1230" s="6" t="s">
        <v>8195</v>
      </c>
      <c r="C1230" s="6" t="s">
        <v>29</v>
      </c>
      <c r="D1230" s="47" t="s">
        <v>8274</v>
      </c>
      <c r="E1230" s="6" t="s">
        <v>149</v>
      </c>
      <c r="F1230" s="6" t="s">
        <v>18</v>
      </c>
      <c r="G1230" s="120">
        <v>1105647132</v>
      </c>
      <c r="H1230" s="6" t="s">
        <v>8275</v>
      </c>
      <c r="I1230" s="6" t="s">
        <v>8276</v>
      </c>
      <c r="J1230" s="6" t="s">
        <v>36</v>
      </c>
      <c r="K1230" s="6" t="s">
        <v>8199</v>
      </c>
    </row>
    <row r="1231" spans="1:11" ht="24.95" hidden="1" customHeight="1">
      <c r="A1231" s="6" t="s">
        <v>8273</v>
      </c>
      <c r="B1231" s="6" t="s">
        <v>8195</v>
      </c>
      <c r="C1231" s="6" t="s">
        <v>29</v>
      </c>
      <c r="D1231" s="199" t="s">
        <v>8277</v>
      </c>
      <c r="E1231" s="6" t="s">
        <v>8278</v>
      </c>
      <c r="F1231" s="6" t="s">
        <v>18</v>
      </c>
      <c r="G1231" s="134">
        <v>660000000</v>
      </c>
      <c r="H1231" s="6" t="s">
        <v>8279</v>
      </c>
      <c r="I1231" s="6" t="s">
        <v>8280</v>
      </c>
      <c r="J1231" s="6" t="s">
        <v>36</v>
      </c>
      <c r="K1231" s="6" t="s">
        <v>8281</v>
      </c>
    </row>
    <row r="1232" spans="1:11" ht="24.95" hidden="1" customHeight="1">
      <c r="A1232" s="6" t="s">
        <v>8282</v>
      </c>
      <c r="B1232" s="6" t="s">
        <v>8195</v>
      </c>
      <c r="C1232" s="6" t="s">
        <v>29</v>
      </c>
      <c r="D1232" s="47" t="s">
        <v>8283</v>
      </c>
      <c r="E1232" s="6" t="s">
        <v>8278</v>
      </c>
      <c r="F1232" s="6" t="s">
        <v>8284</v>
      </c>
      <c r="G1232" s="134">
        <v>1200000000</v>
      </c>
      <c r="H1232" s="6" t="s">
        <v>8279</v>
      </c>
      <c r="I1232" s="6" t="s">
        <v>8280</v>
      </c>
      <c r="J1232" s="6" t="s">
        <v>36</v>
      </c>
      <c r="K1232" s="6" t="s">
        <v>8281</v>
      </c>
    </row>
    <row r="1233" spans="1:11" ht="24.95" hidden="1" customHeight="1">
      <c r="A1233" s="6" t="s">
        <v>8273</v>
      </c>
      <c r="B1233" s="6" t="s">
        <v>8195</v>
      </c>
      <c r="C1233" s="6" t="s">
        <v>136</v>
      </c>
      <c r="D1233" s="47" t="s">
        <v>8285</v>
      </c>
      <c r="E1233" s="6" t="s">
        <v>149</v>
      </c>
      <c r="F1233" s="6" t="s">
        <v>18</v>
      </c>
      <c r="G1233" s="120">
        <v>60000000</v>
      </c>
      <c r="H1233" s="6" t="s">
        <v>8286</v>
      </c>
      <c r="I1233" s="6" t="s">
        <v>8287</v>
      </c>
      <c r="J1233" s="6" t="s">
        <v>1099</v>
      </c>
      <c r="K1233" s="6" t="s">
        <v>8199</v>
      </c>
    </row>
    <row r="1234" spans="1:11" ht="24.95" hidden="1" customHeight="1">
      <c r="A1234" s="6" t="s">
        <v>8273</v>
      </c>
      <c r="B1234" s="6" t="s">
        <v>8195</v>
      </c>
      <c r="C1234" s="6" t="s">
        <v>136</v>
      </c>
      <c r="D1234" s="47" t="s">
        <v>8288</v>
      </c>
      <c r="E1234" s="6" t="s">
        <v>8207</v>
      </c>
      <c r="F1234" s="6" t="s">
        <v>18</v>
      </c>
      <c r="G1234" s="120">
        <v>700000000</v>
      </c>
      <c r="H1234" s="6" t="s">
        <v>8289</v>
      </c>
      <c r="I1234" s="6" t="s">
        <v>8290</v>
      </c>
      <c r="J1234" s="6" t="s">
        <v>36</v>
      </c>
      <c r="K1234" s="6" t="s">
        <v>8199</v>
      </c>
    </row>
    <row r="1235" spans="1:11" ht="24.95" hidden="1" customHeight="1">
      <c r="A1235" s="6" t="s">
        <v>8273</v>
      </c>
      <c r="B1235" s="6" t="s">
        <v>8195</v>
      </c>
      <c r="C1235" s="6" t="s">
        <v>124</v>
      </c>
      <c r="D1235" s="47" t="s">
        <v>8291</v>
      </c>
      <c r="E1235" s="6" t="s">
        <v>149</v>
      </c>
      <c r="F1235" s="6" t="s">
        <v>18</v>
      </c>
      <c r="G1235" s="120">
        <v>200000000</v>
      </c>
      <c r="H1235" s="6" t="s">
        <v>8292</v>
      </c>
      <c r="I1235" s="6" t="s">
        <v>8293</v>
      </c>
      <c r="J1235" s="6" t="s">
        <v>36</v>
      </c>
      <c r="K1235" s="6" t="s">
        <v>8199</v>
      </c>
    </row>
    <row r="1236" spans="1:11" ht="24.95" hidden="1" customHeight="1">
      <c r="A1236" s="6" t="s">
        <v>8195</v>
      </c>
      <c r="B1236" s="6" t="s">
        <v>8195</v>
      </c>
      <c r="C1236" s="7" t="s">
        <v>124</v>
      </c>
      <c r="D1236" s="176" t="s">
        <v>8294</v>
      </c>
      <c r="E1236" s="7" t="s">
        <v>8207</v>
      </c>
      <c r="F1236" s="7" t="s">
        <v>18</v>
      </c>
      <c r="G1236" s="232">
        <v>800000000</v>
      </c>
      <c r="H1236" s="7" t="s">
        <v>8295</v>
      </c>
      <c r="I1236" s="7" t="s">
        <v>8296</v>
      </c>
      <c r="J1236" s="7" t="s">
        <v>36</v>
      </c>
      <c r="K1236" s="6" t="s">
        <v>8199</v>
      </c>
    </row>
    <row r="1237" spans="1:11" ht="24.95" hidden="1" customHeight="1">
      <c r="A1237" s="6" t="s">
        <v>8273</v>
      </c>
      <c r="B1237" s="6" t="s">
        <v>8195</v>
      </c>
      <c r="C1237" s="6" t="s">
        <v>124</v>
      </c>
      <c r="D1237" s="200" t="s">
        <v>8297</v>
      </c>
      <c r="E1237" s="6" t="s">
        <v>8207</v>
      </c>
      <c r="F1237" s="6" t="s">
        <v>18</v>
      </c>
      <c r="G1237" s="120">
        <v>300000000</v>
      </c>
      <c r="H1237" s="6" t="s">
        <v>8298</v>
      </c>
      <c r="I1237" s="6" t="s">
        <v>8299</v>
      </c>
      <c r="J1237" s="6" t="s">
        <v>36</v>
      </c>
      <c r="K1237" s="6" t="s">
        <v>8199</v>
      </c>
    </row>
    <row r="1238" spans="1:11" ht="24.95" hidden="1" customHeight="1">
      <c r="A1238" s="6" t="s">
        <v>8273</v>
      </c>
      <c r="B1238" s="6" t="s">
        <v>8195</v>
      </c>
      <c r="C1238" s="6" t="s">
        <v>124</v>
      </c>
      <c r="D1238" s="200" t="s">
        <v>8300</v>
      </c>
      <c r="E1238" s="6" t="s">
        <v>8207</v>
      </c>
      <c r="F1238" s="6" t="s">
        <v>18</v>
      </c>
      <c r="G1238" s="120">
        <v>300000000</v>
      </c>
      <c r="H1238" s="6" t="s">
        <v>8301</v>
      </c>
      <c r="I1238" s="6" t="s">
        <v>8302</v>
      </c>
      <c r="J1238" s="6" t="s">
        <v>36</v>
      </c>
      <c r="K1238" s="6" t="s">
        <v>8199</v>
      </c>
    </row>
    <row r="1239" spans="1:11" ht="24.95" hidden="1" customHeight="1">
      <c r="A1239" s="6" t="s">
        <v>8273</v>
      </c>
      <c r="B1239" s="6" t="s">
        <v>8195</v>
      </c>
      <c r="C1239" s="6" t="s">
        <v>8303</v>
      </c>
      <c r="D1239" s="47" t="s">
        <v>8304</v>
      </c>
      <c r="E1239" s="6" t="s">
        <v>149</v>
      </c>
      <c r="F1239" s="6" t="s">
        <v>18</v>
      </c>
      <c r="G1239" s="120">
        <v>184933489</v>
      </c>
      <c r="H1239" s="6" t="s">
        <v>8305</v>
      </c>
      <c r="I1239" s="6" t="s">
        <v>8306</v>
      </c>
      <c r="J1239" s="6" t="s">
        <v>1099</v>
      </c>
      <c r="K1239" s="6" t="s">
        <v>844</v>
      </c>
    </row>
    <row r="1240" spans="1:11" ht="24.95" hidden="1" customHeight="1">
      <c r="A1240" s="6" t="s">
        <v>8273</v>
      </c>
      <c r="B1240" s="6" t="s">
        <v>8195</v>
      </c>
      <c r="C1240" s="6" t="s">
        <v>213</v>
      </c>
      <c r="D1240" s="47" t="s">
        <v>8307</v>
      </c>
      <c r="E1240" s="6" t="s">
        <v>149</v>
      </c>
      <c r="F1240" s="6" t="s">
        <v>18</v>
      </c>
      <c r="G1240" s="120">
        <v>200000000</v>
      </c>
      <c r="H1240" s="6" t="s">
        <v>8308</v>
      </c>
      <c r="I1240" s="6" t="s">
        <v>8309</v>
      </c>
      <c r="J1240" s="6" t="s">
        <v>1099</v>
      </c>
      <c r="K1240" s="6" t="s">
        <v>8199</v>
      </c>
    </row>
    <row r="1241" spans="1:11" ht="24.95" hidden="1" customHeight="1">
      <c r="A1241" s="6" t="s">
        <v>8273</v>
      </c>
      <c r="B1241" s="6" t="s">
        <v>8195</v>
      </c>
      <c r="C1241" s="6" t="s">
        <v>575</v>
      </c>
      <c r="D1241" s="47" t="s">
        <v>8310</v>
      </c>
      <c r="E1241" s="6" t="s">
        <v>149</v>
      </c>
      <c r="F1241" s="6" t="s">
        <v>18</v>
      </c>
      <c r="G1241" s="120">
        <v>600000000</v>
      </c>
      <c r="H1241" s="6" t="s">
        <v>8308</v>
      </c>
      <c r="I1241" s="6" t="s">
        <v>8309</v>
      </c>
      <c r="J1241" s="6" t="s">
        <v>1099</v>
      </c>
      <c r="K1241" s="6" t="s">
        <v>8199</v>
      </c>
    </row>
    <row r="1242" spans="1:11" ht="24.95" hidden="1" customHeight="1">
      <c r="A1242" s="6" t="s">
        <v>8273</v>
      </c>
      <c r="B1242" s="6" t="s">
        <v>8195</v>
      </c>
      <c r="C1242" s="6" t="s">
        <v>575</v>
      </c>
      <c r="D1242" s="47" t="s">
        <v>8311</v>
      </c>
      <c r="E1242" s="6" t="s">
        <v>149</v>
      </c>
      <c r="F1242" s="6" t="s">
        <v>18</v>
      </c>
      <c r="G1242" s="120">
        <v>100000000</v>
      </c>
      <c r="H1242" s="6" t="s">
        <v>8308</v>
      </c>
      <c r="I1242" s="6" t="s">
        <v>8309</v>
      </c>
      <c r="J1242" s="6" t="s">
        <v>1099</v>
      </c>
      <c r="K1242" s="6" t="s">
        <v>8199</v>
      </c>
    </row>
    <row r="1243" spans="1:11" ht="24.75" customHeight="1">
      <c r="A1243" s="6" t="s">
        <v>8195</v>
      </c>
      <c r="B1243" s="6" t="s">
        <v>8195</v>
      </c>
      <c r="C1243" s="6" t="s">
        <v>126</v>
      </c>
      <c r="D1243" s="47" t="s">
        <v>8312</v>
      </c>
      <c r="E1243" s="6" t="s">
        <v>8207</v>
      </c>
      <c r="F1243" s="6" t="s">
        <v>18</v>
      </c>
      <c r="G1243" s="225">
        <v>370000000</v>
      </c>
      <c r="H1243" s="6" t="s">
        <v>8313</v>
      </c>
      <c r="I1243" s="6" t="s">
        <v>8314</v>
      </c>
      <c r="J1243" s="6" t="s">
        <v>36</v>
      </c>
      <c r="K1243" s="6" t="s">
        <v>8199</v>
      </c>
    </row>
    <row r="1244" spans="1:11" ht="24.75" customHeight="1">
      <c r="A1244" s="6" t="s">
        <v>8273</v>
      </c>
      <c r="B1244" s="6" t="s">
        <v>8195</v>
      </c>
      <c r="C1244" s="6" t="s">
        <v>126</v>
      </c>
      <c r="D1244" s="47" t="s">
        <v>8315</v>
      </c>
      <c r="E1244" s="6" t="s">
        <v>149</v>
      </c>
      <c r="F1244" s="6" t="s">
        <v>18</v>
      </c>
      <c r="G1244" s="120">
        <v>25000000</v>
      </c>
      <c r="H1244" s="6" t="s">
        <v>8316</v>
      </c>
      <c r="I1244" s="6" t="s">
        <v>8317</v>
      </c>
      <c r="J1244" s="6" t="s">
        <v>1099</v>
      </c>
      <c r="K1244" s="6" t="s">
        <v>8318</v>
      </c>
    </row>
    <row r="1245" spans="1:11" ht="24.95" hidden="1" customHeight="1">
      <c r="A1245" s="6" t="s">
        <v>8509</v>
      </c>
      <c r="B1245" s="6" t="s">
        <v>8510</v>
      </c>
      <c r="C1245" s="6" t="s">
        <v>108</v>
      </c>
      <c r="D1245" s="130" t="s">
        <v>8511</v>
      </c>
      <c r="E1245" s="6" t="s">
        <v>149</v>
      </c>
      <c r="F1245" s="6" t="s">
        <v>18</v>
      </c>
      <c r="G1245" s="134">
        <v>148000000</v>
      </c>
      <c r="H1245" s="6" t="s">
        <v>8512</v>
      </c>
      <c r="I1245" s="6" t="s">
        <v>8513</v>
      </c>
      <c r="J1245" s="6" t="s">
        <v>1099</v>
      </c>
      <c r="K1245" s="6"/>
    </row>
    <row r="1246" spans="1:11" ht="24.95" hidden="1" customHeight="1">
      <c r="A1246" s="6" t="s">
        <v>8509</v>
      </c>
      <c r="B1246" s="6" t="s">
        <v>8510</v>
      </c>
      <c r="C1246" s="6" t="s">
        <v>108</v>
      </c>
      <c r="D1246" s="130" t="s">
        <v>8514</v>
      </c>
      <c r="E1246" s="6" t="s">
        <v>149</v>
      </c>
      <c r="F1246" s="6" t="s">
        <v>18</v>
      </c>
      <c r="G1246" s="134">
        <v>82000000</v>
      </c>
      <c r="H1246" s="6" t="s">
        <v>8512</v>
      </c>
      <c r="I1246" s="6" t="s">
        <v>8513</v>
      </c>
      <c r="J1246" s="6" t="s">
        <v>1099</v>
      </c>
      <c r="K1246" s="6"/>
    </row>
    <row r="1247" spans="1:11" ht="24.95" hidden="1" customHeight="1">
      <c r="A1247" s="6" t="s">
        <v>8509</v>
      </c>
      <c r="B1247" s="6" t="s">
        <v>8515</v>
      </c>
      <c r="C1247" s="6" t="s">
        <v>108</v>
      </c>
      <c r="D1247" s="130" t="s">
        <v>8516</v>
      </c>
      <c r="E1247" s="6" t="s">
        <v>149</v>
      </c>
      <c r="F1247" s="6" t="s">
        <v>18</v>
      </c>
      <c r="G1247" s="120">
        <v>184690000</v>
      </c>
      <c r="H1247" s="6" t="s">
        <v>8517</v>
      </c>
      <c r="I1247" s="6" t="s">
        <v>8518</v>
      </c>
      <c r="J1247" s="6" t="s">
        <v>36</v>
      </c>
      <c r="K1247" s="6"/>
    </row>
    <row r="1248" spans="1:11" ht="24.95" hidden="1" customHeight="1">
      <c r="A1248" s="6" t="s">
        <v>8509</v>
      </c>
      <c r="B1248" s="6" t="s">
        <v>8515</v>
      </c>
      <c r="C1248" s="6" t="s">
        <v>108</v>
      </c>
      <c r="D1248" s="130" t="s">
        <v>8519</v>
      </c>
      <c r="E1248" s="6" t="s">
        <v>149</v>
      </c>
      <c r="F1248" s="6" t="s">
        <v>18</v>
      </c>
      <c r="G1248" s="120">
        <v>300000000</v>
      </c>
      <c r="H1248" s="6" t="s">
        <v>8517</v>
      </c>
      <c r="I1248" s="6" t="s">
        <v>8518</v>
      </c>
      <c r="J1248" s="6" t="s">
        <v>36</v>
      </c>
      <c r="K1248" s="6"/>
    </row>
    <row r="1249" spans="1:11" ht="24.95" hidden="1" customHeight="1">
      <c r="A1249" s="6" t="s">
        <v>8509</v>
      </c>
      <c r="B1249" s="6" t="s">
        <v>8510</v>
      </c>
      <c r="C1249" s="6" t="s">
        <v>188</v>
      </c>
      <c r="D1249" s="130" t="s">
        <v>8520</v>
      </c>
      <c r="E1249" s="6" t="s">
        <v>493</v>
      </c>
      <c r="F1249" s="6" t="s">
        <v>86</v>
      </c>
      <c r="G1249" s="134">
        <v>141000000</v>
      </c>
      <c r="H1249" s="6" t="s">
        <v>8521</v>
      </c>
      <c r="I1249" s="6" t="s">
        <v>8522</v>
      </c>
      <c r="J1249" s="6" t="s">
        <v>2851</v>
      </c>
      <c r="K1249" s="201"/>
    </row>
    <row r="1250" spans="1:11" ht="24.95" hidden="1" customHeight="1">
      <c r="A1250" s="6" t="s">
        <v>8509</v>
      </c>
      <c r="B1250" s="6" t="s">
        <v>8510</v>
      </c>
      <c r="C1250" s="6" t="s">
        <v>188</v>
      </c>
      <c r="D1250" s="130" t="s">
        <v>8523</v>
      </c>
      <c r="E1250" s="6" t="s">
        <v>493</v>
      </c>
      <c r="F1250" s="6" t="s">
        <v>86</v>
      </c>
      <c r="G1250" s="134">
        <v>113000000</v>
      </c>
      <c r="H1250" s="6" t="s">
        <v>8521</v>
      </c>
      <c r="I1250" s="6" t="s">
        <v>8522</v>
      </c>
      <c r="J1250" s="6" t="s">
        <v>1099</v>
      </c>
      <c r="K1250" s="201"/>
    </row>
    <row r="1251" spans="1:11" ht="24.95" hidden="1" customHeight="1">
      <c r="A1251" s="6" t="s">
        <v>8509</v>
      </c>
      <c r="B1251" s="6" t="s">
        <v>8515</v>
      </c>
      <c r="C1251" s="6" t="s">
        <v>42</v>
      </c>
      <c r="D1251" s="130" t="s">
        <v>8524</v>
      </c>
      <c r="E1251" s="6" t="s">
        <v>149</v>
      </c>
      <c r="F1251" s="6" t="s">
        <v>18</v>
      </c>
      <c r="G1251" s="120">
        <v>250000000</v>
      </c>
      <c r="H1251" s="6" t="s">
        <v>8517</v>
      </c>
      <c r="I1251" s="6" t="s">
        <v>8518</v>
      </c>
      <c r="J1251" s="6" t="s">
        <v>36</v>
      </c>
      <c r="K1251" s="6"/>
    </row>
    <row r="1252" spans="1:11" ht="24.95" hidden="1" customHeight="1">
      <c r="A1252" s="6" t="s">
        <v>8509</v>
      </c>
      <c r="B1252" s="6" t="s">
        <v>8515</v>
      </c>
      <c r="C1252" s="6" t="s">
        <v>188</v>
      </c>
      <c r="D1252" s="130" t="s">
        <v>8525</v>
      </c>
      <c r="E1252" s="6" t="s">
        <v>149</v>
      </c>
      <c r="F1252" s="6" t="s">
        <v>18</v>
      </c>
      <c r="G1252" s="120">
        <v>500000000</v>
      </c>
      <c r="H1252" s="6" t="s">
        <v>8526</v>
      </c>
      <c r="I1252" s="6" t="s">
        <v>8527</v>
      </c>
      <c r="J1252" s="6" t="s">
        <v>36</v>
      </c>
      <c r="K1252" s="6"/>
    </row>
    <row r="1253" spans="1:11" ht="24.95" hidden="1" customHeight="1">
      <c r="A1253" s="6" t="s">
        <v>8509</v>
      </c>
      <c r="B1253" s="6" t="s">
        <v>8510</v>
      </c>
      <c r="C1253" s="6" t="s">
        <v>180</v>
      </c>
      <c r="D1253" s="130" t="s">
        <v>8528</v>
      </c>
      <c r="E1253" s="6" t="s">
        <v>149</v>
      </c>
      <c r="F1253" s="6" t="s">
        <v>18</v>
      </c>
      <c r="G1253" s="134">
        <v>50000000</v>
      </c>
      <c r="H1253" s="6" t="s">
        <v>8512</v>
      </c>
      <c r="I1253" s="6" t="s">
        <v>8513</v>
      </c>
      <c r="J1253" s="6" t="s">
        <v>1099</v>
      </c>
      <c r="K1253" s="6"/>
    </row>
    <row r="1254" spans="1:11" ht="24.95" hidden="1" customHeight="1">
      <c r="A1254" s="6" t="s">
        <v>8509</v>
      </c>
      <c r="B1254" s="6" t="s">
        <v>8510</v>
      </c>
      <c r="C1254" s="6" t="s">
        <v>72</v>
      </c>
      <c r="D1254" s="130" t="s">
        <v>8529</v>
      </c>
      <c r="E1254" s="6" t="s">
        <v>149</v>
      </c>
      <c r="F1254" s="6" t="s">
        <v>18</v>
      </c>
      <c r="G1254" s="134">
        <v>13000000</v>
      </c>
      <c r="H1254" s="6" t="s">
        <v>8512</v>
      </c>
      <c r="I1254" s="6" t="s">
        <v>8513</v>
      </c>
      <c r="J1254" s="6" t="s">
        <v>1099</v>
      </c>
      <c r="K1254" s="6"/>
    </row>
    <row r="1255" spans="1:11" ht="24.95" hidden="1" customHeight="1">
      <c r="A1255" s="6" t="s">
        <v>8509</v>
      </c>
      <c r="B1255" s="6" t="s">
        <v>8530</v>
      </c>
      <c r="C1255" s="6" t="s">
        <v>92</v>
      </c>
      <c r="D1255" s="130" t="s">
        <v>8531</v>
      </c>
      <c r="E1255" s="6" t="s">
        <v>149</v>
      </c>
      <c r="F1255" s="6" t="s">
        <v>18</v>
      </c>
      <c r="G1255" s="120">
        <v>171378800</v>
      </c>
      <c r="H1255" s="6" t="s">
        <v>8532</v>
      </c>
      <c r="I1255" s="6" t="s">
        <v>8533</v>
      </c>
      <c r="J1255" s="6" t="s">
        <v>171</v>
      </c>
      <c r="K1255" s="6"/>
    </row>
    <row r="1256" spans="1:11" ht="24.95" hidden="1" customHeight="1">
      <c r="A1256" s="6" t="s">
        <v>8509</v>
      </c>
      <c r="B1256" s="6" t="s">
        <v>8510</v>
      </c>
      <c r="C1256" s="6" t="s">
        <v>575</v>
      </c>
      <c r="D1256" s="130" t="s">
        <v>8534</v>
      </c>
      <c r="E1256" s="6" t="s">
        <v>149</v>
      </c>
      <c r="F1256" s="6" t="s">
        <v>18</v>
      </c>
      <c r="G1256" s="134">
        <v>30000000</v>
      </c>
      <c r="H1256" s="6" t="s">
        <v>8512</v>
      </c>
      <c r="I1256" s="6" t="s">
        <v>8513</v>
      </c>
      <c r="J1256" s="6" t="s">
        <v>1099</v>
      </c>
      <c r="K1256" s="6"/>
    </row>
    <row r="1257" spans="1:11" ht="24.95" hidden="1" customHeight="1">
      <c r="A1257" s="6" t="s">
        <v>8509</v>
      </c>
      <c r="B1257" s="6" t="s">
        <v>8510</v>
      </c>
      <c r="C1257" s="6" t="s">
        <v>575</v>
      </c>
      <c r="D1257" s="130" t="s">
        <v>8535</v>
      </c>
      <c r="E1257" s="6" t="s">
        <v>149</v>
      </c>
      <c r="F1257" s="6" t="s">
        <v>18</v>
      </c>
      <c r="G1257" s="134">
        <v>190000000</v>
      </c>
      <c r="H1257" s="6" t="s">
        <v>8512</v>
      </c>
      <c r="I1257" s="6" t="s">
        <v>8513</v>
      </c>
      <c r="J1257" s="6" t="s">
        <v>1099</v>
      </c>
      <c r="K1257" s="6"/>
    </row>
    <row r="1258" spans="1:11" ht="24.95" customHeight="1">
      <c r="A1258" s="6" t="s">
        <v>8509</v>
      </c>
      <c r="B1258" s="6" t="s">
        <v>8530</v>
      </c>
      <c r="C1258" s="6" t="s">
        <v>197</v>
      </c>
      <c r="D1258" s="130" t="s">
        <v>8536</v>
      </c>
      <c r="E1258" s="6" t="s">
        <v>493</v>
      </c>
      <c r="F1258" s="6" t="s">
        <v>86</v>
      </c>
      <c r="G1258" s="120">
        <v>50000000</v>
      </c>
      <c r="H1258" s="6" t="s">
        <v>8532</v>
      </c>
      <c r="I1258" s="6" t="s">
        <v>8533</v>
      </c>
      <c r="J1258" s="6" t="s">
        <v>171</v>
      </c>
      <c r="K1258" s="6"/>
    </row>
    <row r="1259" spans="1:11" ht="24.95" hidden="1" customHeight="1">
      <c r="A1259" s="142" t="s">
        <v>8537</v>
      </c>
      <c r="B1259" s="202" t="s">
        <v>8538</v>
      </c>
      <c r="C1259" s="6" t="s">
        <v>102</v>
      </c>
      <c r="D1259" s="130" t="s">
        <v>8539</v>
      </c>
      <c r="E1259" s="6" t="s">
        <v>149</v>
      </c>
      <c r="F1259" s="6" t="s">
        <v>18</v>
      </c>
      <c r="G1259" s="120">
        <v>180000000</v>
      </c>
      <c r="H1259" s="6" t="s">
        <v>8540</v>
      </c>
      <c r="I1259" s="6" t="s">
        <v>8541</v>
      </c>
      <c r="J1259" s="6" t="s">
        <v>36</v>
      </c>
      <c r="K1259" s="6"/>
    </row>
    <row r="1260" spans="1:11" ht="24.95" hidden="1" customHeight="1">
      <c r="A1260" s="142" t="s">
        <v>8537</v>
      </c>
      <c r="B1260" s="202" t="s">
        <v>8538</v>
      </c>
      <c r="C1260" s="6" t="s">
        <v>102</v>
      </c>
      <c r="D1260" s="130" t="s">
        <v>8542</v>
      </c>
      <c r="E1260" s="6" t="s">
        <v>149</v>
      </c>
      <c r="F1260" s="6" t="s">
        <v>18</v>
      </c>
      <c r="G1260" s="134">
        <v>40000000</v>
      </c>
      <c r="H1260" s="6" t="s">
        <v>1523</v>
      </c>
      <c r="I1260" s="6" t="s">
        <v>8543</v>
      </c>
      <c r="J1260" s="6" t="s">
        <v>36</v>
      </c>
      <c r="K1260" s="6"/>
    </row>
    <row r="1261" spans="1:11" ht="24.95" hidden="1" customHeight="1">
      <c r="A1261" s="142" t="s">
        <v>8537</v>
      </c>
      <c r="B1261" s="202" t="s">
        <v>8538</v>
      </c>
      <c r="C1261" s="6" t="s">
        <v>188</v>
      </c>
      <c r="D1261" s="130" t="s">
        <v>8544</v>
      </c>
      <c r="E1261" s="6" t="s">
        <v>149</v>
      </c>
      <c r="F1261" s="6" t="s">
        <v>18</v>
      </c>
      <c r="G1261" s="120">
        <v>120000000</v>
      </c>
      <c r="H1261" s="6" t="s">
        <v>8540</v>
      </c>
      <c r="I1261" s="6" t="s">
        <v>8541</v>
      </c>
      <c r="J1261" s="6" t="s">
        <v>36</v>
      </c>
      <c r="K1261" s="6"/>
    </row>
    <row r="1262" spans="1:11" ht="24.95" hidden="1" customHeight="1">
      <c r="A1262" s="142" t="s">
        <v>8537</v>
      </c>
      <c r="B1262" s="202" t="s">
        <v>8538</v>
      </c>
      <c r="C1262" s="6" t="s">
        <v>72</v>
      </c>
      <c r="D1262" s="130" t="s">
        <v>8545</v>
      </c>
      <c r="E1262" s="6" t="s">
        <v>149</v>
      </c>
      <c r="F1262" s="6" t="s">
        <v>18</v>
      </c>
      <c r="G1262" s="120">
        <v>5000000000</v>
      </c>
      <c r="H1262" s="6" t="s">
        <v>8540</v>
      </c>
      <c r="I1262" s="6" t="s">
        <v>8541</v>
      </c>
      <c r="J1262" s="6" t="s">
        <v>36</v>
      </c>
      <c r="K1262" s="6"/>
    </row>
    <row r="1263" spans="1:11" ht="24.95" hidden="1" customHeight="1">
      <c r="A1263" s="142" t="s">
        <v>8537</v>
      </c>
      <c r="B1263" s="202" t="s">
        <v>8538</v>
      </c>
      <c r="C1263" s="6" t="s">
        <v>29</v>
      </c>
      <c r="D1263" s="130" t="s">
        <v>8546</v>
      </c>
      <c r="E1263" s="6" t="s">
        <v>149</v>
      </c>
      <c r="F1263" s="6" t="s">
        <v>18</v>
      </c>
      <c r="G1263" s="134">
        <v>75000000</v>
      </c>
      <c r="H1263" s="6" t="s">
        <v>8540</v>
      </c>
      <c r="I1263" s="6" t="s">
        <v>8541</v>
      </c>
      <c r="J1263" s="6" t="s">
        <v>36</v>
      </c>
      <c r="K1263" s="6"/>
    </row>
    <row r="1264" spans="1:11" ht="24.95" hidden="1" customHeight="1">
      <c r="A1264" s="142" t="s">
        <v>8537</v>
      </c>
      <c r="B1264" s="202" t="s">
        <v>8538</v>
      </c>
      <c r="C1264" s="6" t="s">
        <v>92</v>
      </c>
      <c r="D1264" s="130" t="s">
        <v>8547</v>
      </c>
      <c r="E1264" s="6" t="s">
        <v>149</v>
      </c>
      <c r="F1264" s="6" t="s">
        <v>18</v>
      </c>
      <c r="G1264" s="120">
        <v>150000000</v>
      </c>
      <c r="H1264" s="6" t="s">
        <v>8540</v>
      </c>
      <c r="I1264" s="6" t="s">
        <v>8541</v>
      </c>
      <c r="J1264" s="6" t="s">
        <v>36</v>
      </c>
      <c r="K1264" s="6"/>
    </row>
    <row r="1265" spans="1:12" ht="24.95" hidden="1" customHeight="1">
      <c r="A1265" s="142" t="s">
        <v>8537</v>
      </c>
      <c r="B1265" s="202" t="s">
        <v>8538</v>
      </c>
      <c r="C1265" s="6" t="s">
        <v>575</v>
      </c>
      <c r="D1265" s="130" t="s">
        <v>8548</v>
      </c>
      <c r="E1265" s="6" t="s">
        <v>149</v>
      </c>
      <c r="F1265" s="6" t="s">
        <v>18</v>
      </c>
      <c r="G1265" s="120">
        <v>22000000</v>
      </c>
      <c r="H1265" s="6" t="s">
        <v>8540</v>
      </c>
      <c r="I1265" s="6" t="s">
        <v>8541</v>
      </c>
      <c r="J1265" s="6" t="s">
        <v>36</v>
      </c>
      <c r="K1265" s="6"/>
    </row>
    <row r="1266" spans="1:12" s="71" customFormat="1" ht="24.95" hidden="1" customHeight="1">
      <c r="A1266" s="7" t="s">
        <v>8549</v>
      </c>
      <c r="B1266" s="7" t="s">
        <v>8550</v>
      </c>
      <c r="C1266" s="7" t="s">
        <v>42</v>
      </c>
      <c r="D1266" s="160" t="s">
        <v>8551</v>
      </c>
      <c r="E1266" s="7" t="s">
        <v>149</v>
      </c>
      <c r="F1266" s="7" t="s">
        <v>18</v>
      </c>
      <c r="G1266" s="197">
        <v>100000000</v>
      </c>
      <c r="H1266" s="7" t="s">
        <v>8552</v>
      </c>
      <c r="I1266" s="7" t="s">
        <v>8553</v>
      </c>
      <c r="J1266" s="7" t="s">
        <v>36</v>
      </c>
      <c r="K1266" s="7"/>
    </row>
    <row r="1267" spans="1:12" ht="24.95" hidden="1" customHeight="1">
      <c r="A1267" s="6" t="s">
        <v>8554</v>
      </c>
      <c r="B1267" s="6" t="s">
        <v>8555</v>
      </c>
      <c r="C1267" s="6" t="s">
        <v>42</v>
      </c>
      <c r="D1267" s="44" t="s">
        <v>8556</v>
      </c>
      <c r="E1267" s="6" t="s">
        <v>149</v>
      </c>
      <c r="F1267" s="6" t="s">
        <v>18</v>
      </c>
      <c r="G1267" s="120">
        <v>298265280</v>
      </c>
      <c r="H1267" s="6" t="s">
        <v>8557</v>
      </c>
      <c r="I1267" s="6">
        <v>6712</v>
      </c>
      <c r="J1267" s="6" t="s">
        <v>36</v>
      </c>
      <c r="K1267" s="6"/>
    </row>
    <row r="1268" spans="1:12" ht="24.95" hidden="1" customHeight="1">
      <c r="A1268" s="6" t="s">
        <v>8554</v>
      </c>
      <c r="B1268" s="6" t="s">
        <v>8558</v>
      </c>
      <c r="C1268" s="6" t="s">
        <v>445</v>
      </c>
      <c r="D1268" s="44" t="s">
        <v>8559</v>
      </c>
      <c r="E1268" s="6" t="s">
        <v>149</v>
      </c>
      <c r="F1268" s="6" t="s">
        <v>18</v>
      </c>
      <c r="G1268" s="120">
        <v>65000000</v>
      </c>
      <c r="H1268" s="6" t="s">
        <v>8560</v>
      </c>
      <c r="I1268" s="6">
        <v>4374</v>
      </c>
      <c r="J1268" s="6" t="s">
        <v>36</v>
      </c>
      <c r="K1268" s="6"/>
    </row>
    <row r="1269" spans="1:12" s="49" customFormat="1" ht="24.95" hidden="1" customHeight="1">
      <c r="A1269" s="6" t="s">
        <v>8561</v>
      </c>
      <c r="B1269" s="6" t="s">
        <v>8562</v>
      </c>
      <c r="C1269" s="6" t="s">
        <v>102</v>
      </c>
      <c r="D1269" s="130" t="s">
        <v>8563</v>
      </c>
      <c r="E1269" s="6" t="s">
        <v>149</v>
      </c>
      <c r="F1269" s="6" t="s">
        <v>18</v>
      </c>
      <c r="G1269" s="120">
        <v>33912000</v>
      </c>
      <c r="H1269" s="6" t="s">
        <v>8564</v>
      </c>
      <c r="I1269" s="6">
        <v>3955</v>
      </c>
      <c r="J1269" s="6" t="s">
        <v>36</v>
      </c>
      <c r="K1269" s="6"/>
    </row>
    <row r="1270" spans="1:12" ht="24.95" hidden="1" customHeight="1">
      <c r="A1270" s="6" t="s">
        <v>8561</v>
      </c>
      <c r="B1270" s="6" t="s">
        <v>8565</v>
      </c>
      <c r="C1270" s="6" t="s">
        <v>72</v>
      </c>
      <c r="D1270" s="130" t="s">
        <v>8566</v>
      </c>
      <c r="E1270" s="6" t="s">
        <v>149</v>
      </c>
      <c r="F1270" s="6" t="s">
        <v>18</v>
      </c>
      <c r="G1270" s="120">
        <v>100000000</v>
      </c>
      <c r="H1270" s="6" t="s">
        <v>8567</v>
      </c>
      <c r="I1270" s="6">
        <v>3975</v>
      </c>
      <c r="J1270" s="6" t="s">
        <v>36</v>
      </c>
      <c r="K1270" s="6"/>
    </row>
    <row r="1271" spans="1:12" ht="24.95" hidden="1" customHeight="1">
      <c r="A1271" s="6" t="s">
        <v>8561</v>
      </c>
      <c r="B1271" s="6" t="s">
        <v>8565</v>
      </c>
      <c r="C1271" s="6" t="s">
        <v>83</v>
      </c>
      <c r="D1271" s="130" t="s">
        <v>8568</v>
      </c>
      <c r="E1271" s="6" t="s">
        <v>8207</v>
      </c>
      <c r="F1271" s="6" t="s">
        <v>18</v>
      </c>
      <c r="G1271" s="120">
        <v>50000000</v>
      </c>
      <c r="H1271" s="6" t="s">
        <v>8567</v>
      </c>
      <c r="I1271" s="6">
        <v>3975</v>
      </c>
      <c r="J1271" s="6" t="s">
        <v>36</v>
      </c>
      <c r="K1271" s="6"/>
    </row>
    <row r="1272" spans="1:12" ht="24.95" hidden="1" customHeight="1">
      <c r="A1272" s="6" t="s">
        <v>8569</v>
      </c>
      <c r="B1272" s="6" t="s">
        <v>8570</v>
      </c>
      <c r="C1272" s="6" t="s">
        <v>108</v>
      </c>
      <c r="D1272" s="130" t="s">
        <v>8571</v>
      </c>
      <c r="E1272" s="6" t="s">
        <v>149</v>
      </c>
      <c r="F1272" s="6" t="s">
        <v>18</v>
      </c>
      <c r="G1272" s="120">
        <v>110000000</v>
      </c>
      <c r="H1272" s="6" t="s">
        <v>8572</v>
      </c>
      <c r="I1272" s="6" t="s">
        <v>8573</v>
      </c>
      <c r="J1272" s="6" t="s">
        <v>36</v>
      </c>
      <c r="K1272" s="6"/>
      <c r="L1272" t="s">
        <v>8574</v>
      </c>
    </row>
    <row r="1273" spans="1:12" ht="24.95" hidden="1" customHeight="1">
      <c r="A1273" s="6" t="s">
        <v>8569</v>
      </c>
      <c r="B1273" s="6" t="s">
        <v>8570</v>
      </c>
      <c r="C1273" s="6" t="s">
        <v>108</v>
      </c>
      <c r="D1273" s="130" t="s">
        <v>8575</v>
      </c>
      <c r="E1273" s="6" t="s">
        <v>149</v>
      </c>
      <c r="F1273" s="6" t="s">
        <v>18</v>
      </c>
      <c r="G1273" s="120">
        <v>35000000</v>
      </c>
      <c r="H1273" s="6" t="s">
        <v>8572</v>
      </c>
      <c r="I1273" s="6" t="s">
        <v>8573</v>
      </c>
      <c r="J1273" s="6" t="s">
        <v>36</v>
      </c>
      <c r="K1273" s="6"/>
    </row>
    <row r="1274" spans="1:12" ht="24.95" hidden="1" customHeight="1">
      <c r="A1274" s="6" t="s">
        <v>8569</v>
      </c>
      <c r="B1274" s="6" t="s">
        <v>8570</v>
      </c>
      <c r="C1274" s="6" t="s">
        <v>108</v>
      </c>
      <c r="D1274" s="130" t="s">
        <v>8576</v>
      </c>
      <c r="E1274" s="6" t="s">
        <v>149</v>
      </c>
      <c r="F1274" s="6" t="s">
        <v>18</v>
      </c>
      <c r="G1274" s="120">
        <v>200000000</v>
      </c>
      <c r="H1274" s="6" t="s">
        <v>8572</v>
      </c>
      <c r="I1274" s="6" t="s">
        <v>8573</v>
      </c>
      <c r="J1274" s="6" t="s">
        <v>36</v>
      </c>
      <c r="K1274" s="6"/>
    </row>
    <row r="1275" spans="1:12" ht="24.95" hidden="1" customHeight="1">
      <c r="A1275" s="6" t="s">
        <v>8569</v>
      </c>
      <c r="B1275" s="6" t="s">
        <v>8570</v>
      </c>
      <c r="C1275" s="6" t="s">
        <v>108</v>
      </c>
      <c r="D1275" s="130" t="s">
        <v>8577</v>
      </c>
      <c r="E1275" s="6" t="s">
        <v>149</v>
      </c>
      <c r="F1275" s="6" t="s">
        <v>94</v>
      </c>
      <c r="G1275" s="120">
        <v>38500000</v>
      </c>
      <c r="H1275" s="6" t="s">
        <v>8578</v>
      </c>
      <c r="I1275" s="6" t="s">
        <v>8579</v>
      </c>
      <c r="J1275" s="6" t="s">
        <v>36</v>
      </c>
      <c r="K1275" s="6"/>
      <c r="L1275" t="s">
        <v>8580</v>
      </c>
    </row>
    <row r="1276" spans="1:12" ht="24.95" hidden="1" customHeight="1">
      <c r="A1276" s="6" t="s">
        <v>8581</v>
      </c>
      <c r="B1276" s="6" t="s">
        <v>8582</v>
      </c>
      <c r="C1276" s="6" t="s">
        <v>157</v>
      </c>
      <c r="D1276" s="130" t="s">
        <v>8583</v>
      </c>
      <c r="E1276" s="6" t="s">
        <v>149</v>
      </c>
      <c r="F1276" s="6" t="s">
        <v>18</v>
      </c>
      <c r="G1276" s="120">
        <v>200000000</v>
      </c>
      <c r="H1276" s="6" t="s">
        <v>8584</v>
      </c>
      <c r="I1276" s="6" t="s">
        <v>8585</v>
      </c>
      <c r="J1276" s="6" t="s">
        <v>1099</v>
      </c>
      <c r="K1276" s="6"/>
    </row>
    <row r="1277" spans="1:12" s="49" customFormat="1" ht="24.95" hidden="1" customHeight="1">
      <c r="A1277" s="6" t="s">
        <v>8569</v>
      </c>
      <c r="B1277" s="6" t="s">
        <v>8586</v>
      </c>
      <c r="C1277" s="6" t="s">
        <v>192</v>
      </c>
      <c r="D1277" s="130" t="s">
        <v>8587</v>
      </c>
      <c r="E1277" s="6" t="s">
        <v>493</v>
      </c>
      <c r="F1277" s="6" t="s">
        <v>18</v>
      </c>
      <c r="G1277" s="134">
        <v>532379302</v>
      </c>
      <c r="H1277" s="6" t="s">
        <v>8584</v>
      </c>
      <c r="I1277" s="6" t="s">
        <v>8585</v>
      </c>
      <c r="J1277" s="6" t="s">
        <v>36</v>
      </c>
      <c r="K1277" s="6"/>
    </row>
    <row r="1278" spans="1:12" s="49" customFormat="1" ht="24.95" customHeight="1">
      <c r="A1278" s="6" t="s">
        <v>8581</v>
      </c>
      <c r="B1278" s="6" t="s">
        <v>8582</v>
      </c>
      <c r="C1278" s="6" t="s">
        <v>147</v>
      </c>
      <c r="D1278" s="130" t="s">
        <v>8588</v>
      </c>
      <c r="E1278" s="6" t="s">
        <v>149</v>
      </c>
      <c r="F1278" s="6" t="s">
        <v>18</v>
      </c>
      <c r="G1278" s="195">
        <v>114400000</v>
      </c>
      <c r="H1278" s="6" t="s">
        <v>8589</v>
      </c>
      <c r="I1278" s="6" t="s">
        <v>8590</v>
      </c>
      <c r="J1278" s="6" t="s">
        <v>1099</v>
      </c>
      <c r="K1278" s="6"/>
    </row>
    <row r="1279" spans="1:12" ht="24.95" hidden="1" customHeight="1">
      <c r="A1279" s="6" t="s">
        <v>8569</v>
      </c>
      <c r="B1279" s="6" t="s">
        <v>8591</v>
      </c>
      <c r="C1279" s="6" t="s">
        <v>108</v>
      </c>
      <c r="D1279" s="130" t="s">
        <v>8592</v>
      </c>
      <c r="E1279" s="6" t="s">
        <v>149</v>
      </c>
      <c r="F1279" s="6" t="s">
        <v>18</v>
      </c>
      <c r="G1279" s="120">
        <v>600000000</v>
      </c>
      <c r="H1279" s="6" t="s">
        <v>8593</v>
      </c>
      <c r="I1279" s="6" t="s">
        <v>8594</v>
      </c>
      <c r="J1279" s="6" t="s">
        <v>36</v>
      </c>
      <c r="K1279" s="6"/>
    </row>
    <row r="1280" spans="1:12" ht="24.95" hidden="1" customHeight="1">
      <c r="A1280" s="6" t="s">
        <v>8569</v>
      </c>
      <c r="B1280" s="6" t="s">
        <v>8591</v>
      </c>
      <c r="C1280" s="6" t="s">
        <v>188</v>
      </c>
      <c r="D1280" s="130" t="s">
        <v>8595</v>
      </c>
      <c r="E1280" s="6" t="s">
        <v>149</v>
      </c>
      <c r="F1280" s="6" t="s">
        <v>18</v>
      </c>
      <c r="G1280" s="120">
        <v>120000000</v>
      </c>
      <c r="H1280" s="6" t="s">
        <v>8593</v>
      </c>
      <c r="I1280" s="6" t="s">
        <v>8594</v>
      </c>
      <c r="J1280" s="6" t="s">
        <v>36</v>
      </c>
      <c r="K1280" s="6"/>
    </row>
    <row r="1281" spans="1:11" s="203" customFormat="1" ht="24.95" hidden="1" customHeight="1">
      <c r="A1281" s="7" t="s">
        <v>8569</v>
      </c>
      <c r="B1281" s="7" t="s">
        <v>8596</v>
      </c>
      <c r="C1281" s="7" t="s">
        <v>42</v>
      </c>
      <c r="D1281" s="160" t="s">
        <v>8597</v>
      </c>
      <c r="E1281" s="7" t="s">
        <v>149</v>
      </c>
      <c r="F1281" s="7" t="s">
        <v>18</v>
      </c>
      <c r="G1281" s="233">
        <v>30000000</v>
      </c>
      <c r="H1281" s="7" t="s">
        <v>8598</v>
      </c>
      <c r="I1281" s="7" t="s">
        <v>8599</v>
      </c>
      <c r="J1281" s="7" t="s">
        <v>36</v>
      </c>
      <c r="K1281" s="7"/>
    </row>
    <row r="1282" spans="1:11" s="203" customFormat="1" ht="24.95" hidden="1" customHeight="1">
      <c r="A1282" s="7" t="s">
        <v>8569</v>
      </c>
      <c r="B1282" s="7" t="s">
        <v>8596</v>
      </c>
      <c r="C1282" s="7" t="s">
        <v>72</v>
      </c>
      <c r="D1282" s="160" t="s">
        <v>8600</v>
      </c>
      <c r="E1282" s="7" t="s">
        <v>149</v>
      </c>
      <c r="F1282" s="7" t="s">
        <v>18</v>
      </c>
      <c r="G1282" s="233">
        <v>315000000</v>
      </c>
      <c r="H1282" s="7" t="s">
        <v>8601</v>
      </c>
      <c r="I1282" s="7" t="s">
        <v>8602</v>
      </c>
      <c r="J1282" s="7" t="s">
        <v>36</v>
      </c>
      <c r="K1282" s="7"/>
    </row>
    <row r="1283" spans="1:11" ht="24.95" customHeight="1">
      <c r="A1283" s="6" t="s">
        <v>8603</v>
      </c>
      <c r="B1283" s="6" t="s">
        <v>8603</v>
      </c>
      <c r="C1283" s="6" t="s">
        <v>126</v>
      </c>
      <c r="D1283" s="130" t="s">
        <v>8677</v>
      </c>
      <c r="E1283" s="6" t="s">
        <v>19</v>
      </c>
      <c r="F1283" s="6" t="s">
        <v>18</v>
      </c>
      <c r="G1283" s="120">
        <v>20000000000</v>
      </c>
      <c r="H1283" s="6" t="s">
        <v>8604</v>
      </c>
      <c r="I1283" s="6" t="s">
        <v>8605</v>
      </c>
      <c r="J1283" s="6" t="s">
        <v>36</v>
      </c>
      <c r="K1283" s="6" t="s">
        <v>844</v>
      </c>
    </row>
    <row r="1284" spans="1:11" ht="24.95" hidden="1" customHeight="1">
      <c r="A1284" s="6" t="s">
        <v>8641</v>
      </c>
      <c r="B1284" s="6" t="s">
        <v>8642</v>
      </c>
      <c r="C1284" s="6" t="s">
        <v>180</v>
      </c>
      <c r="D1284" s="13" t="s">
        <v>8643</v>
      </c>
      <c r="E1284" s="6" t="s">
        <v>149</v>
      </c>
      <c r="F1284" s="6" t="s">
        <v>119</v>
      </c>
      <c r="G1284" s="67">
        <v>61793962000</v>
      </c>
      <c r="H1284" s="6" t="s">
        <v>8644</v>
      </c>
      <c r="I1284" s="6" t="s">
        <v>8645</v>
      </c>
      <c r="J1284" s="6" t="s">
        <v>36</v>
      </c>
      <c r="K1284" s="6"/>
    </row>
    <row r="1285" spans="1:11" ht="24.95" hidden="1" customHeight="1">
      <c r="A1285" s="6" t="s">
        <v>8646</v>
      </c>
      <c r="B1285" s="6" t="s">
        <v>8647</v>
      </c>
      <c r="C1285" s="6" t="s">
        <v>136</v>
      </c>
      <c r="D1285" s="6" t="s">
        <v>8648</v>
      </c>
      <c r="E1285" s="6" t="s">
        <v>8207</v>
      </c>
      <c r="F1285" s="6" t="s">
        <v>18</v>
      </c>
      <c r="G1285" s="67">
        <v>124611000</v>
      </c>
      <c r="H1285" s="6" t="s">
        <v>8649</v>
      </c>
      <c r="I1285" s="6" t="s">
        <v>8650</v>
      </c>
      <c r="J1285" s="6" t="s">
        <v>36</v>
      </c>
      <c r="K1285" s="6" t="s">
        <v>8199</v>
      </c>
    </row>
    <row r="1286" spans="1:11" ht="24.95" hidden="1" customHeight="1">
      <c r="A1286" s="6" t="s">
        <v>8646</v>
      </c>
      <c r="B1286" s="6" t="s">
        <v>8651</v>
      </c>
      <c r="C1286" s="6" t="s">
        <v>180</v>
      </c>
      <c r="D1286" s="6" t="s">
        <v>8652</v>
      </c>
      <c r="E1286" s="6" t="s">
        <v>8207</v>
      </c>
      <c r="F1286" s="6" t="s">
        <v>18</v>
      </c>
      <c r="G1286" s="67">
        <v>500000000</v>
      </c>
      <c r="H1286" s="6" t="s">
        <v>8653</v>
      </c>
      <c r="I1286" s="6" t="s">
        <v>8654</v>
      </c>
      <c r="J1286" s="6" t="s">
        <v>36</v>
      </c>
      <c r="K1286" s="6" t="s">
        <v>8199</v>
      </c>
    </row>
    <row r="1287" spans="1:11" ht="24.95" hidden="1" customHeight="1">
      <c r="A1287" s="6" t="s">
        <v>8678</v>
      </c>
      <c r="B1287" s="6" t="s">
        <v>8679</v>
      </c>
      <c r="C1287" s="6" t="s">
        <v>108</v>
      </c>
      <c r="D1287" s="13" t="s">
        <v>8680</v>
      </c>
      <c r="E1287" s="6" t="s">
        <v>2383</v>
      </c>
      <c r="F1287" s="6" t="s">
        <v>18</v>
      </c>
      <c r="G1287" s="262">
        <v>2606690000</v>
      </c>
      <c r="H1287" s="6" t="s">
        <v>8681</v>
      </c>
      <c r="I1287" s="6" t="s">
        <v>8682</v>
      </c>
      <c r="J1287" s="6" t="s">
        <v>36</v>
      </c>
      <c r="K1287" s="6" t="s">
        <v>226</v>
      </c>
    </row>
    <row r="1288" spans="1:11" ht="24.95" hidden="1" customHeight="1">
      <c r="A1288" s="7" t="s">
        <v>8344</v>
      </c>
      <c r="B1288" s="7" t="s">
        <v>8683</v>
      </c>
      <c r="C1288" s="7" t="s">
        <v>51</v>
      </c>
      <c r="D1288" s="27" t="s">
        <v>8684</v>
      </c>
      <c r="E1288" s="7" t="s">
        <v>2383</v>
      </c>
      <c r="F1288" s="7" t="s">
        <v>119</v>
      </c>
      <c r="G1288" s="263">
        <v>150508438</v>
      </c>
      <c r="H1288" s="7" t="s">
        <v>8685</v>
      </c>
      <c r="I1288" s="7" t="s">
        <v>8686</v>
      </c>
      <c r="J1288" s="7" t="s">
        <v>36</v>
      </c>
      <c r="K1288" s="7" t="s">
        <v>226</v>
      </c>
    </row>
    <row r="1289" spans="1:11" ht="23.25" hidden="1" customHeight="1">
      <c r="A1289" s="7" t="s">
        <v>8344</v>
      </c>
      <c r="B1289" s="7" t="s">
        <v>8683</v>
      </c>
      <c r="C1289" s="7" t="s">
        <v>180</v>
      </c>
      <c r="D1289" s="27" t="s">
        <v>8687</v>
      </c>
      <c r="E1289" s="7" t="s">
        <v>2383</v>
      </c>
      <c r="F1289" s="7" t="s">
        <v>18</v>
      </c>
      <c r="G1289" s="263">
        <v>256620034</v>
      </c>
      <c r="H1289" s="7" t="s">
        <v>8688</v>
      </c>
      <c r="I1289" s="7" t="s">
        <v>8689</v>
      </c>
      <c r="J1289" s="7" t="s">
        <v>36</v>
      </c>
      <c r="K1289" s="7" t="s">
        <v>226</v>
      </c>
    </row>
    <row r="1290" spans="1:11" ht="24.95" hidden="1" customHeight="1">
      <c r="A1290" s="6" t="s">
        <v>8344</v>
      </c>
      <c r="B1290" s="6" t="s">
        <v>8690</v>
      </c>
      <c r="C1290" s="6" t="s">
        <v>29</v>
      </c>
      <c r="D1290" s="13" t="s">
        <v>8691</v>
      </c>
      <c r="E1290" s="6" t="s">
        <v>2383</v>
      </c>
      <c r="F1290" s="6" t="s">
        <v>18</v>
      </c>
      <c r="G1290" s="262">
        <v>40173600</v>
      </c>
      <c r="H1290" s="6" t="s">
        <v>8692</v>
      </c>
      <c r="I1290" s="6" t="s">
        <v>8693</v>
      </c>
      <c r="J1290" s="7" t="s">
        <v>36</v>
      </c>
      <c r="K1290" s="6" t="s">
        <v>226</v>
      </c>
    </row>
    <row r="1291" spans="1:11" ht="24.95" hidden="1" customHeight="1">
      <c r="A1291" s="6" t="s">
        <v>8344</v>
      </c>
      <c r="B1291" s="142" t="s">
        <v>8694</v>
      </c>
      <c r="C1291" s="6" t="s">
        <v>83</v>
      </c>
      <c r="D1291" s="13" t="s">
        <v>8695</v>
      </c>
      <c r="E1291" s="6" t="s">
        <v>8696</v>
      </c>
      <c r="F1291" s="6" t="s">
        <v>7946</v>
      </c>
      <c r="G1291" s="264">
        <v>170000000000</v>
      </c>
      <c r="H1291" s="142" t="s">
        <v>8697</v>
      </c>
      <c r="I1291" s="142" t="s">
        <v>8698</v>
      </c>
      <c r="J1291" s="6" t="s">
        <v>36</v>
      </c>
      <c r="K1291" s="6" t="s">
        <v>8699</v>
      </c>
    </row>
    <row r="1292" spans="1:11" ht="24.95" hidden="1" customHeight="1">
      <c r="A1292" s="6" t="s">
        <v>8344</v>
      </c>
      <c r="B1292" s="142" t="s">
        <v>8690</v>
      </c>
      <c r="C1292" s="6" t="s">
        <v>381</v>
      </c>
      <c r="D1292" s="13" t="s">
        <v>8700</v>
      </c>
      <c r="E1292" s="6" t="s">
        <v>2383</v>
      </c>
      <c r="F1292" s="6" t="s">
        <v>18</v>
      </c>
      <c r="G1292" s="262">
        <v>20172727</v>
      </c>
      <c r="H1292" s="6" t="s">
        <v>8692</v>
      </c>
      <c r="I1292" s="6" t="s">
        <v>8693</v>
      </c>
      <c r="J1292" s="7" t="s">
        <v>36</v>
      </c>
      <c r="K1292" s="6" t="s">
        <v>226</v>
      </c>
    </row>
    <row r="1293" spans="1:11" ht="24.95" hidden="1" customHeight="1">
      <c r="A1293" s="6" t="s">
        <v>8344</v>
      </c>
      <c r="B1293" s="6" t="s">
        <v>8701</v>
      </c>
      <c r="C1293" s="6" t="s">
        <v>124</v>
      </c>
      <c r="D1293" s="13" t="s">
        <v>8702</v>
      </c>
      <c r="E1293" s="6" t="s">
        <v>2383</v>
      </c>
      <c r="F1293" s="6" t="s">
        <v>18</v>
      </c>
      <c r="G1293" s="265">
        <v>2350000000</v>
      </c>
      <c r="H1293" s="6" t="s">
        <v>8703</v>
      </c>
      <c r="I1293" s="6" t="s">
        <v>8704</v>
      </c>
      <c r="J1293" s="6" t="s">
        <v>36</v>
      </c>
      <c r="K1293" s="6" t="s">
        <v>226</v>
      </c>
    </row>
    <row r="1294" spans="1:11" ht="24.95" hidden="1" customHeight="1">
      <c r="A1294" s="6" t="s">
        <v>8340</v>
      </c>
      <c r="B1294" s="6" t="s">
        <v>8705</v>
      </c>
      <c r="C1294" s="6" t="s">
        <v>124</v>
      </c>
      <c r="D1294" s="13" t="s">
        <v>8706</v>
      </c>
      <c r="E1294" s="6" t="s">
        <v>149</v>
      </c>
      <c r="F1294" s="6" t="s">
        <v>18</v>
      </c>
      <c r="G1294" s="266">
        <v>29200000</v>
      </c>
      <c r="H1294" s="6" t="s">
        <v>8707</v>
      </c>
      <c r="I1294" s="6" t="s">
        <v>8708</v>
      </c>
      <c r="J1294" s="6" t="s">
        <v>36</v>
      </c>
      <c r="K1294" s="6" t="s">
        <v>226</v>
      </c>
    </row>
    <row r="1295" spans="1:11" ht="24.95" customHeight="1">
      <c r="A1295" s="6" t="s">
        <v>8709</v>
      </c>
      <c r="B1295" s="6" t="s">
        <v>8710</v>
      </c>
      <c r="C1295" s="6" t="s">
        <v>704</v>
      </c>
      <c r="D1295" s="13" t="s">
        <v>8711</v>
      </c>
      <c r="E1295" s="6" t="s">
        <v>19</v>
      </c>
      <c r="F1295" s="6" t="s">
        <v>18</v>
      </c>
      <c r="G1295" s="262">
        <v>1655888391</v>
      </c>
      <c r="H1295" s="6" t="s">
        <v>8712</v>
      </c>
      <c r="I1295" s="6" t="s">
        <v>8713</v>
      </c>
      <c r="J1295" s="6" t="s">
        <v>36</v>
      </c>
      <c r="K1295" s="6" t="s">
        <v>226</v>
      </c>
    </row>
    <row r="1296" spans="1:11" ht="27" hidden="1" customHeight="1">
      <c r="A1296" s="6" t="s">
        <v>8714</v>
      </c>
      <c r="B1296" s="6" t="s">
        <v>8714</v>
      </c>
      <c r="C1296" s="6" t="s">
        <v>108</v>
      </c>
      <c r="D1296" s="6" t="s">
        <v>8715</v>
      </c>
      <c r="E1296" s="6" t="s">
        <v>149</v>
      </c>
      <c r="F1296" s="6" t="s">
        <v>18</v>
      </c>
      <c r="G1296" s="267">
        <v>21583302</v>
      </c>
      <c r="H1296" s="6" t="s">
        <v>8716</v>
      </c>
      <c r="I1296" s="6" t="s">
        <v>8717</v>
      </c>
      <c r="J1296" s="6" t="s">
        <v>36</v>
      </c>
      <c r="K1296" s="6" t="s">
        <v>8199</v>
      </c>
    </row>
    <row r="1297" spans="1:11" ht="27" hidden="1" customHeight="1">
      <c r="A1297" s="6" t="s">
        <v>8714</v>
      </c>
      <c r="B1297" s="6" t="s">
        <v>8714</v>
      </c>
      <c r="C1297" s="6" t="s">
        <v>180</v>
      </c>
      <c r="D1297" s="6" t="s">
        <v>8718</v>
      </c>
      <c r="E1297" s="6" t="s">
        <v>149</v>
      </c>
      <c r="F1297" s="6" t="s">
        <v>7946</v>
      </c>
      <c r="G1297" s="67">
        <v>2937000000</v>
      </c>
      <c r="H1297" s="6" t="s">
        <v>8719</v>
      </c>
      <c r="I1297" s="6" t="s">
        <v>8720</v>
      </c>
      <c r="J1297" s="6" t="s">
        <v>625</v>
      </c>
      <c r="K1297" s="6"/>
    </row>
    <row r="1298" spans="1:11" ht="27" hidden="1" customHeight="1">
      <c r="A1298" s="6" t="s">
        <v>8714</v>
      </c>
      <c r="B1298" s="6" t="s">
        <v>8714</v>
      </c>
      <c r="C1298" s="6" t="s">
        <v>180</v>
      </c>
      <c r="D1298" s="6" t="s">
        <v>8721</v>
      </c>
      <c r="E1298" s="6" t="s">
        <v>149</v>
      </c>
      <c r="F1298" s="6" t="s">
        <v>7946</v>
      </c>
      <c r="G1298" s="67">
        <v>400000000</v>
      </c>
      <c r="H1298" s="6" t="s">
        <v>8719</v>
      </c>
      <c r="I1298" s="6" t="s">
        <v>8720</v>
      </c>
      <c r="J1298" s="6" t="s">
        <v>625</v>
      </c>
      <c r="K1298" s="6"/>
    </row>
    <row r="1299" spans="1:11" ht="27" customHeight="1">
      <c r="A1299" s="6" t="s">
        <v>8714</v>
      </c>
      <c r="B1299" s="6" t="s">
        <v>8714</v>
      </c>
      <c r="C1299" s="6" t="s">
        <v>951</v>
      </c>
      <c r="D1299" s="6" t="s">
        <v>8722</v>
      </c>
      <c r="E1299" s="6" t="s">
        <v>149</v>
      </c>
      <c r="F1299" s="6" t="s">
        <v>18</v>
      </c>
      <c r="G1299" s="67">
        <v>25000000</v>
      </c>
      <c r="H1299" s="6" t="s">
        <v>8723</v>
      </c>
      <c r="I1299" s="6" t="s">
        <v>8724</v>
      </c>
      <c r="J1299" s="6" t="s">
        <v>36</v>
      </c>
      <c r="K1299" s="6" t="s">
        <v>8199</v>
      </c>
    </row>
    <row r="1300" spans="1:11">
      <c r="G1300" s="158"/>
    </row>
    <row r="1363" spans="1:11" ht="24.95" customHeight="1">
      <c r="A1363" s="61"/>
      <c r="B1363" s="61"/>
      <c r="C1363" s="61"/>
      <c r="D1363" s="66"/>
      <c r="E1363" s="61"/>
      <c r="F1363" s="61"/>
      <c r="G1363" s="68"/>
      <c r="H1363" s="61"/>
      <c r="I1363" s="61"/>
      <c r="J1363" s="61"/>
      <c r="K1363" s="61"/>
    </row>
    <row r="1364" spans="1:11" ht="24.95" customHeight="1">
      <c r="A1364" s="61"/>
      <c r="B1364" s="61"/>
      <c r="C1364" s="61"/>
      <c r="D1364" s="66"/>
      <c r="E1364" s="61"/>
      <c r="F1364" s="61"/>
      <c r="G1364" s="68"/>
      <c r="H1364" s="61"/>
      <c r="I1364" s="61"/>
      <c r="J1364" s="61"/>
      <c r="K1364" s="61"/>
    </row>
    <row r="1365" spans="1:11" ht="24.95" customHeight="1"/>
  </sheetData>
  <autoFilter ref="A4:Y1299">
    <filterColumn colId="2">
      <filters>
        <filter val="10월"/>
        <filter val="11월"/>
        <filter val="12월"/>
      </filters>
    </filterColumn>
  </autoFilter>
  <sortState ref="A5:Q119">
    <sortCondition ref="C5:C119"/>
    <sortCondition ref="B5:B119"/>
  </sortState>
  <mergeCells count="1">
    <mergeCell ref="A2:K2"/>
  </mergeCells>
  <phoneticPr fontId="6" type="noConversion"/>
  <dataValidations count="7">
    <dataValidation type="custom" allowBlank="1" showInputMessage="1" showErrorMessage="1" sqref="F1367">
      <formula1>"공종"</formula1>
    </dataValidation>
    <dataValidation type="list" showInputMessage="1" showErrorMessage="1" sqref="K209:K225 H280 K232:K305 K5:K204 K309:K689 H657:H658 H654 K693:K758 K760:K761 K764:K861 K1363:K1364 H976:H977 K1135:K1171 K1176:K1201 H1185:H1186 K1203:K1235 M1236 K1237:K1242 K868:K1124 K1245:K1299">
      <formula1>"배전, 송전, 변전, 전력ICT, 영업요수금, 시설관리, 연구개발, 스마트그리드, 사옥/부동산"</formula1>
    </dataValidation>
    <dataValidation type="list" showInputMessage="1" showErrorMessage="1" sqref="E209:E210 E212:E281 E155:E207 E5:E81 E85:E150 E284:E342 E346:E591 E610:E615 E593:E608 E617:E631 E693:E704 E634:E640 E647 E651:E689 E709:E740 E745:E800 E802:E861 E904:E906 E868:E869 E872:E892 E897:E902 E1363:E1364 E983:E1201 E1203:E1235 E1237:E1242 E911:E976 E1245:E1299">
      <formula1>"설계, 측량, 감리, 검침, ICT분야, 청소, 경비, 학술연구, 고객센터위탁, 기타"</formula1>
    </dataValidation>
    <dataValidation type="list" allowBlank="1" showInputMessage="1" showErrorMessage="1" sqref="E208 E211 E82:E84 E152:E154 E609 E616 E632:E633 E641:E646 E648:E650 E690:E692 E705:E708 E741:E744 E801 E862:E867 E870:E871 E893:E896 E1236">
      <formula1>"송전,변전,배전,전력구,토건(사옥건설 포함),전문,ICT,소방,기타"</formula1>
    </dataValidation>
    <dataValidation type="list" showInputMessage="1" showErrorMessage="1" sqref="F152:F281 F5:F150 F284:F342 F346:F591 F593:F902 F1363:F1364 F980:F1201 F1203:F1242 F904:F976 F1245:F1295 F1297:F1299">
      <formula1>"경쟁,수의"</formula1>
    </dataValidation>
    <dataValidation type="list" allowBlank="1" showInputMessage="1" showErrorMessage="1" sqref="C152:C281 C5:C150 C284:C342 C346:C591 C593:C902 C1363:C1364 C1203:C1242 C904:C1201 C1245:C1295 C1297:C1299">
      <formula1>"1월,2월,3월,4월,5월,6월,7월,8월,9월,10월,11월,12월"</formula1>
    </dataValidation>
    <dataValidation type="list" showInputMessage="1" showErrorMessage="1" sqref="J5:J740 J745:J758 J760:J902 J1363:J1364 J1132:J1184 J1187:J1201 J1203:J1242 J904:J1124 J1245:J1295 J1297:J1299">
      <formula1>"O, X"</formula1>
    </dataValidation>
  </dataValidations>
  <printOptions horizontalCentered="1"/>
  <pageMargins left="0.39370078740157483" right="0.39370078740157483" top="0.78740157480314965" bottom="0.78740157480314965" header="0.51181102362204722" footer="0.51181102362204722"/>
  <pageSetup paperSize="9" scale="80" fitToHeight="10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공사</vt:lpstr>
      <vt:lpstr>용역</vt:lpstr>
      <vt:lpstr>공사!Print_Area</vt:lpstr>
      <vt:lpstr>용역!Print_Area</vt:lpstr>
      <vt:lpstr>공사!공종</vt:lpstr>
      <vt:lpstr>용역!공종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Administrator</cp:lastModifiedBy>
  <cp:lastPrinted>2017-01-02T05:01:23Z</cp:lastPrinted>
  <dcterms:created xsi:type="dcterms:W3CDTF">2008-05-26T06:05:20Z</dcterms:created>
  <dcterms:modified xsi:type="dcterms:W3CDTF">2019-01-16T00:40:11Z</dcterms:modified>
</cp:coreProperties>
</file>