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현재_통합_문서" defaultThemeVersion="124226"/>
  <bookViews>
    <workbookView xWindow="14430" yWindow="-390" windowWidth="18405" windowHeight="12060" tabRatio="868"/>
  </bookViews>
  <sheets>
    <sheet name="총괄" sheetId="17" r:id="rId1"/>
    <sheet name="계약금액 변경내용(한국철강)" sheetId="6" r:id="rId2"/>
    <sheet name="계약금액 변경내용(환영철강)" sheetId="25" r:id="rId3"/>
    <sheet name="계약금액 변경내용(효성철강)" sheetId="26" r:id="rId4"/>
    <sheet name="계약금액 변경내용(동국제강)" sheetId="27" r:id="rId5"/>
    <sheet name="계약금액 변경내용(대한제강)" sheetId="28" r:id="rId6"/>
    <sheet name="계약금액 변경내용(화진철강)" sheetId="29" r:id="rId7"/>
    <sheet name="계약금액 변경내용(현대제철)" sheetId="32" r:id="rId8"/>
    <sheet name="계약금액 변경내용(한국제강)" sheetId="35" r:id="rId9"/>
  </sheets>
  <definedNames>
    <definedName name="_xlnm.Print_Area" localSheetId="5">'계약금액 변경내용(대한제강)'!$B$1:$I$25</definedName>
    <definedName name="_xlnm.Print_Area" localSheetId="4">'계약금액 변경내용(동국제강)'!$B$1:$I$34</definedName>
    <definedName name="_xlnm.Print_Area" localSheetId="8">'계약금액 변경내용(한국제강)'!$B$1:$I$13</definedName>
    <definedName name="_xlnm.Print_Area" localSheetId="1">'계약금액 변경내용(한국철강)'!$B$1:$I$34</definedName>
    <definedName name="_xlnm.Print_Area" localSheetId="7">'계약금액 변경내용(현대제철)'!$B$1:$I$16</definedName>
    <definedName name="_xlnm.Print_Area" localSheetId="6">'계약금액 변경내용(화진철강)'!$B$1:$I$19</definedName>
    <definedName name="_xlnm.Print_Area" localSheetId="2">'계약금액 변경내용(환영철강)'!$B$1:$I$25</definedName>
    <definedName name="_xlnm.Print_Area" localSheetId="3">'계약금액 변경내용(효성철강)'!$B$1:$I$19</definedName>
    <definedName name="_xlnm.Print_Area" localSheetId="0">총괄!$B$1:$I$43</definedName>
  </definedNames>
  <calcPr calcId="144525"/>
</workbook>
</file>

<file path=xl/calcChain.xml><?xml version="1.0" encoding="utf-8"?>
<calcChain xmlns="http://schemas.openxmlformats.org/spreadsheetml/2006/main">
  <c r="H17" i="17" l="1"/>
  <c r="G45" i="17" l="1"/>
  <c r="F45" i="17"/>
  <c r="H45" i="17" l="1"/>
  <c r="K45" i="17" s="1"/>
  <c r="L45" i="17" s="1"/>
  <c r="AD44" i="17"/>
  <c r="AC44" i="17"/>
  <c r="Z44" i="17"/>
  <c r="Y44" i="17"/>
  <c r="V44" i="17"/>
  <c r="U44" i="17"/>
  <c r="R44" i="17"/>
  <c r="Q44" i="17"/>
  <c r="N44" i="17"/>
  <c r="M44" i="17"/>
  <c r="G44" i="17"/>
  <c r="F44" i="17"/>
  <c r="Z30" i="17" l="1"/>
  <c r="Z31" i="17"/>
  <c r="Z32" i="17"/>
  <c r="Z33" i="17"/>
  <c r="Z34" i="17"/>
  <c r="Z35" i="17"/>
  <c r="Z36" i="17"/>
  <c r="Z37" i="17"/>
  <c r="Z29" i="17"/>
  <c r="AD42" i="17"/>
  <c r="AD43" i="17"/>
  <c r="AD41" i="17"/>
  <c r="R39" i="17"/>
  <c r="R40" i="17"/>
  <c r="R38" i="17"/>
  <c r="R12" i="17"/>
  <c r="R13" i="17"/>
  <c r="R14" i="17"/>
  <c r="R15" i="17"/>
  <c r="R16" i="17"/>
  <c r="R11" i="17"/>
  <c r="AB28" i="17"/>
  <c r="AA28" i="17"/>
  <c r="AB27" i="17"/>
  <c r="AA27" i="17"/>
  <c r="AB26" i="17"/>
  <c r="AA26" i="17"/>
  <c r="T28" i="17"/>
  <c r="S28" i="17"/>
  <c r="T27" i="17"/>
  <c r="S27" i="17"/>
  <c r="T26" i="17"/>
  <c r="S26" i="17"/>
  <c r="P28" i="17"/>
  <c r="O28" i="17"/>
  <c r="P27" i="17"/>
  <c r="O27" i="17"/>
  <c r="P26" i="17"/>
  <c r="O26" i="17"/>
  <c r="I27" i="17"/>
  <c r="I28" i="17"/>
  <c r="I26" i="17"/>
  <c r="H27" i="17"/>
  <c r="H28" i="17"/>
  <c r="H26" i="17"/>
  <c r="K26" i="17" s="1"/>
  <c r="L26" i="17" s="1"/>
  <c r="AF19" i="17"/>
  <c r="AE19" i="17"/>
  <c r="AF18" i="17"/>
  <c r="AE18" i="17"/>
  <c r="AF17" i="17"/>
  <c r="AE17" i="17"/>
  <c r="AB19" i="17"/>
  <c r="AA19" i="17"/>
  <c r="AB18" i="17"/>
  <c r="AA18" i="17"/>
  <c r="AB17" i="17"/>
  <c r="AA17" i="17"/>
  <c r="X19" i="17"/>
  <c r="W19" i="17"/>
  <c r="X18" i="17"/>
  <c r="W18" i="17"/>
  <c r="X17" i="17"/>
  <c r="W17" i="17"/>
  <c r="T19" i="17"/>
  <c r="S19" i="17"/>
  <c r="T18" i="17"/>
  <c r="S18" i="17"/>
  <c r="T17" i="17"/>
  <c r="S17" i="17"/>
  <c r="P19" i="17"/>
  <c r="O19" i="17"/>
  <c r="P18" i="17"/>
  <c r="O18" i="17"/>
  <c r="P17" i="17"/>
  <c r="O17" i="17"/>
  <c r="I18" i="17"/>
  <c r="I19" i="17"/>
  <c r="I17" i="17"/>
  <c r="H18" i="17"/>
  <c r="H19" i="17"/>
  <c r="K17" i="17"/>
  <c r="L17" i="17" s="1"/>
  <c r="AF10" i="17"/>
  <c r="AE10" i="17"/>
  <c r="AF9" i="17"/>
  <c r="AE9" i="17"/>
  <c r="AF8" i="17"/>
  <c r="AE8" i="17"/>
  <c r="AB10" i="17"/>
  <c r="AA10" i="17"/>
  <c r="AB9" i="17"/>
  <c r="AA9" i="17"/>
  <c r="AB8" i="17"/>
  <c r="AA8" i="17"/>
  <c r="X10" i="17"/>
  <c r="W10" i="17"/>
  <c r="X9" i="17"/>
  <c r="W9" i="17"/>
  <c r="X8" i="17"/>
  <c r="W8" i="17"/>
  <c r="T10" i="17"/>
  <c r="S10" i="17"/>
  <c r="T9" i="17"/>
  <c r="S9" i="17"/>
  <c r="T8" i="17"/>
  <c r="S8" i="17"/>
  <c r="P10" i="17"/>
  <c r="O10" i="17"/>
  <c r="P9" i="17"/>
  <c r="O9" i="17"/>
  <c r="P8" i="17"/>
  <c r="O8" i="17"/>
  <c r="I9" i="17"/>
  <c r="I10" i="17"/>
  <c r="I8" i="17"/>
  <c r="H9" i="17"/>
  <c r="H10" i="17"/>
  <c r="H8" i="17"/>
  <c r="Q7" i="17" l="1"/>
  <c r="U7" i="17" s="1"/>
  <c r="Y7" i="17" s="1"/>
  <c r="AC7" i="17" s="1"/>
  <c r="M7" i="17"/>
  <c r="AF25" i="17" l="1"/>
  <c r="AE25" i="17"/>
  <c r="AF24" i="17"/>
  <c r="AE24" i="17"/>
  <c r="AF23" i="17"/>
  <c r="AE23" i="17"/>
  <c r="AF22" i="17"/>
  <c r="AE22" i="17"/>
  <c r="AF21" i="17"/>
  <c r="AE21" i="17"/>
  <c r="AF20" i="17"/>
  <c r="AE20" i="17"/>
  <c r="G7" i="35"/>
  <c r="B3" i="35"/>
  <c r="AB42" i="17"/>
  <c r="AB43" i="17"/>
  <c r="AB41" i="17"/>
  <c r="AA42" i="17"/>
  <c r="AA43" i="17"/>
  <c r="AA41" i="17"/>
  <c r="AB25" i="17"/>
  <c r="AA25" i="17"/>
  <c r="AB24" i="17"/>
  <c r="AA24" i="17"/>
  <c r="AB23" i="17"/>
  <c r="AA23" i="17"/>
  <c r="AB22" i="17"/>
  <c r="AA22" i="17"/>
  <c r="AB21" i="17"/>
  <c r="AA21" i="17"/>
  <c r="AB20" i="17"/>
  <c r="AA20" i="17"/>
  <c r="G7" i="32"/>
  <c r="B3" i="32"/>
  <c r="AE44" i="17" l="1"/>
  <c r="F14" i="35"/>
  <c r="M14" i="35" s="1"/>
  <c r="AA44" i="17"/>
  <c r="F17" i="32"/>
  <c r="M17" i="32" s="1"/>
  <c r="T29" i="17"/>
  <c r="T30" i="17"/>
  <c r="T31" i="17"/>
  <c r="T32" i="17"/>
  <c r="T33" i="17"/>
  <c r="T34" i="17"/>
  <c r="T35" i="17"/>
  <c r="T36" i="17"/>
  <c r="T37" i="17"/>
  <c r="S29" i="17"/>
  <c r="S30" i="17"/>
  <c r="S31" i="17"/>
  <c r="S32" i="17"/>
  <c r="S33" i="17"/>
  <c r="S34" i="17"/>
  <c r="S35" i="17"/>
  <c r="S36" i="17"/>
  <c r="S37" i="17"/>
  <c r="N7" i="17"/>
  <c r="R7" i="17" s="1"/>
  <c r="V7" i="17" s="1"/>
  <c r="Z7" i="17" s="1"/>
  <c r="AD7" i="17" s="1"/>
  <c r="B3" i="29"/>
  <c r="G7" i="29"/>
  <c r="B3" i="28"/>
  <c r="G7" i="28"/>
  <c r="K7" i="28" s="1"/>
  <c r="G7" i="27"/>
  <c r="B3" i="27"/>
  <c r="B3" i="26"/>
  <c r="B3" i="25"/>
  <c r="G7" i="26"/>
  <c r="G7" i="25"/>
  <c r="I15" i="28" l="1"/>
  <c r="I18" i="28"/>
  <c r="I19" i="28"/>
  <c r="I14" i="28"/>
  <c r="I20" i="28"/>
  <c r="I16" i="28"/>
  <c r="I21" i="28"/>
  <c r="I17" i="28"/>
  <c r="I22" i="28"/>
  <c r="M18" i="28" l="1"/>
  <c r="L18" i="28"/>
  <c r="M19" i="28"/>
  <c r="L19" i="28"/>
  <c r="L22" i="28"/>
  <c r="M22" i="28"/>
  <c r="L17" i="28"/>
  <c r="M17" i="28"/>
  <c r="M15" i="28"/>
  <c r="L15" i="28"/>
  <c r="L21" i="28"/>
  <c r="M21" i="28"/>
  <c r="M20" i="28"/>
  <c r="L20" i="28"/>
  <c r="L16" i="28"/>
  <c r="M16" i="28"/>
  <c r="L14" i="28"/>
  <c r="M14" i="28"/>
  <c r="X12" i="17" l="1"/>
  <c r="X13" i="17"/>
  <c r="X14" i="17"/>
  <c r="X15" i="17"/>
  <c r="X16" i="17"/>
  <c r="X11" i="17"/>
  <c r="W12" i="17"/>
  <c r="W13" i="17"/>
  <c r="W14" i="17"/>
  <c r="W15" i="17"/>
  <c r="W16" i="17"/>
  <c r="W11" i="17"/>
  <c r="X25" i="17"/>
  <c r="W25" i="17"/>
  <c r="X24" i="17"/>
  <c r="W24" i="17"/>
  <c r="X23" i="17"/>
  <c r="W23" i="17"/>
  <c r="X22" i="17"/>
  <c r="W22" i="17"/>
  <c r="X21" i="17"/>
  <c r="W21" i="17"/>
  <c r="X20" i="17"/>
  <c r="W20" i="17"/>
  <c r="T43" i="17"/>
  <c r="S43" i="17"/>
  <c r="T42" i="17"/>
  <c r="S42" i="17"/>
  <c r="T41" i="17"/>
  <c r="S41" i="17"/>
  <c r="T25" i="17"/>
  <c r="S25" i="17"/>
  <c r="T24" i="17"/>
  <c r="S24" i="17"/>
  <c r="T23" i="17"/>
  <c r="S23" i="17"/>
  <c r="T22" i="17"/>
  <c r="S22" i="17"/>
  <c r="T21" i="17"/>
  <c r="S21" i="17"/>
  <c r="T20" i="17"/>
  <c r="S20" i="17"/>
  <c r="P43" i="17"/>
  <c r="O43" i="17"/>
  <c r="P42" i="17"/>
  <c r="P41" i="17"/>
  <c r="P40" i="17"/>
  <c r="O40" i="17"/>
  <c r="P39" i="17"/>
  <c r="P38" i="17"/>
  <c r="P37" i="17"/>
  <c r="O37" i="17"/>
  <c r="P36" i="17"/>
  <c r="P35" i="17"/>
  <c r="P34" i="17"/>
  <c r="O34" i="17"/>
  <c r="P33" i="17"/>
  <c r="P32" i="17"/>
  <c r="P31" i="17"/>
  <c r="O31" i="17"/>
  <c r="P30" i="17"/>
  <c r="P29" i="17"/>
  <c r="P25" i="17"/>
  <c r="O25" i="17"/>
  <c r="P24" i="17"/>
  <c r="P23" i="17"/>
  <c r="P22" i="17"/>
  <c r="O22" i="17"/>
  <c r="O21" i="17"/>
  <c r="P20" i="17"/>
  <c r="P16" i="17"/>
  <c r="O16" i="17"/>
  <c r="O15" i="17"/>
  <c r="P14" i="17"/>
  <c r="P13" i="17"/>
  <c r="O13" i="17"/>
  <c r="P12" i="17"/>
  <c r="P11" i="17"/>
  <c r="W44" i="17" l="1"/>
  <c r="S44" i="17"/>
  <c r="O12" i="17"/>
  <c r="O24" i="17"/>
  <c r="O30" i="17"/>
  <c r="O33" i="17"/>
  <c r="O36" i="17"/>
  <c r="O39" i="17"/>
  <c r="O42" i="17"/>
  <c r="P15" i="17"/>
  <c r="P21" i="17"/>
  <c r="O44" i="17"/>
  <c r="O11" i="17"/>
  <c r="O14" i="17"/>
  <c r="O20" i="17"/>
  <c r="O23" i="17"/>
  <c r="O29" i="17"/>
  <c r="O32" i="17"/>
  <c r="O35" i="17"/>
  <c r="O38" i="17"/>
  <c r="O41" i="17"/>
  <c r="F20" i="29" l="1"/>
  <c r="M20" i="29" s="1"/>
  <c r="F35" i="27"/>
  <c r="M35" i="27" s="1"/>
  <c r="F26" i="28" l="1"/>
  <c r="M26" i="28" s="1"/>
  <c r="F20" i="26" l="1"/>
  <c r="M20" i="26" s="1"/>
  <c r="F26" i="25"/>
  <c r="M26" i="25" s="1"/>
  <c r="F7" i="35"/>
  <c r="I24" i="27" l="1"/>
  <c r="H24" i="27"/>
  <c r="I23" i="27"/>
  <c r="H23" i="27"/>
  <c r="I21" i="27"/>
  <c r="H21" i="27"/>
  <c r="I28" i="27" l="1"/>
  <c r="H28" i="27"/>
  <c r="I22" i="27"/>
  <c r="H22" i="27"/>
  <c r="I26" i="27"/>
  <c r="H26" i="27"/>
  <c r="I27" i="27"/>
  <c r="H27" i="27"/>
  <c r="I20" i="27"/>
  <c r="H20" i="27"/>
  <c r="H25" i="27" l="1"/>
  <c r="I25" i="27"/>
  <c r="F7" i="6" l="1"/>
  <c r="F7" i="27" l="1"/>
  <c r="F7" i="26"/>
  <c r="F7" i="25"/>
  <c r="F7" i="29" s="1"/>
  <c r="F7" i="32" s="1"/>
  <c r="J7" i="28"/>
  <c r="F7" i="28"/>
  <c r="J44" i="17" l="1"/>
  <c r="H35" i="17" l="1"/>
  <c r="H37" i="17"/>
  <c r="I16" i="17"/>
  <c r="H20" i="17"/>
  <c r="I22" i="17"/>
  <c r="H24" i="17"/>
  <c r="I43" i="17"/>
  <c r="H29" i="17"/>
  <c r="H39" i="17"/>
  <c r="H36" i="17"/>
  <c r="I38" i="17"/>
  <c r="H41" i="17"/>
  <c r="H12" i="17"/>
  <c r="I39" i="17"/>
  <c r="H40" i="17"/>
  <c r="H13" i="17"/>
  <c r="H23" i="17"/>
  <c r="H32" i="17"/>
  <c r="I12" i="17"/>
  <c r="I29" i="17"/>
  <c r="H33" i="17"/>
  <c r="I42" i="17"/>
  <c r="H11" i="17"/>
  <c r="I13" i="17"/>
  <c r="H16" i="17"/>
  <c r="H21" i="17"/>
  <c r="I25" i="17"/>
  <c r="H43" i="17"/>
  <c r="I32" i="17"/>
  <c r="H15" i="17"/>
  <c r="I20" i="17"/>
  <c r="H31" i="17"/>
  <c r="I36" i="17"/>
  <c r="I14" i="17"/>
  <c r="I24" i="17"/>
  <c r="I30" i="17"/>
  <c r="I33" i="17"/>
  <c r="I40" i="17"/>
  <c r="I21" i="17"/>
  <c r="H25" i="17"/>
  <c r="I34" i="17"/>
  <c r="I37" i="17"/>
  <c r="H38" i="17"/>
  <c r="I41" i="17"/>
  <c r="H42" i="17"/>
  <c r="H14" i="17"/>
  <c r="H22" i="17"/>
  <c r="H30" i="17"/>
  <c r="H34" i="17"/>
  <c r="I11" i="17"/>
  <c r="I15" i="17"/>
  <c r="I23" i="17"/>
  <c r="I31" i="17"/>
  <c r="I35" i="17"/>
  <c r="K24" i="17" l="1"/>
  <c r="L24" i="17" s="1"/>
  <c r="K32" i="17"/>
  <c r="L32" i="17" s="1"/>
  <c r="K20" i="17"/>
  <c r="L20" i="17" s="1"/>
  <c r="K33" i="17"/>
  <c r="L33" i="17" s="1"/>
  <c r="K39" i="17"/>
  <c r="L39" i="17" s="1"/>
  <c r="K13" i="17"/>
  <c r="L13" i="17" s="1"/>
  <c r="K37" i="17"/>
  <c r="L37" i="17" s="1"/>
  <c r="K29" i="17"/>
  <c r="L29" i="17" s="1"/>
  <c r="K30" i="17"/>
  <c r="L30" i="17" s="1"/>
  <c r="K34" i="17"/>
  <c r="L34" i="17" s="1"/>
  <c r="K23" i="17"/>
  <c r="L23" i="17" s="1"/>
  <c r="K22" i="17"/>
  <c r="L22" i="17" s="1"/>
  <c r="K25" i="17"/>
  <c r="L25" i="17" s="1"/>
  <c r="K11" i="17"/>
  <c r="L11" i="17" s="1"/>
  <c r="K12" i="17"/>
  <c r="L12" i="17" s="1"/>
  <c r="K36" i="17"/>
  <c r="L36" i="17" s="1"/>
  <c r="K31" i="17"/>
  <c r="L31" i="17" s="1"/>
  <c r="K40" i="17"/>
  <c r="L40" i="17" s="1"/>
  <c r="K14" i="17"/>
  <c r="L14" i="17" s="1"/>
  <c r="K35" i="17"/>
  <c r="L35" i="17" s="1"/>
  <c r="K15" i="17"/>
  <c r="L15" i="17" s="1"/>
  <c r="K16" i="17"/>
  <c r="L16" i="17" s="1"/>
  <c r="K38" i="17"/>
  <c r="L38" i="17" s="1"/>
  <c r="K21" i="17"/>
  <c r="L21" i="17" s="1"/>
  <c r="K43" i="17"/>
  <c r="L43" i="17" s="1"/>
  <c r="K42" i="17"/>
  <c r="L42" i="17" s="1"/>
  <c r="H44" i="17"/>
  <c r="K41" i="17"/>
  <c r="L41" i="17" s="1"/>
  <c r="K44" i="17" l="1"/>
  <c r="L44" i="17" s="1"/>
  <c r="AF44" i="17"/>
  <c r="I31" i="27" l="1"/>
  <c r="H31" i="27"/>
  <c r="F35" i="6"/>
  <c r="I15" i="32" l="1"/>
  <c r="H15" i="32"/>
  <c r="I25" i="28"/>
  <c r="H25" i="28"/>
  <c r="I29" i="27"/>
  <c r="H29" i="27"/>
  <c r="I16" i="32"/>
  <c r="H16" i="32"/>
  <c r="I32" i="27"/>
  <c r="H32" i="27"/>
  <c r="M35" i="6"/>
  <c r="H26" i="6" l="1"/>
  <c r="I26" i="6"/>
  <c r="H28" i="6"/>
  <c r="I28" i="6"/>
  <c r="H31" i="6"/>
  <c r="I31" i="6"/>
  <c r="H23" i="25"/>
  <c r="I23" i="25"/>
  <c r="H22" i="25"/>
  <c r="I22" i="25"/>
  <c r="H24" i="28"/>
  <c r="I24" i="28"/>
  <c r="H30" i="6"/>
  <c r="I30" i="6"/>
  <c r="H23" i="28"/>
  <c r="I23" i="28"/>
  <c r="H21" i="25"/>
  <c r="I21" i="25"/>
  <c r="H34" i="6"/>
  <c r="I34" i="6"/>
  <c r="H14" i="32"/>
  <c r="I14" i="32"/>
  <c r="I34" i="27"/>
  <c r="H34" i="27"/>
  <c r="I30" i="27"/>
  <c r="H30" i="27"/>
  <c r="H32" i="6"/>
  <c r="I32" i="6"/>
  <c r="I25" i="25"/>
  <c r="H25" i="25"/>
  <c r="H27" i="6" l="1"/>
  <c r="I27" i="6"/>
  <c r="H33" i="6"/>
  <c r="I33" i="6"/>
  <c r="H20" i="25"/>
  <c r="I20" i="25"/>
  <c r="H29" i="6"/>
  <c r="I29" i="6"/>
  <c r="H24" i="25"/>
  <c r="I24" i="25"/>
  <c r="I33" i="27"/>
  <c r="H33" i="27"/>
  <c r="I13" i="27" l="1"/>
  <c r="H13" i="27"/>
  <c r="I13" i="29"/>
  <c r="H13" i="29"/>
  <c r="I9" i="27"/>
  <c r="H9" i="27"/>
  <c r="M10" i="28" l="1"/>
  <c r="L10" i="28"/>
  <c r="M12" i="28"/>
  <c r="L12" i="28"/>
  <c r="I9" i="32"/>
  <c r="H9" i="32"/>
  <c r="I12" i="35"/>
  <c r="H12" i="35"/>
  <c r="I17" i="29"/>
  <c r="H17" i="29"/>
  <c r="I17" i="27"/>
  <c r="H17" i="27"/>
  <c r="H19" i="27"/>
  <c r="I19" i="27"/>
  <c r="I9" i="35"/>
  <c r="H9" i="35"/>
  <c r="I10" i="29"/>
  <c r="H10" i="29"/>
  <c r="I15" i="29"/>
  <c r="H15" i="29"/>
  <c r="I13" i="35"/>
  <c r="H13" i="35"/>
  <c r="I12" i="32"/>
  <c r="H12" i="32"/>
  <c r="H13" i="32"/>
  <c r="I13" i="32"/>
  <c r="I10" i="32"/>
  <c r="H10" i="32"/>
  <c r="I15" i="27"/>
  <c r="H15" i="27"/>
  <c r="H19" i="29"/>
  <c r="I19" i="29"/>
  <c r="H24" i="6" l="1"/>
  <c r="I24" i="6"/>
  <c r="H25" i="6"/>
  <c r="I25" i="6"/>
  <c r="M9" i="28"/>
  <c r="L9" i="28"/>
  <c r="I8" i="27"/>
  <c r="H8" i="27"/>
  <c r="I19" i="25"/>
  <c r="H19" i="25"/>
  <c r="H13" i="6"/>
  <c r="I13" i="6"/>
  <c r="I8" i="35"/>
  <c r="H8" i="35"/>
  <c r="I12" i="28"/>
  <c r="H12" i="28"/>
  <c r="I9" i="25"/>
  <c r="H9" i="25"/>
  <c r="H16" i="26"/>
  <c r="I16" i="26"/>
  <c r="H19" i="26"/>
  <c r="I19" i="26"/>
  <c r="H12" i="6"/>
  <c r="I12" i="6"/>
  <c r="H8" i="32"/>
  <c r="G17" i="32"/>
  <c r="I17" i="32" s="1"/>
  <c r="I8" i="32"/>
  <c r="H8" i="29"/>
  <c r="I8" i="29"/>
  <c r="I9" i="29"/>
  <c r="H9" i="29"/>
  <c r="H18" i="29"/>
  <c r="I18" i="29"/>
  <c r="M8" i="28"/>
  <c r="L8" i="28"/>
  <c r="H10" i="6"/>
  <c r="I10" i="6"/>
  <c r="I9" i="26"/>
  <c r="H9" i="26"/>
  <c r="I16" i="27"/>
  <c r="H16" i="27"/>
  <c r="I11" i="32"/>
  <c r="H11" i="32"/>
  <c r="I18" i="27"/>
  <c r="H18" i="27"/>
  <c r="I13" i="26"/>
  <c r="H13" i="26"/>
  <c r="I12" i="27"/>
  <c r="H12" i="27"/>
  <c r="H8" i="28"/>
  <c r="I8" i="28"/>
  <c r="I12" i="29"/>
  <c r="H12" i="29"/>
  <c r="I10" i="28"/>
  <c r="H10" i="28"/>
  <c r="H10" i="35"/>
  <c r="I10" i="35"/>
  <c r="H12" i="26"/>
  <c r="I12" i="26"/>
  <c r="I13" i="25"/>
  <c r="H13" i="25"/>
  <c r="H10" i="25"/>
  <c r="I10" i="25"/>
  <c r="I14" i="29"/>
  <c r="H14" i="29"/>
  <c r="I16" i="6"/>
  <c r="H16" i="6"/>
  <c r="I14" i="27"/>
  <c r="H14" i="27"/>
  <c r="H16" i="25"/>
  <c r="I16" i="25"/>
  <c r="G35" i="27"/>
  <c r="I35" i="27" s="1"/>
  <c r="H19" i="6"/>
  <c r="I19" i="6"/>
  <c r="I12" i="25"/>
  <c r="H12" i="25"/>
  <c r="I16" i="29"/>
  <c r="H16" i="29"/>
  <c r="L13" i="28"/>
  <c r="M13" i="28"/>
  <c r="I10" i="26"/>
  <c r="H10" i="26"/>
  <c r="H9" i="6"/>
  <c r="I9" i="6"/>
  <c r="H11" i="28"/>
  <c r="I11" i="28"/>
  <c r="I10" i="27"/>
  <c r="H10" i="27"/>
  <c r="H22" i="6" l="1"/>
  <c r="I22" i="6"/>
  <c r="H11" i="6"/>
  <c r="I11" i="6"/>
  <c r="H14" i="25"/>
  <c r="I14" i="25"/>
  <c r="I18" i="6"/>
  <c r="H18" i="6"/>
  <c r="I15" i="6"/>
  <c r="H15" i="6"/>
  <c r="I8" i="26"/>
  <c r="H8" i="26"/>
  <c r="G20" i="26"/>
  <c r="I20" i="26" s="1"/>
  <c r="H14" i="26"/>
  <c r="I14" i="26"/>
  <c r="H17" i="26"/>
  <c r="I17" i="26"/>
  <c r="I13" i="28"/>
  <c r="H13" i="28"/>
  <c r="I11" i="25"/>
  <c r="H11" i="25"/>
  <c r="G26" i="28"/>
  <c r="I26" i="28" s="1"/>
  <c r="H17" i="6"/>
  <c r="I17" i="6"/>
  <c r="I11" i="29"/>
  <c r="H11" i="29"/>
  <c r="G20" i="29"/>
  <c r="I20" i="29" s="1"/>
  <c r="G26" i="25"/>
  <c r="I26" i="25" s="1"/>
  <c r="H8" i="25"/>
  <c r="I8" i="25"/>
  <c r="H18" i="25"/>
  <c r="I18" i="25"/>
  <c r="I11" i="27"/>
  <c r="H11" i="27"/>
  <c r="H11" i="26"/>
  <c r="I11" i="26"/>
  <c r="H15" i="25"/>
  <c r="I15" i="25"/>
  <c r="I18" i="26"/>
  <c r="H18" i="26"/>
  <c r="I9" i="28"/>
  <c r="H9" i="28"/>
  <c r="I15" i="26"/>
  <c r="H15" i="26"/>
  <c r="I17" i="25"/>
  <c r="H17" i="25"/>
  <c r="H8" i="6"/>
  <c r="I8" i="6"/>
  <c r="I14" i="6"/>
  <c r="H14" i="6"/>
  <c r="H21" i="6" l="1"/>
  <c r="I21" i="6"/>
  <c r="H23" i="6"/>
  <c r="I23" i="6"/>
  <c r="H20" i="6"/>
  <c r="I20" i="6"/>
  <c r="G35" i="6"/>
  <c r="I35" i="6" s="1"/>
  <c r="H11" i="35"/>
  <c r="I11" i="35"/>
  <c r="G14" i="35"/>
  <c r="I14" i="35" s="1"/>
  <c r="M11" i="28"/>
  <c r="L11" i="28"/>
</calcChain>
</file>

<file path=xl/sharedStrings.xml><?xml version="1.0" encoding="utf-8"?>
<sst xmlns="http://schemas.openxmlformats.org/spreadsheetml/2006/main" count="593" uniqueCount="61">
  <si>
    <t>B/A</t>
    <phoneticPr fontId="2" type="noConversion"/>
  </si>
  <si>
    <t>규격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</si>
  <si>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</si>
  <si>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</si>
  <si>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</si>
  <si>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수량</t>
    <phoneticPr fontId="2" type="noConversion"/>
  </si>
  <si>
    <t>인도조건</t>
    <phoneticPr fontId="2" type="noConversion"/>
  </si>
  <si>
    <t>이형봉강</t>
    <phoneticPr fontId="2" type="noConversion"/>
  </si>
  <si>
    <t>1톤</t>
    <phoneticPr fontId="2" type="noConversion"/>
  </si>
  <si>
    <t>(SD 400)</t>
    <phoneticPr fontId="2" type="noConversion"/>
  </si>
  <si>
    <t>(SD 500)</t>
    <phoneticPr fontId="2" type="noConversion"/>
  </si>
  <si>
    <t>강종</t>
    <phoneticPr fontId="2" type="noConversion"/>
  </si>
  <si>
    <t>* 조정단가 적용시점 : 조정기준일 이후 납품분부터</t>
    <phoneticPr fontId="2" type="noConversion"/>
  </si>
  <si>
    <t>계약단가 변동내역(단가적용시점)</t>
    <phoneticPr fontId="2" type="noConversion"/>
  </si>
  <si>
    <t>(단위 : 원)</t>
    <phoneticPr fontId="2" type="noConversion"/>
  </si>
  <si>
    <t>(SD 600)</t>
    <phoneticPr fontId="2" type="noConversion"/>
  </si>
  <si>
    <t>SD600
하차장
상차도
(내륙)</t>
    <phoneticPr fontId="2" type="noConversion"/>
  </si>
  <si>
    <t>B-A</t>
    <phoneticPr fontId="2" type="noConversion"/>
  </si>
  <si>
    <t>규격수</t>
    <phoneticPr fontId="2" type="noConversion"/>
  </si>
  <si>
    <t>* D16~32 : 16,19,22,25,29,32(6개규격)</t>
    <phoneticPr fontId="2" type="noConversion"/>
  </si>
  <si>
    <t>SD600
생산공장
상차도
(내륙)</t>
    <phoneticPr fontId="2" type="noConversion"/>
  </si>
  <si>
    <t>SD400 ,SD500
생산공장
상차도
(내륙)</t>
    <phoneticPr fontId="2" type="noConversion"/>
  </si>
  <si>
    <t>SD400 ,SD500
하치장
상차도
(내륙)</t>
    <phoneticPr fontId="2" type="noConversion"/>
  </si>
  <si>
    <t>SD400 ,SD500, SD600
하치장
상차도
(제주도)</t>
    <phoneticPr fontId="2" type="noConversion"/>
  </si>
  <si>
    <t>SD600
생산공장
상차도
(내륙)</t>
    <phoneticPr fontId="2" type="noConversion"/>
  </si>
  <si>
    <t>SD400,500
생산공장
상차도
(내륙)</t>
    <phoneticPr fontId="2" type="noConversion"/>
  </si>
  <si>
    <t>SD600
하치장
상차도
(내륙)</t>
    <phoneticPr fontId="2" type="noConversion"/>
  </si>
  <si>
    <t>SD400,500
하치장
상차도
(내륙)</t>
    <phoneticPr fontId="2" type="noConversion"/>
  </si>
  <si>
    <t>SD400,500,600
하치장
상차도
(제주)</t>
    <phoneticPr fontId="2" type="noConversion"/>
  </si>
  <si>
    <t>계약단가 변동내역(단가적용시점)&lt;한철, 환영, 효성&gt;</t>
    <phoneticPr fontId="2" type="noConversion"/>
  </si>
  <si>
    <t>계약단가 변동내역(단가적용시점)&lt;동국&gt;</t>
    <phoneticPr fontId="2" type="noConversion"/>
  </si>
  <si>
    <t>계약단가 변동내역(단가적용시점)&lt;대한&gt;</t>
    <phoneticPr fontId="2" type="noConversion"/>
  </si>
  <si>
    <t>계약단가 변동내역(단가적용시점)&lt;화진&gt;</t>
    <phoneticPr fontId="2" type="noConversion"/>
  </si>
  <si>
    <t>계약단가 변동내역(단가적용시점)&lt;현대&gt;</t>
    <phoneticPr fontId="2" type="noConversion"/>
  </si>
  <si>
    <t>계약단가 변동내역(단가적용시점)&lt;한국제강&gt;</t>
    <phoneticPr fontId="2" type="noConversion"/>
  </si>
  <si>
    <t>D10</t>
  </si>
  <si>
    <t>D10</t>
    <phoneticPr fontId="2" type="noConversion"/>
  </si>
  <si>
    <t>D13</t>
    <phoneticPr fontId="2" type="noConversion"/>
  </si>
  <si>
    <t>D16~32</t>
    <phoneticPr fontId="2" type="noConversion"/>
  </si>
  <si>
    <t>D16~32</t>
    <phoneticPr fontId="2" type="noConversion"/>
  </si>
  <si>
    <t>1톤</t>
    <phoneticPr fontId="2" type="noConversion"/>
  </si>
  <si>
    <t>1톤</t>
    <phoneticPr fontId="2" type="noConversion"/>
  </si>
  <si>
    <t>1톤</t>
    <phoneticPr fontId="2" type="noConversion"/>
  </si>
  <si>
    <t>SD300
생산공장상차도(내륙)</t>
    <phoneticPr fontId="2" type="noConversion"/>
  </si>
  <si>
    <t>이형봉강</t>
    <phoneticPr fontId="2" type="noConversion"/>
  </si>
  <si>
    <t>(SD 300)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</si>
  <si>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</si>
  <si>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</si>
  <si>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</si>
  <si>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SD300
하치장상차도
(내륙)</t>
    <phoneticPr fontId="2" type="noConversion"/>
  </si>
  <si>
    <t>SD300
하치장상차도
(제주)</t>
    <phoneticPr fontId="2" type="noConversion"/>
  </si>
  <si>
    <t>이형봉강</t>
    <phoneticPr fontId="2" type="noConversion"/>
  </si>
  <si>
    <t>이형봉강</t>
    <phoneticPr fontId="2" type="noConversion"/>
  </si>
  <si>
    <t>(SD 300)</t>
    <phoneticPr fontId="2" type="noConversion"/>
  </si>
  <si>
    <t>(단위 : 원)</t>
    <phoneticPr fontId="2" type="noConversion"/>
  </si>
  <si>
    <t>* 조정기준일 : 2023. 2. 7.</t>
    <phoneticPr fontId="2" type="noConversion"/>
  </si>
  <si>
    <t>수정 계약(B)
('23. 2. 7.)</t>
    <phoneticPr fontId="2" type="noConversion"/>
  </si>
  <si>
    <t>직전계약(A)
('22. 11. 7.)</t>
    <phoneticPr fontId="2" type="noConversion"/>
  </si>
  <si>
    <t>수정계약(B)
('23. 2. 7.)</t>
    <phoneticPr fontId="2" type="noConversion"/>
  </si>
  <si>
    <t>2023년도 철근 계약금액 조정내역</t>
    <phoneticPr fontId="2" type="noConversion"/>
  </si>
  <si>
    <t>2023년도 철근 계약금액 조정내역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</si>
</sst>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1" formatCode="#,##0_ "/>
    <numFmt numFmtId="182" formatCode="#,##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굴림체"/>
      <family val="3"/>
      <charset val="129"/>
    </font>
    <font>
      <b/>
      <sz val="11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"/>
      <family val="3"/>
      <charset val="129"/>
    </font>
    <font>
      <b/>
      <sz val="14"/>
      <color rgb="FFFF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10" fontId="0" fillId="0" borderId="0" xfId="1" applyNumberFormat="1" applyFont="1">
      <alignment vertical="center"/>
    </xf>
    <xf numFmtId="0" fontId="6" fillId="5" borderId="41" xfId="0" applyFont="1" applyFill="1" applyBorder="1">
      <alignment vertical="center"/>
    </xf>
    <xf numFmtId="0" fontId="6" fillId="5" borderId="24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>
      <alignment vertical="center"/>
    </xf>
    <xf numFmtId="0" fontId="6" fillId="5" borderId="25" xfId="0" applyFont="1" applyFill="1" applyBorder="1">
      <alignment vertical="center"/>
    </xf>
    <xf numFmtId="0" fontId="6" fillId="5" borderId="15" xfId="0" applyFont="1" applyFill="1" applyBorder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0" xfId="0" applyFont="1" applyFill="1" applyBorder="1">
      <alignment vertical="center"/>
    </xf>
    <xf numFmtId="0" fontId="6" fillId="5" borderId="22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10" fontId="11" fillId="0" borderId="21" xfId="1" applyNumberFormat="1" applyFont="1" applyFill="1" applyBorder="1">
      <alignment vertical="center"/>
    </xf>
    <xf numFmtId="41" fontId="11" fillId="5" borderId="6" xfId="2" applyFont="1" applyFill="1" applyBorder="1">
      <alignment vertical="center"/>
    </xf>
    <xf numFmtId="41" fontId="11" fillId="5" borderId="9" xfId="2" applyFont="1" applyFill="1" applyBorder="1">
      <alignment vertical="center"/>
    </xf>
    <xf numFmtId="41" fontId="11" fillId="5" borderId="42" xfId="2" applyFont="1" applyFill="1" applyBorder="1">
      <alignment vertical="center"/>
    </xf>
    <xf numFmtId="41" fontId="11" fillId="5" borderId="13" xfId="2" applyFont="1" applyFill="1" applyBorder="1">
      <alignment vertical="center"/>
    </xf>
    <xf numFmtId="41" fontId="11" fillId="5" borderId="20" xfId="2" applyFont="1" applyFill="1" applyBorder="1">
      <alignment vertical="center"/>
    </xf>
    <xf numFmtId="10" fontId="11" fillId="0" borderId="41" xfId="1" applyNumberFormat="1" applyFont="1" applyFill="1" applyBorder="1">
      <alignment vertical="center"/>
    </xf>
    <xf numFmtId="10" fontId="11" fillId="0" borderId="25" xfId="1" applyNumberFormat="1" applyFont="1" applyFill="1" applyBorder="1">
      <alignment vertical="center"/>
    </xf>
    <xf numFmtId="41" fontId="6" fillId="0" borderId="64" xfId="1" applyNumberFormat="1" applyFont="1" applyBorder="1" applyAlignment="1">
      <alignment horizontal="center" vertical="center"/>
    </xf>
    <xf numFmtId="41" fontId="6" fillId="0" borderId="52" xfId="1" applyNumberFormat="1" applyFont="1" applyBorder="1" applyAlignment="1">
      <alignment horizontal="center" vertical="center"/>
    </xf>
    <xf numFmtId="41" fontId="6" fillId="0" borderId="68" xfId="1" applyNumberFormat="1" applyFont="1" applyBorder="1" applyAlignment="1">
      <alignment horizontal="center" vertical="center"/>
    </xf>
    <xf numFmtId="41" fontId="11" fillId="5" borderId="31" xfId="2" applyFont="1" applyFill="1" applyBorder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41" fontId="13" fillId="5" borderId="35" xfId="2" applyFont="1" applyFill="1" applyBorder="1">
      <alignment vertical="center"/>
    </xf>
    <xf numFmtId="41" fontId="13" fillId="5" borderId="48" xfId="2" applyFont="1" applyFill="1" applyBorder="1">
      <alignment vertical="center"/>
    </xf>
    <xf numFmtId="41" fontId="13" fillId="5" borderId="22" xfId="2" applyFont="1" applyFill="1" applyBorder="1">
      <alignment vertical="center"/>
    </xf>
    <xf numFmtId="41" fontId="13" fillId="5" borderId="69" xfId="2" applyFont="1" applyFill="1" applyBorder="1">
      <alignment vertical="center"/>
    </xf>
    <xf numFmtId="0" fontId="7" fillId="6" borderId="0" xfId="0" applyFont="1" applyFill="1" applyBorder="1" applyAlignment="1">
      <alignment horizontal="center" vertical="center" wrapText="1"/>
    </xf>
    <xf numFmtId="0" fontId="6" fillId="5" borderId="71" xfId="0" applyFont="1" applyFill="1" applyBorder="1">
      <alignment vertical="center"/>
    </xf>
    <xf numFmtId="0" fontId="3" fillId="0" borderId="49" xfId="0" applyFont="1" applyBorder="1" applyAlignment="1">
      <alignment vertical="center"/>
    </xf>
    <xf numFmtId="41" fontId="11" fillId="5" borderId="15" xfId="2" applyFont="1" applyFill="1" applyBorder="1">
      <alignment vertical="center"/>
    </xf>
    <xf numFmtId="41" fontId="11" fillId="5" borderId="7" xfId="2" applyFont="1" applyFill="1" applyBorder="1">
      <alignment vertical="center"/>
    </xf>
    <xf numFmtId="41" fontId="11" fillId="5" borderId="21" xfId="2" applyFont="1" applyFill="1" applyBorder="1">
      <alignment vertical="center"/>
    </xf>
    <xf numFmtId="0" fontId="7" fillId="6" borderId="70" xfId="0" applyFont="1" applyFill="1" applyBorder="1" applyAlignment="1">
      <alignment horizontal="center" vertical="center" wrapText="1"/>
    </xf>
    <xf numFmtId="10" fontId="6" fillId="0" borderId="35" xfId="1" applyNumberFormat="1" applyFont="1" applyBorder="1" applyAlignment="1">
      <alignment horizontal="center" vertical="center"/>
    </xf>
    <xf numFmtId="41" fontId="0" fillId="0" borderId="8" xfId="0" applyNumberFormat="1" applyBorder="1">
      <alignment vertical="center"/>
    </xf>
    <xf numFmtId="41" fontId="0" fillId="0" borderId="16" xfId="0" applyNumberFormat="1" applyBorder="1">
      <alignment vertical="center"/>
    </xf>
    <xf numFmtId="41" fontId="0" fillId="0" borderId="23" xfId="0" applyNumberFormat="1" applyBorder="1">
      <alignment vertical="center"/>
    </xf>
    <xf numFmtId="10" fontId="6" fillId="0" borderId="54" xfId="1" applyNumberFormat="1" applyFont="1" applyBorder="1" applyAlignment="1">
      <alignment horizontal="center" vertical="center"/>
    </xf>
    <xf numFmtId="41" fontId="11" fillId="5" borderId="51" xfId="2" applyFont="1" applyFill="1" applyBorder="1">
      <alignment vertical="center"/>
    </xf>
    <xf numFmtId="41" fontId="13" fillId="5" borderId="50" xfId="2" applyFont="1" applyFill="1" applyBorder="1">
      <alignment vertical="center"/>
    </xf>
    <xf numFmtId="41" fontId="13" fillId="5" borderId="54" xfId="2" applyFont="1" applyFill="1" applyBorder="1">
      <alignment vertical="center"/>
    </xf>
    <xf numFmtId="41" fontId="0" fillId="0" borderId="0" xfId="0" applyNumberForma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6" fillId="5" borderId="4" xfId="0" applyFont="1" applyFill="1" applyBorder="1">
      <alignment vertical="center"/>
    </xf>
    <xf numFmtId="0" fontId="6" fillId="5" borderId="72" xfId="0" applyFont="1" applyFill="1" applyBorder="1" applyAlignment="1">
      <alignment horizontal="center" vertical="center"/>
    </xf>
    <xf numFmtId="41" fontId="11" fillId="5" borderId="3" xfId="2" applyFont="1" applyFill="1" applyBorder="1">
      <alignment vertical="center"/>
    </xf>
    <xf numFmtId="41" fontId="11" fillId="5" borderId="4" xfId="2" applyFont="1" applyFill="1" applyBorder="1">
      <alignment vertical="center"/>
    </xf>
    <xf numFmtId="10" fontId="6" fillId="0" borderId="73" xfId="1" applyNumberFormat="1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0" fontId="6" fillId="5" borderId="57" xfId="0" applyFont="1" applyFill="1" applyBorder="1">
      <alignment vertical="center"/>
    </xf>
    <xf numFmtId="0" fontId="6" fillId="5" borderId="18" xfId="0" applyFont="1" applyFill="1" applyBorder="1">
      <alignment vertical="center"/>
    </xf>
    <xf numFmtId="0" fontId="6" fillId="5" borderId="70" xfId="0" applyFont="1" applyFill="1" applyBorder="1" applyAlignment="1">
      <alignment horizontal="center" vertical="center"/>
    </xf>
    <xf numFmtId="41" fontId="11" fillId="5" borderId="17" xfId="2" applyFont="1" applyFill="1" applyBorder="1">
      <alignment vertical="center"/>
    </xf>
    <xf numFmtId="41" fontId="11" fillId="5" borderId="18" xfId="2" applyFont="1" applyFill="1" applyBorder="1">
      <alignment vertical="center"/>
    </xf>
    <xf numFmtId="10" fontId="6" fillId="0" borderId="74" xfId="1" applyNumberFormat="1" applyFont="1" applyBorder="1" applyAlignment="1">
      <alignment horizontal="center" vertical="center"/>
    </xf>
    <xf numFmtId="41" fontId="0" fillId="0" borderId="19" xfId="0" applyNumberFormat="1" applyBorder="1">
      <alignment vertical="center"/>
    </xf>
    <xf numFmtId="41" fontId="0" fillId="0" borderId="60" xfId="0" applyNumberFormat="1" applyBorder="1">
      <alignment vertical="center"/>
    </xf>
    <xf numFmtId="10" fontId="11" fillId="0" borderId="7" xfId="1" applyNumberFormat="1" applyFont="1" applyFill="1" applyBorder="1">
      <alignment vertical="center"/>
    </xf>
    <xf numFmtId="41" fontId="11" fillId="5" borderId="10" xfId="2" applyFont="1" applyFill="1" applyBorder="1">
      <alignment vertical="center"/>
    </xf>
    <xf numFmtId="41" fontId="11" fillId="5" borderId="25" xfId="2" applyFont="1" applyFill="1" applyBorder="1">
      <alignment vertical="center"/>
    </xf>
    <xf numFmtId="41" fontId="11" fillId="5" borderId="40" xfId="2" applyFont="1" applyFill="1" applyBorder="1">
      <alignment vertical="center"/>
    </xf>
    <xf numFmtId="41" fontId="11" fillId="5" borderId="46" xfId="2" applyFont="1" applyFill="1" applyBorder="1">
      <alignment vertical="center"/>
    </xf>
    <xf numFmtId="0" fontId="7" fillId="6" borderId="17" xfId="0" applyFont="1" applyFill="1" applyBorder="1" applyAlignment="1">
      <alignment horizontal="center" vertical="center" wrapText="1"/>
    </xf>
    <xf numFmtId="10" fontId="6" fillId="0" borderId="7" xfId="1" applyNumberFormat="1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0" fontId="6" fillId="0" borderId="21" xfId="1" applyNumberFormat="1" applyFont="1" applyBorder="1" applyAlignment="1">
      <alignment horizontal="center" vertical="center"/>
    </xf>
    <xf numFmtId="41" fontId="11" fillId="5" borderId="44" xfId="2" applyFont="1" applyFill="1" applyBorder="1">
      <alignment vertical="center"/>
    </xf>
    <xf numFmtId="41" fontId="11" fillId="5" borderId="38" xfId="2" applyFont="1" applyFill="1" applyBorder="1">
      <alignment vertical="center"/>
    </xf>
    <xf numFmtId="10" fontId="6" fillId="0" borderId="49" xfId="1" applyNumberFormat="1" applyFont="1" applyBorder="1" applyAlignment="1">
      <alignment horizontal="center" vertical="center"/>
    </xf>
    <xf numFmtId="41" fontId="0" fillId="0" borderId="43" xfId="0" applyNumberFormat="1" applyBorder="1">
      <alignment vertical="center"/>
    </xf>
    <xf numFmtId="10" fontId="6" fillId="0" borderId="18" xfId="1" applyNumberFormat="1" applyFont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wrapText="1"/>
    </xf>
    <xf numFmtId="41" fontId="11" fillId="5" borderId="67" xfId="2" applyFont="1" applyFill="1" applyBorder="1">
      <alignment vertical="center"/>
    </xf>
    <xf numFmtId="0" fontId="0" fillId="0" borderId="49" xfId="0" applyBorder="1">
      <alignment vertical="center"/>
    </xf>
    <xf numFmtId="41" fontId="0" fillId="0" borderId="49" xfId="0" applyNumberFormat="1" applyBorder="1">
      <alignment vertical="center"/>
    </xf>
    <xf numFmtId="41" fontId="0" fillId="0" borderId="0" xfId="0" applyNumberFormat="1" applyBorder="1">
      <alignment vertical="center"/>
    </xf>
    <xf numFmtId="41" fontId="11" fillId="5" borderId="34" xfId="2" applyFont="1" applyFill="1" applyBorder="1">
      <alignment vertical="center"/>
    </xf>
    <xf numFmtId="0" fontId="0" fillId="0" borderId="54" xfId="0" applyBorder="1">
      <alignment vertical="center"/>
    </xf>
    <xf numFmtId="41" fontId="0" fillId="0" borderId="54" xfId="0" applyNumberFormat="1" applyBorder="1">
      <alignment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10" fontId="3" fillId="0" borderId="0" xfId="1" applyNumberFormat="1" applyFont="1" applyBorder="1" applyAlignment="1">
      <alignment vertical="center"/>
    </xf>
    <xf numFmtId="10" fontId="11" fillId="0" borderId="38" xfId="1" applyNumberFormat="1" applyFont="1" applyFill="1" applyBorder="1">
      <alignment vertical="center"/>
    </xf>
    <xf numFmtId="41" fontId="6" fillId="0" borderId="77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6" fillId="5" borderId="78" xfId="0" applyFont="1" applyFill="1" applyBorder="1">
      <alignment vertical="center"/>
    </xf>
    <xf numFmtId="0" fontId="6" fillId="5" borderId="33" xfId="0" applyFont="1" applyFill="1" applyBorder="1">
      <alignment vertical="center"/>
    </xf>
    <xf numFmtId="0" fontId="6" fillId="5" borderId="81" xfId="0" applyFont="1" applyFill="1" applyBorder="1">
      <alignment vertical="center"/>
    </xf>
    <xf numFmtId="0" fontId="6" fillId="5" borderId="80" xfId="0" applyFont="1" applyFill="1" applyBorder="1">
      <alignment vertical="center"/>
    </xf>
    <xf numFmtId="0" fontId="7" fillId="6" borderId="3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0" fillId="4" borderId="12" xfId="0" applyFill="1" applyBorder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41" fontId="7" fillId="4" borderId="7" xfId="2" applyFont="1" applyFill="1" applyBorder="1" applyAlignment="1">
      <alignment horizontal="center" vertical="center" wrapText="1"/>
    </xf>
    <xf numFmtId="41" fontId="13" fillId="5" borderId="0" xfId="2" applyFont="1" applyFill="1" applyBorder="1">
      <alignment vertical="center"/>
    </xf>
    <xf numFmtId="10" fontId="11" fillId="0" borderId="24" xfId="1" applyNumberFormat="1" applyFont="1" applyFill="1" applyBorder="1">
      <alignment vertical="center"/>
    </xf>
    <xf numFmtId="41" fontId="6" fillId="0" borderId="79" xfId="1" applyNumberFormat="1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41" fontId="13" fillId="5" borderId="1" xfId="2" applyFont="1" applyFill="1" applyBorder="1">
      <alignment vertical="center"/>
    </xf>
    <xf numFmtId="10" fontId="11" fillId="0" borderId="1" xfId="1" applyNumberFormat="1" applyFont="1" applyFill="1" applyBorder="1">
      <alignment vertical="center"/>
    </xf>
    <xf numFmtId="41" fontId="6" fillId="0" borderId="47" xfId="1" applyNumberFormat="1" applyFont="1" applyBorder="1" applyAlignment="1">
      <alignment horizontal="center" vertical="center"/>
    </xf>
    <xf numFmtId="41" fontId="11" fillId="5" borderId="33" xfId="2" applyFont="1" applyFill="1" applyBorder="1">
      <alignment vertical="center"/>
    </xf>
    <xf numFmtId="41" fontId="13" fillId="4" borderId="7" xfId="2" applyFont="1" applyFill="1" applyBorder="1">
      <alignment vertical="center"/>
    </xf>
    <xf numFmtId="10" fontId="11" fillId="4" borderId="7" xfId="1" applyNumberFormat="1" applyFont="1" applyFill="1" applyBorder="1">
      <alignment vertical="center"/>
    </xf>
    <xf numFmtId="41" fontId="0" fillId="4" borderId="7" xfId="0" applyNumberFormat="1" applyFill="1" applyBorder="1">
      <alignment vertical="center"/>
    </xf>
    <xf numFmtId="41" fontId="13" fillId="4" borderId="41" xfId="2" applyFont="1" applyFill="1" applyBorder="1">
      <alignment vertical="center"/>
    </xf>
    <xf numFmtId="10" fontId="11" fillId="4" borderId="41" xfId="1" applyNumberFormat="1" applyFont="1" applyFill="1" applyBorder="1">
      <alignment vertical="center"/>
    </xf>
    <xf numFmtId="41" fontId="0" fillId="4" borderId="41" xfId="0" applyNumberFormat="1" applyFill="1" applyBorder="1">
      <alignment vertical="center"/>
    </xf>
    <xf numFmtId="41" fontId="6" fillId="4" borderId="43" xfId="1" applyNumberFormat="1" applyFont="1" applyFill="1" applyBorder="1" applyAlignment="1">
      <alignment horizontal="center" vertical="center"/>
    </xf>
    <xf numFmtId="41" fontId="6" fillId="4" borderId="8" xfId="1" applyNumberFormat="1" applyFont="1" applyFill="1" applyBorder="1" applyAlignment="1">
      <alignment horizontal="center" vertical="center"/>
    </xf>
    <xf numFmtId="41" fontId="13" fillId="4" borderId="15" xfId="2" applyFont="1" applyFill="1" applyBorder="1">
      <alignment vertical="center"/>
    </xf>
    <xf numFmtId="10" fontId="11" fillId="4" borderId="15" xfId="1" applyNumberFormat="1" applyFont="1" applyFill="1" applyBorder="1">
      <alignment vertical="center"/>
    </xf>
    <xf numFmtId="41" fontId="0" fillId="4" borderId="15" xfId="0" applyNumberFormat="1" applyFill="1" applyBorder="1">
      <alignment vertical="center"/>
    </xf>
    <xf numFmtId="41" fontId="6" fillId="4" borderId="16" xfId="1" applyNumberFormat="1" applyFont="1" applyFill="1" applyBorder="1" applyAlignment="1">
      <alignment horizontal="center" vertical="center"/>
    </xf>
    <xf numFmtId="41" fontId="13" fillId="5" borderId="71" xfId="2" applyFont="1" applyFill="1" applyBorder="1">
      <alignment vertical="center"/>
    </xf>
    <xf numFmtId="0" fontId="6" fillId="4" borderId="51" xfId="0" applyFont="1" applyFill="1" applyBorder="1">
      <alignment vertical="center"/>
    </xf>
    <xf numFmtId="0" fontId="6" fillId="4" borderId="31" xfId="0" applyFont="1" applyFill="1" applyBorder="1">
      <alignment vertical="center"/>
    </xf>
    <xf numFmtId="0" fontId="6" fillId="4" borderId="34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6" fillId="4" borderId="39" xfId="0" applyFont="1" applyFill="1" applyBorder="1">
      <alignment vertical="center"/>
    </xf>
    <xf numFmtId="0" fontId="6" fillId="4" borderId="20" xfId="0" applyFont="1" applyFill="1" applyBorder="1">
      <alignment vertical="center"/>
    </xf>
    <xf numFmtId="182" fontId="11" fillId="0" borderId="21" xfId="1" applyNumberFormat="1" applyFont="1" applyFill="1" applyBorder="1">
      <alignment vertical="center"/>
    </xf>
    <xf numFmtId="181" fontId="11" fillId="0" borderId="21" xfId="1" applyNumberFormat="1" applyFont="1" applyFill="1" applyBorder="1">
      <alignment vertical="center"/>
    </xf>
    <xf numFmtId="41" fontId="14" fillId="5" borderId="35" xfId="2" applyFont="1" applyFill="1" applyBorder="1">
      <alignment vertical="center"/>
    </xf>
    <xf numFmtId="41" fontId="14" fillId="5" borderId="1" xfId="2" applyFont="1" applyFill="1" applyBorder="1">
      <alignment vertical="center"/>
    </xf>
    <xf numFmtId="181" fontId="11" fillId="0" borderId="25" xfId="1" applyNumberFormat="1" applyFont="1" applyFill="1" applyBorder="1">
      <alignment vertical="center"/>
    </xf>
    <xf numFmtId="41" fontId="14" fillId="5" borderId="48" xfId="2" applyFont="1" applyFill="1" applyBorder="1">
      <alignment vertical="center"/>
    </xf>
    <xf numFmtId="41" fontId="14" fillId="5" borderId="22" xfId="2" applyFont="1" applyFill="1" applyBorder="1">
      <alignment vertical="center"/>
    </xf>
    <xf numFmtId="41" fontId="14" fillId="5" borderId="69" xfId="2" applyFont="1" applyFill="1" applyBorder="1">
      <alignment vertical="center"/>
    </xf>
    <xf numFmtId="41" fontId="14" fillId="5" borderId="54" xfId="2" applyFont="1" applyFill="1" applyBorder="1">
      <alignment vertical="center"/>
    </xf>
    <xf numFmtId="181" fontId="11" fillId="0" borderId="38" xfId="1" applyNumberFormat="1" applyFont="1" applyFill="1" applyBorder="1">
      <alignment vertical="center"/>
    </xf>
    <xf numFmtId="181" fontId="11" fillId="0" borderId="7" xfId="1" applyNumberFormat="1" applyFont="1" applyFill="1" applyBorder="1">
      <alignment vertical="center"/>
    </xf>
    <xf numFmtId="41" fontId="6" fillId="0" borderId="65" xfId="1" applyNumberFormat="1" applyFont="1" applyBorder="1" applyAlignment="1">
      <alignment horizontal="center" vertical="center"/>
    </xf>
    <xf numFmtId="41" fontId="0" fillId="0" borderId="12" xfId="0" applyNumberFormat="1" applyBorder="1">
      <alignment vertical="center"/>
    </xf>
    <xf numFmtId="41" fontId="11" fillId="5" borderId="39" xfId="2" applyFont="1" applyFill="1" applyBorder="1">
      <alignment vertical="center"/>
    </xf>
    <xf numFmtId="41" fontId="11" fillId="5" borderId="24" xfId="2" applyFont="1" applyFill="1" applyBorder="1">
      <alignment vertical="center"/>
    </xf>
    <xf numFmtId="41" fontId="0" fillId="0" borderId="72" xfId="0" applyNumberFormat="1" applyBorder="1">
      <alignment vertical="center"/>
    </xf>
    <xf numFmtId="41" fontId="0" fillId="0" borderId="70" xfId="0" applyNumberFormat="1" applyBorder="1">
      <alignment vertical="center"/>
    </xf>
    <xf numFmtId="41" fontId="0" fillId="0" borderId="22" xfId="0" applyNumberFormat="1" applyBorder="1">
      <alignment vertical="center"/>
    </xf>
    <xf numFmtId="41" fontId="0" fillId="0" borderId="58" xfId="0" applyNumberFormat="1" applyBorder="1">
      <alignment vertical="center"/>
    </xf>
    <xf numFmtId="41" fontId="0" fillId="0" borderId="55" xfId="0" applyNumberFormat="1" applyBorder="1">
      <alignment vertical="center"/>
    </xf>
    <xf numFmtId="41" fontId="0" fillId="0" borderId="14" xfId="0" applyNumberFormat="1" applyBorder="1">
      <alignment vertical="center"/>
    </xf>
    <xf numFmtId="41" fontId="11" fillId="5" borderId="56" xfId="2" applyFont="1" applyFill="1" applyBorder="1">
      <alignment vertical="center"/>
    </xf>
    <xf numFmtId="41" fontId="11" fillId="5" borderId="57" xfId="2" applyFont="1" applyFill="1" applyBorder="1">
      <alignment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0" fillId="4" borderId="51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4" xfId="0" applyFill="1" applyBorder="1">
      <alignment vertical="center"/>
    </xf>
    <xf numFmtId="41" fontId="6" fillId="4" borderId="48" xfId="1" applyNumberFormat="1" applyFont="1" applyFill="1" applyBorder="1" applyAlignment="1">
      <alignment horizontal="center" vertical="center"/>
    </xf>
    <xf numFmtId="41" fontId="6" fillId="4" borderId="12" xfId="1" applyNumberFormat="1" applyFont="1" applyFill="1" applyBorder="1" applyAlignment="1">
      <alignment horizontal="center" vertical="center"/>
    </xf>
    <xf numFmtId="41" fontId="6" fillId="4" borderId="14" xfId="1" applyNumberFormat="1" applyFont="1" applyFill="1" applyBorder="1" applyAlignment="1">
      <alignment horizontal="center" vertical="center"/>
    </xf>
    <xf numFmtId="41" fontId="11" fillId="4" borderId="51" xfId="2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34" xfId="2" applyFont="1" applyFill="1" applyBorder="1">
      <alignment vertical="center"/>
    </xf>
    <xf numFmtId="10" fontId="11" fillId="4" borderId="38" xfId="1" applyNumberFormat="1" applyFont="1" applyFill="1" applyBorder="1">
      <alignment vertical="center"/>
    </xf>
    <xf numFmtId="41" fontId="6" fillId="4" borderId="59" xfId="1" applyNumberFormat="1" applyFont="1" applyFill="1" applyBorder="1" applyAlignment="1">
      <alignment horizontal="center" vertical="center"/>
    </xf>
    <xf numFmtId="41" fontId="13" fillId="4" borderId="42" xfId="2" applyFont="1" applyFill="1" applyBorder="1">
      <alignment vertical="center"/>
    </xf>
    <xf numFmtId="41" fontId="13" fillId="4" borderId="6" xfId="2" applyFont="1" applyFill="1" applyBorder="1">
      <alignment vertical="center"/>
    </xf>
    <xf numFmtId="41" fontId="13" fillId="4" borderId="13" xfId="2" applyFont="1" applyFill="1" applyBorder="1">
      <alignment vertical="center"/>
    </xf>
    <xf numFmtId="10" fontId="11" fillId="4" borderId="25" xfId="1" applyNumberFormat="1" applyFont="1" applyFill="1" applyBorder="1">
      <alignment vertical="center"/>
    </xf>
    <xf numFmtId="41" fontId="6" fillId="4" borderId="55" xfId="1" applyNumberFormat="1" applyFont="1" applyFill="1" applyBorder="1" applyAlignment="1">
      <alignment horizontal="center" vertical="center"/>
    </xf>
    <xf numFmtId="10" fontId="6" fillId="4" borderId="7" xfId="1" applyNumberFormat="1" applyFont="1" applyFill="1" applyBorder="1" applyAlignment="1">
      <alignment horizontal="center" vertical="center" wrapText="1"/>
    </xf>
    <xf numFmtId="41" fontId="6" fillId="4" borderId="8" xfId="0" applyNumberFormat="1" applyFont="1" applyFill="1" applyBorder="1" applyAlignment="1">
      <alignment horizontal="center" vertical="center" wrapText="1"/>
    </xf>
    <xf numFmtId="41" fontId="0" fillId="4" borderId="48" xfId="0" applyNumberFormat="1" applyFill="1" applyBorder="1">
      <alignment vertical="center"/>
    </xf>
    <xf numFmtId="41" fontId="0" fillId="4" borderId="12" xfId="0" applyNumberFormat="1" applyFill="1" applyBorder="1">
      <alignment vertical="center"/>
    </xf>
    <xf numFmtId="41" fontId="0" fillId="4" borderId="14" xfId="0" applyNumberFormat="1" applyFill="1" applyBorder="1">
      <alignment vertical="center"/>
    </xf>
    <xf numFmtId="41" fontId="13" fillId="5" borderId="7" xfId="2" applyFont="1" applyFill="1" applyBorder="1">
      <alignment vertical="center"/>
    </xf>
    <xf numFmtId="10" fontId="11" fillId="5" borderId="7" xfId="1" applyNumberFormat="1" applyFont="1" applyFill="1" applyBorder="1">
      <alignment vertical="center"/>
    </xf>
    <xf numFmtId="41" fontId="6" fillId="5" borderId="7" xfId="1" applyNumberFormat="1" applyFont="1" applyFill="1" applyBorder="1" applyAlignment="1">
      <alignment horizontal="center" vertical="center"/>
    </xf>
    <xf numFmtId="10" fontId="6" fillId="4" borderId="7" xfId="1" applyNumberFormat="1" applyFont="1" applyFill="1" applyBorder="1" applyAlignment="1">
      <alignment horizontal="right" vertical="center" wrapText="1"/>
    </xf>
    <xf numFmtId="41" fontId="14" fillId="5" borderId="45" xfId="2" applyFont="1" applyFill="1" applyBorder="1">
      <alignment vertical="center"/>
    </xf>
    <xf numFmtId="41" fontId="14" fillId="5" borderId="7" xfId="2" applyFont="1" applyFill="1" applyBorder="1">
      <alignment vertical="center"/>
    </xf>
    <xf numFmtId="41" fontId="14" fillId="5" borderId="49" xfId="2" applyFont="1" applyFill="1" applyBorder="1">
      <alignment vertical="center"/>
    </xf>
    <xf numFmtId="10" fontId="3" fillId="0" borderId="0" xfId="0" applyNumberFormat="1" applyFont="1" applyBorder="1" applyAlignment="1">
      <alignment vertical="center"/>
    </xf>
    <xf numFmtId="0" fontId="6" fillId="5" borderId="32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9" defaultPivotStyle="PivotStyleLight16"/>
  <colors>
    <mruColors>
      <color rgb="FFFB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AF45"/>
  <sheetViews>
    <sheetView tabSelected="1" zoomScale="85" zoomScaleNormal="85" zoomScaleSheetLayoutView="75" workbookViewId="0">
      <selection activeCell="I15" sqref="I15"/>
    </sheetView>
  </sheetViews>
  <sheetFormatPr defaultRowHeight="13.5" x14ac:dyDescent="0.15"/>
  <cols>
    <col min="1" max="1" width="0.6640625" customWidth="1"/>
    <col min="2" max="2" width="14.21875" customWidth="1"/>
    <col min="3" max="3" width="9.21875" customWidth="1"/>
    <col min="4" max="4" width="10.88671875" customWidth="1"/>
    <col min="5" max="5" width="8.109375" style="12" customWidth="1"/>
    <col min="6" max="6" width="15.21875" customWidth="1"/>
    <col min="7" max="7" width="14.33203125" customWidth="1"/>
    <col min="8" max="8" width="11.5546875" customWidth="1"/>
    <col min="9" max="9" width="11.88671875" customWidth="1"/>
    <col min="10" max="10" width="8.88671875" hidden="1" customWidth="1"/>
    <col min="11" max="11" width="11.77734375" hidden="1" customWidth="1"/>
    <col min="12" max="12" width="8.88671875" hidden="1" customWidth="1"/>
    <col min="13" max="13" width="15.21875" customWidth="1"/>
    <col min="14" max="14" width="14.33203125" customWidth="1"/>
    <col min="15" max="15" width="11.5546875" customWidth="1"/>
    <col min="16" max="16" width="11.88671875" customWidth="1"/>
    <col min="17" max="17" width="15.21875" customWidth="1"/>
    <col min="18" max="18" width="14.33203125" customWidth="1"/>
    <col min="19" max="19" width="16.5546875" bestFit="1" customWidth="1"/>
    <col min="20" max="20" width="11.88671875" customWidth="1"/>
    <col min="21" max="21" width="15.21875" customWidth="1"/>
    <col min="22" max="22" width="14.33203125" customWidth="1"/>
    <col min="23" max="23" width="11.5546875" customWidth="1"/>
    <col min="24" max="24" width="11.88671875" customWidth="1"/>
    <col min="25" max="25" width="15.21875" customWidth="1"/>
    <col min="26" max="26" width="14.33203125" customWidth="1"/>
    <col min="27" max="27" width="11.5546875" customWidth="1"/>
    <col min="28" max="28" width="11.88671875" customWidth="1"/>
    <col min="29" max="29" width="15.21875" customWidth="1"/>
    <col min="30" max="30" width="14.33203125" customWidth="1"/>
    <col min="31" max="31" width="11.5546875" customWidth="1"/>
    <col min="32" max="32" width="11.88671875" customWidth="1"/>
  </cols>
  <sheetData>
    <row r="1" spans="2:32" ht="22.5" customHeight="1" x14ac:dyDescent="0.15">
      <c r="B1" s="218" t="s">
        <v>59</v>
      </c>
      <c r="C1" s="218"/>
      <c r="D1" s="218"/>
      <c r="E1" s="218"/>
      <c r="F1" s="218"/>
      <c r="G1" s="218"/>
      <c r="H1" s="218"/>
      <c r="I1" s="218"/>
    </row>
    <row r="2" spans="2:32" ht="6.75" customHeight="1" x14ac:dyDescent="0.15">
      <c r="C2" s="2"/>
      <c r="D2" s="2"/>
      <c r="E2" s="3"/>
      <c r="F2" s="2"/>
      <c r="G2" s="2"/>
      <c r="H2" s="2"/>
      <c r="I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21" customHeight="1" x14ac:dyDescent="0.15">
      <c r="B3" s="9" t="s">
        <v>55</v>
      </c>
      <c r="C3" s="9"/>
      <c r="D3" s="9"/>
      <c r="E3" s="10"/>
      <c r="F3" s="9"/>
      <c r="G3" s="11"/>
      <c r="H3" s="11"/>
      <c r="I3" s="2"/>
      <c r="M3" s="9"/>
      <c r="N3" s="11"/>
      <c r="O3" s="11"/>
      <c r="P3" s="2"/>
      <c r="Q3" s="9"/>
      <c r="R3" s="11"/>
      <c r="S3" s="11"/>
      <c r="T3" s="2"/>
      <c r="U3" s="9"/>
      <c r="V3" s="11"/>
      <c r="W3" s="11"/>
      <c r="X3" s="2"/>
      <c r="Y3" s="9"/>
      <c r="Z3" s="11"/>
      <c r="AA3" s="11"/>
      <c r="AB3" s="2"/>
      <c r="AC3" s="9"/>
      <c r="AD3" s="11"/>
      <c r="AE3" s="11"/>
      <c r="AF3" s="2"/>
    </row>
    <row r="4" spans="2:32" ht="21" customHeight="1" x14ac:dyDescent="0.15">
      <c r="B4" s="7" t="s">
        <v>12</v>
      </c>
      <c r="C4" s="7"/>
      <c r="D4" s="7"/>
      <c r="E4" s="8"/>
      <c r="F4" s="7"/>
      <c r="G4" s="2"/>
      <c r="H4" s="2"/>
      <c r="I4" s="2"/>
      <c r="M4" s="7"/>
      <c r="N4" s="2"/>
      <c r="O4" s="2"/>
      <c r="P4" s="2"/>
      <c r="Q4" s="7"/>
      <c r="R4" s="2"/>
      <c r="S4" s="2"/>
      <c r="T4" s="2"/>
      <c r="U4" s="7"/>
      <c r="V4" s="2"/>
      <c r="W4" s="2"/>
      <c r="X4" s="2"/>
      <c r="Y4" s="7"/>
      <c r="Z4" s="2"/>
      <c r="AA4" s="2"/>
      <c r="AB4" s="2"/>
      <c r="AC4" s="7"/>
      <c r="AD4" s="2"/>
      <c r="AE4" s="2"/>
      <c r="AF4" s="2"/>
    </row>
    <row r="5" spans="2:32" ht="15.75" customHeight="1" thickBot="1" x14ac:dyDescent="0.2">
      <c r="C5" s="2"/>
      <c r="D5" s="2"/>
      <c r="E5" s="3"/>
      <c r="F5" s="2"/>
      <c r="G5" s="2"/>
      <c r="H5" s="2"/>
      <c r="I5" s="5" t="s">
        <v>14</v>
      </c>
      <c r="M5" s="2"/>
      <c r="N5" s="2"/>
      <c r="O5" s="2"/>
      <c r="P5" s="5" t="s">
        <v>14</v>
      </c>
      <c r="Q5" s="2"/>
      <c r="R5" s="2"/>
      <c r="S5" s="2"/>
      <c r="T5" s="5" t="s">
        <v>14</v>
      </c>
      <c r="U5" s="2"/>
      <c r="V5" s="2"/>
      <c r="W5" s="2"/>
      <c r="X5" s="5" t="s">
        <v>14</v>
      </c>
      <c r="Y5" s="2"/>
      <c r="Z5" s="2"/>
      <c r="AA5" s="2"/>
      <c r="AB5" s="5" t="s">
        <v>14</v>
      </c>
      <c r="AC5" s="2"/>
      <c r="AD5" s="2"/>
      <c r="AE5" s="2"/>
      <c r="AF5" s="5" t="s">
        <v>14</v>
      </c>
    </row>
    <row r="6" spans="2:32" ht="27" customHeight="1" x14ac:dyDescent="0.15">
      <c r="B6" s="219" t="s">
        <v>6</v>
      </c>
      <c r="C6" s="221" t="s">
        <v>11</v>
      </c>
      <c r="D6" s="223" t="s">
        <v>1</v>
      </c>
      <c r="E6" s="225" t="s">
        <v>5</v>
      </c>
      <c r="F6" s="227" t="s">
        <v>29</v>
      </c>
      <c r="G6" s="228"/>
      <c r="H6" s="228"/>
      <c r="I6" s="229"/>
      <c r="J6" s="98"/>
      <c r="K6" s="98"/>
      <c r="L6" s="98"/>
      <c r="M6" s="227" t="s">
        <v>30</v>
      </c>
      <c r="N6" s="228"/>
      <c r="O6" s="228"/>
      <c r="P6" s="229"/>
      <c r="Q6" s="228" t="s">
        <v>31</v>
      </c>
      <c r="R6" s="228"/>
      <c r="S6" s="228"/>
      <c r="T6" s="229"/>
      <c r="U6" s="228" t="s">
        <v>32</v>
      </c>
      <c r="V6" s="228"/>
      <c r="W6" s="228"/>
      <c r="X6" s="229"/>
      <c r="Y6" s="228" t="s">
        <v>33</v>
      </c>
      <c r="Z6" s="228"/>
      <c r="AA6" s="228"/>
      <c r="AB6" s="229"/>
      <c r="AC6" s="228" t="s">
        <v>34</v>
      </c>
      <c r="AD6" s="228"/>
      <c r="AE6" s="228"/>
      <c r="AF6" s="229"/>
    </row>
    <row r="7" spans="2:32" ht="37.5" customHeight="1" x14ac:dyDescent="0.15">
      <c r="B7" s="220"/>
      <c r="C7" s="222"/>
      <c r="D7" s="224"/>
      <c r="E7" s="226"/>
      <c r="F7" s="86" t="s">
        <v>57</v>
      </c>
      <c r="G7" s="87" t="s">
        <v>58</v>
      </c>
      <c r="H7" s="87" t="s">
        <v>0</v>
      </c>
      <c r="I7" s="96" t="s">
        <v>17</v>
      </c>
      <c r="J7" s="48" t="s">
        <v>18</v>
      </c>
      <c r="K7" s="6"/>
      <c r="L7" s="6"/>
      <c r="M7" s="86" t="str">
        <f>F7</f>
        <v>직전계약(A)
('22. 11. 7.)</v>
      </c>
      <c r="N7" s="87" t="str">
        <f>G7</f>
        <v>수정계약(B)
('23. 2. 7.)</v>
      </c>
      <c r="O7" s="87" t="s">
        <v>0</v>
      </c>
      <c r="P7" s="96" t="s">
        <v>17</v>
      </c>
      <c r="Q7" s="120" t="str">
        <f>F7</f>
        <v>직전계약(A)
('22. 11. 7.)</v>
      </c>
      <c r="R7" s="87" t="str">
        <f>N7</f>
        <v>수정계약(B)
('23. 2. 7.)</v>
      </c>
      <c r="S7" s="87" t="s">
        <v>0</v>
      </c>
      <c r="T7" s="96" t="s">
        <v>17</v>
      </c>
      <c r="U7" s="87" t="str">
        <f>Q7</f>
        <v>직전계약(A)
('22. 11. 7.)</v>
      </c>
      <c r="V7" s="87" t="str">
        <f>R7</f>
        <v>수정계약(B)
('23. 2. 7.)</v>
      </c>
      <c r="W7" s="87" t="s">
        <v>0</v>
      </c>
      <c r="X7" s="96" t="s">
        <v>17</v>
      </c>
      <c r="Y7" s="87" t="str">
        <f>U7</f>
        <v>직전계약(A)
('22. 11. 7.)</v>
      </c>
      <c r="Z7" s="87" t="str">
        <f>V7</f>
        <v>수정계약(B)
('23. 2. 7.)</v>
      </c>
      <c r="AA7" s="87" t="s">
        <v>0</v>
      </c>
      <c r="AB7" s="96" t="s">
        <v>17</v>
      </c>
      <c r="AC7" s="87" t="str">
        <f>Y7</f>
        <v>직전계약(A)
('22. 11. 7.)</v>
      </c>
      <c r="AD7" s="87" t="str">
        <f>Z7</f>
        <v>수정계약(B)
('23. 2. 7.)</v>
      </c>
      <c r="AE7" s="87" t="s">
        <v>0</v>
      </c>
      <c r="AF7" s="96" t="s">
        <v>17</v>
      </c>
    </row>
    <row r="8" spans="2:32" s="13" customFormat="1" ht="37.5" customHeight="1" x14ac:dyDescent="0.15">
      <c r="B8" s="230" t="s">
        <v>43</v>
      </c>
      <c r="C8" s="129" t="s">
        <v>44</v>
      </c>
      <c r="D8" s="123" t="s">
        <v>46</v>
      </c>
      <c r="E8" s="124" t="s">
        <v>41</v>
      </c>
      <c r="F8" s="125">
        <v>1102200</v>
      </c>
      <c r="G8" s="125">
        <v>1068100</v>
      </c>
      <c r="H8" s="205">
        <f>G8/F8</f>
        <v>0.96906187624750495</v>
      </c>
      <c r="I8" s="198">
        <f>G8-F8</f>
        <v>-34100</v>
      </c>
      <c r="J8" s="121"/>
      <c r="K8" s="115"/>
      <c r="L8" s="122"/>
      <c r="M8" s="125">
        <v>1102200</v>
      </c>
      <c r="N8" s="125">
        <v>1068100</v>
      </c>
      <c r="O8" s="197">
        <f>N8/M8</f>
        <v>0.96906187624750495</v>
      </c>
      <c r="P8" s="198">
        <f>N8-M8</f>
        <v>-34100</v>
      </c>
      <c r="Q8" s="125">
        <v>1102200</v>
      </c>
      <c r="R8" s="125">
        <v>1068100</v>
      </c>
      <c r="S8" s="197">
        <f>R8/Q8</f>
        <v>0.96906187624750495</v>
      </c>
      <c r="T8" s="198">
        <f>R8-Q8</f>
        <v>-34100</v>
      </c>
      <c r="U8" s="125">
        <v>1102200</v>
      </c>
      <c r="V8" s="125">
        <v>1068100</v>
      </c>
      <c r="W8" s="197">
        <f>V8/U8</f>
        <v>0.96906187624750495</v>
      </c>
      <c r="X8" s="198">
        <f>V8-U8</f>
        <v>-34100</v>
      </c>
      <c r="Y8" s="125">
        <v>1102200</v>
      </c>
      <c r="Z8" s="125">
        <v>1068100</v>
      </c>
      <c r="AA8" s="197">
        <f>Z8/Y8</f>
        <v>0.96906187624750495</v>
      </c>
      <c r="AB8" s="198">
        <f>Z8-Y8</f>
        <v>-34100</v>
      </c>
      <c r="AC8" s="125">
        <v>1102200</v>
      </c>
      <c r="AD8" s="125">
        <v>1068100</v>
      </c>
      <c r="AE8" s="197">
        <f>AD8/AC8</f>
        <v>0.96906187624750495</v>
      </c>
      <c r="AF8" s="198">
        <f>AD8-AC8</f>
        <v>-34100</v>
      </c>
    </row>
    <row r="9" spans="2:32" s="13" customFormat="1" ht="37.5" customHeight="1" x14ac:dyDescent="0.15">
      <c r="B9" s="231"/>
      <c r="C9" s="130" t="s">
        <v>45</v>
      </c>
      <c r="D9" s="123" t="s">
        <v>47</v>
      </c>
      <c r="E9" s="124" t="s">
        <v>42</v>
      </c>
      <c r="F9" s="125">
        <v>1096700</v>
      </c>
      <c r="G9" s="125">
        <v>1062600</v>
      </c>
      <c r="H9" s="205">
        <f t="shared" ref="H9:H10" si="0">G9/F9</f>
        <v>0.96890672016048141</v>
      </c>
      <c r="I9" s="198">
        <f t="shared" ref="I9:I10" si="1">G9-F9</f>
        <v>-34100</v>
      </c>
      <c r="J9" s="121"/>
      <c r="K9" s="115"/>
      <c r="L9" s="122"/>
      <c r="M9" s="125">
        <v>1096700</v>
      </c>
      <c r="N9" s="125">
        <v>1062600</v>
      </c>
      <c r="O9" s="197">
        <f t="shared" ref="O9:O10" si="2">N9/M9</f>
        <v>0.96890672016048141</v>
      </c>
      <c r="P9" s="198">
        <f t="shared" ref="P9:P10" si="3">N9-M9</f>
        <v>-34100</v>
      </c>
      <c r="Q9" s="125">
        <v>1096700</v>
      </c>
      <c r="R9" s="125">
        <v>1062600</v>
      </c>
      <c r="S9" s="197">
        <f t="shared" ref="S9:S10" si="4">R9/Q9</f>
        <v>0.96890672016048141</v>
      </c>
      <c r="T9" s="198">
        <f t="shared" ref="T9:T10" si="5">R9-Q9</f>
        <v>-34100</v>
      </c>
      <c r="U9" s="125">
        <v>1096700</v>
      </c>
      <c r="V9" s="125">
        <v>1062600</v>
      </c>
      <c r="W9" s="197">
        <f t="shared" ref="W9:W10" si="6">V9/U9</f>
        <v>0.96890672016048141</v>
      </c>
      <c r="X9" s="198">
        <f t="shared" ref="X9:X10" si="7">V9-U9</f>
        <v>-34100</v>
      </c>
      <c r="Y9" s="125">
        <v>1096700</v>
      </c>
      <c r="Z9" s="125">
        <v>1062600</v>
      </c>
      <c r="AA9" s="197">
        <f t="shared" ref="AA9:AA10" si="8">Z9/Y9</f>
        <v>0.96890672016048141</v>
      </c>
      <c r="AB9" s="198">
        <f t="shared" ref="AB9:AB10" si="9">Z9-Y9</f>
        <v>-34100</v>
      </c>
      <c r="AC9" s="125">
        <v>1096700</v>
      </c>
      <c r="AD9" s="125">
        <v>1062600</v>
      </c>
      <c r="AE9" s="197">
        <f t="shared" ref="AE9:AE10" si="10">AD9/AC9</f>
        <v>0.96890672016048141</v>
      </c>
      <c r="AF9" s="198">
        <f t="shared" ref="AF9:AF10" si="11">AD9-AC9</f>
        <v>-34100</v>
      </c>
    </row>
    <row r="10" spans="2:32" s="13" customFormat="1" ht="37.5" customHeight="1" x14ac:dyDescent="0.15">
      <c r="B10" s="232"/>
      <c r="C10" s="131"/>
      <c r="D10" s="123" t="s">
        <v>48</v>
      </c>
      <c r="E10" s="124" t="s">
        <v>42</v>
      </c>
      <c r="F10" s="125">
        <v>1096700</v>
      </c>
      <c r="G10" s="125">
        <v>1062600</v>
      </c>
      <c r="H10" s="205">
        <f t="shared" si="0"/>
        <v>0.96890672016048141</v>
      </c>
      <c r="I10" s="198">
        <f t="shared" si="1"/>
        <v>-34100</v>
      </c>
      <c r="J10" s="121"/>
      <c r="K10" s="115"/>
      <c r="L10" s="122"/>
      <c r="M10" s="125">
        <v>1096700</v>
      </c>
      <c r="N10" s="125">
        <v>1062600</v>
      </c>
      <c r="O10" s="197">
        <f t="shared" si="2"/>
        <v>0.96890672016048141</v>
      </c>
      <c r="P10" s="198">
        <f t="shared" si="3"/>
        <v>-34100</v>
      </c>
      <c r="Q10" s="125">
        <v>1096700</v>
      </c>
      <c r="R10" s="125">
        <v>1062600</v>
      </c>
      <c r="S10" s="197">
        <f t="shared" si="4"/>
        <v>0.96890672016048141</v>
      </c>
      <c r="T10" s="198">
        <f t="shared" si="5"/>
        <v>-34100</v>
      </c>
      <c r="U10" s="125">
        <v>1096700</v>
      </c>
      <c r="V10" s="125">
        <v>1062600</v>
      </c>
      <c r="W10" s="197">
        <f t="shared" si="6"/>
        <v>0.96890672016048141</v>
      </c>
      <c r="X10" s="198">
        <f t="shared" si="7"/>
        <v>-34100</v>
      </c>
      <c r="Y10" s="125">
        <v>1096700</v>
      </c>
      <c r="Z10" s="125">
        <v>1062600</v>
      </c>
      <c r="AA10" s="197">
        <f t="shared" si="8"/>
        <v>0.96890672016048141</v>
      </c>
      <c r="AB10" s="198">
        <f t="shared" si="9"/>
        <v>-34100</v>
      </c>
      <c r="AC10" s="125">
        <v>1096700</v>
      </c>
      <c r="AD10" s="125">
        <v>1062600</v>
      </c>
      <c r="AE10" s="197">
        <f t="shared" si="10"/>
        <v>0.96890672016048141</v>
      </c>
      <c r="AF10" s="198">
        <f t="shared" si="11"/>
        <v>-34100</v>
      </c>
    </row>
    <row r="11" spans="2:32" ht="30" customHeight="1" x14ac:dyDescent="0.15">
      <c r="B11" s="210" t="s">
        <v>25</v>
      </c>
      <c r="C11" s="116" t="s">
        <v>7</v>
      </c>
      <c r="D11" s="21" t="s">
        <v>36</v>
      </c>
      <c r="E11" s="108" t="s">
        <v>40</v>
      </c>
      <c r="F11" s="36">
        <v>1058060</v>
      </c>
      <c r="G11" s="44">
        <v>1024200</v>
      </c>
      <c r="H11" s="31">
        <f t="shared" ref="H11:H43" si="12">G11/F11</f>
        <v>0.9679980341379506</v>
      </c>
      <c r="I11" s="39">
        <f t="shared" ref="I11:I43" si="13">G11-F11</f>
        <v>-33860</v>
      </c>
      <c r="J11" s="6">
        <v>1</v>
      </c>
      <c r="K11" s="100">
        <f t="shared" ref="K11:K45" si="14">F11*H11</f>
        <v>1024200</v>
      </c>
      <c r="L11" s="100">
        <f t="shared" ref="L11:L45" si="15">G11-K11</f>
        <v>0</v>
      </c>
      <c r="M11" s="36">
        <v>1059290</v>
      </c>
      <c r="N11" s="44">
        <v>1025390</v>
      </c>
      <c r="O11" s="31">
        <f t="shared" ref="O11:O34" si="16">N11/M11</f>
        <v>0.96799743224235102</v>
      </c>
      <c r="P11" s="39">
        <f t="shared" ref="P11:P43" si="17">N11-M11</f>
        <v>-33900</v>
      </c>
      <c r="Q11" s="97"/>
      <c r="R11" s="157">
        <f>ROUNDDOWN((G11+G11+G11+N11+V11)/5,-1)</f>
        <v>1024870</v>
      </c>
      <c r="S11" s="155"/>
      <c r="T11" s="39"/>
      <c r="U11" s="97">
        <v>1060320</v>
      </c>
      <c r="V11" s="44">
        <v>1026390</v>
      </c>
      <c r="W11" s="31">
        <f>V11/U11</f>
        <v>0.96800022634676319</v>
      </c>
      <c r="X11" s="39">
        <f>V11-U11</f>
        <v>-33930</v>
      </c>
      <c r="Y11" s="97"/>
      <c r="Z11" s="157">
        <v>1024870</v>
      </c>
      <c r="AA11" s="31"/>
      <c r="AB11" s="39"/>
      <c r="AC11" s="97"/>
      <c r="AD11" s="157">
        <v>1024870</v>
      </c>
      <c r="AE11" s="31"/>
      <c r="AF11" s="39"/>
    </row>
    <row r="12" spans="2:32" ht="30" customHeight="1" x14ac:dyDescent="0.15">
      <c r="B12" s="210"/>
      <c r="C12" s="116" t="s">
        <v>9</v>
      </c>
      <c r="D12" s="19" t="s">
        <v>37</v>
      </c>
      <c r="E12" s="105" t="s">
        <v>8</v>
      </c>
      <c r="F12" s="32">
        <v>1052600</v>
      </c>
      <c r="G12" s="44">
        <v>1018740</v>
      </c>
      <c r="H12" s="31">
        <f t="shared" si="12"/>
        <v>0.96783203496104886</v>
      </c>
      <c r="I12" s="39">
        <f t="shared" si="13"/>
        <v>-33860</v>
      </c>
      <c r="J12" s="6">
        <v>1</v>
      </c>
      <c r="K12" s="100">
        <f t="shared" si="14"/>
        <v>1018740</v>
      </c>
      <c r="L12" s="100">
        <f t="shared" si="15"/>
        <v>0</v>
      </c>
      <c r="M12" s="32">
        <v>1053820</v>
      </c>
      <c r="N12" s="44">
        <v>1019920</v>
      </c>
      <c r="O12" s="31">
        <f t="shared" si="16"/>
        <v>0.96783131844147952</v>
      </c>
      <c r="P12" s="39">
        <f t="shared" si="17"/>
        <v>-33900</v>
      </c>
      <c r="Q12" s="42"/>
      <c r="R12" s="157">
        <f t="shared" ref="R12:R16" si="18">ROUNDDOWN((G12+G12+G12+N12+V12)/5,-1)</f>
        <v>1019410</v>
      </c>
      <c r="S12" s="156"/>
      <c r="T12" s="39"/>
      <c r="U12" s="42">
        <v>1054850</v>
      </c>
      <c r="V12" s="44">
        <v>1020920</v>
      </c>
      <c r="W12" s="31">
        <f t="shared" ref="W12:W16" si="19">V12/U12</f>
        <v>0.96783428923543635</v>
      </c>
      <c r="X12" s="39">
        <f t="shared" ref="X12:X16" si="20">V12-U12</f>
        <v>-33930</v>
      </c>
      <c r="Y12" s="42"/>
      <c r="Z12" s="157">
        <v>1019410</v>
      </c>
      <c r="AA12" s="31"/>
      <c r="AB12" s="39"/>
      <c r="AC12" s="42"/>
      <c r="AD12" s="157">
        <v>1019410</v>
      </c>
      <c r="AE12" s="31"/>
      <c r="AF12" s="39"/>
    </row>
    <row r="13" spans="2:32" ht="30" customHeight="1" x14ac:dyDescent="0.15">
      <c r="B13" s="210"/>
      <c r="C13" s="116"/>
      <c r="D13" s="22" t="s">
        <v>38</v>
      </c>
      <c r="E13" s="106" t="s">
        <v>8</v>
      </c>
      <c r="F13" s="32">
        <v>1052600</v>
      </c>
      <c r="G13" s="44">
        <v>1018740</v>
      </c>
      <c r="H13" s="31">
        <f t="shared" si="12"/>
        <v>0.96783203496104886</v>
      </c>
      <c r="I13" s="39">
        <f t="shared" si="13"/>
        <v>-33860</v>
      </c>
      <c r="J13" s="6">
        <v>6</v>
      </c>
      <c r="K13" s="100">
        <f t="shared" si="14"/>
        <v>1018740</v>
      </c>
      <c r="L13" s="100">
        <f t="shared" si="15"/>
        <v>0</v>
      </c>
      <c r="M13" s="32">
        <v>1053820</v>
      </c>
      <c r="N13" s="44">
        <v>1019920</v>
      </c>
      <c r="O13" s="31">
        <f t="shared" si="16"/>
        <v>0.96783131844147952</v>
      </c>
      <c r="P13" s="39">
        <f t="shared" si="17"/>
        <v>-33900</v>
      </c>
      <c r="Q13" s="42"/>
      <c r="R13" s="157">
        <f t="shared" si="18"/>
        <v>1019410</v>
      </c>
      <c r="S13" s="156"/>
      <c r="T13" s="39"/>
      <c r="U13" s="42">
        <v>1054850</v>
      </c>
      <c r="V13" s="44">
        <v>1020920</v>
      </c>
      <c r="W13" s="31">
        <f t="shared" si="19"/>
        <v>0.96783428923543635</v>
      </c>
      <c r="X13" s="39">
        <f t="shared" si="20"/>
        <v>-33930</v>
      </c>
      <c r="Y13" s="42"/>
      <c r="Z13" s="157">
        <v>1019410</v>
      </c>
      <c r="AA13" s="31"/>
      <c r="AB13" s="39"/>
      <c r="AC13" s="42"/>
      <c r="AD13" s="157">
        <v>1019410</v>
      </c>
      <c r="AE13" s="31"/>
      <c r="AF13" s="39"/>
    </row>
    <row r="14" spans="2:32" ht="30" customHeight="1" x14ac:dyDescent="0.15">
      <c r="B14" s="210"/>
      <c r="C14" s="117" t="s">
        <v>7</v>
      </c>
      <c r="D14" s="19" t="s">
        <v>2</v>
      </c>
      <c r="E14" s="105" t="s">
        <v>8</v>
      </c>
      <c r="F14" s="32">
        <v>1101770</v>
      </c>
      <c r="G14" s="44">
        <v>1065730</v>
      </c>
      <c r="H14" s="31">
        <f t="shared" si="12"/>
        <v>0.96728899861132545</v>
      </c>
      <c r="I14" s="39">
        <f t="shared" si="13"/>
        <v>-36040</v>
      </c>
      <c r="J14" s="6">
        <v>1</v>
      </c>
      <c r="K14" s="100">
        <f t="shared" si="14"/>
        <v>1065730</v>
      </c>
      <c r="L14" s="100">
        <f t="shared" si="15"/>
        <v>0</v>
      </c>
      <c r="M14" s="32">
        <v>1103020</v>
      </c>
      <c r="N14" s="44">
        <v>1069120</v>
      </c>
      <c r="O14" s="31">
        <f t="shared" si="16"/>
        <v>0.96926619644249423</v>
      </c>
      <c r="P14" s="39">
        <f t="shared" si="17"/>
        <v>-33900</v>
      </c>
      <c r="Q14" s="42"/>
      <c r="R14" s="157">
        <f t="shared" si="18"/>
        <v>1067290</v>
      </c>
      <c r="S14" s="156"/>
      <c r="T14" s="39"/>
      <c r="U14" s="42">
        <v>1104070</v>
      </c>
      <c r="V14" s="44">
        <v>1070140</v>
      </c>
      <c r="W14" s="31">
        <f t="shared" si="19"/>
        <v>0.96926825291874608</v>
      </c>
      <c r="X14" s="39">
        <f t="shared" si="20"/>
        <v>-33930</v>
      </c>
      <c r="Y14" s="42"/>
      <c r="Z14" s="157">
        <v>1067290</v>
      </c>
      <c r="AA14" s="31"/>
      <c r="AB14" s="39"/>
      <c r="AC14" s="42"/>
      <c r="AD14" s="157">
        <v>1067290</v>
      </c>
      <c r="AE14" s="31"/>
      <c r="AF14" s="39"/>
    </row>
    <row r="15" spans="2:32" ht="30" customHeight="1" x14ac:dyDescent="0.15">
      <c r="B15" s="210"/>
      <c r="C15" s="116" t="s">
        <v>10</v>
      </c>
      <c r="D15" s="19" t="s">
        <v>3</v>
      </c>
      <c r="E15" s="105" t="s">
        <v>8</v>
      </c>
      <c r="F15" s="32">
        <v>1096290</v>
      </c>
      <c r="G15" s="44">
        <v>1062430</v>
      </c>
      <c r="H15" s="31">
        <f t="shared" si="12"/>
        <v>0.96911401180344614</v>
      </c>
      <c r="I15" s="39">
        <f t="shared" si="13"/>
        <v>-33860</v>
      </c>
      <c r="J15" s="6">
        <v>1</v>
      </c>
      <c r="K15" s="100">
        <f t="shared" si="14"/>
        <v>1062430</v>
      </c>
      <c r="L15" s="100">
        <f t="shared" si="15"/>
        <v>0</v>
      </c>
      <c r="M15" s="32">
        <v>1097560</v>
      </c>
      <c r="N15" s="44">
        <v>1063660</v>
      </c>
      <c r="O15" s="31">
        <f t="shared" si="16"/>
        <v>0.96911330587849409</v>
      </c>
      <c r="P15" s="39">
        <f t="shared" si="17"/>
        <v>-33900</v>
      </c>
      <c r="Q15" s="42"/>
      <c r="R15" s="157">
        <f t="shared" si="18"/>
        <v>1063130</v>
      </c>
      <c r="S15" s="156"/>
      <c r="T15" s="39"/>
      <c r="U15" s="42">
        <v>1098630</v>
      </c>
      <c r="V15" s="44">
        <v>1064700</v>
      </c>
      <c r="W15" s="31">
        <f t="shared" si="19"/>
        <v>0.96911608093716717</v>
      </c>
      <c r="X15" s="39">
        <f t="shared" si="20"/>
        <v>-33930</v>
      </c>
      <c r="Y15" s="42"/>
      <c r="Z15" s="157">
        <v>1063130</v>
      </c>
      <c r="AA15" s="31"/>
      <c r="AB15" s="39"/>
      <c r="AC15" s="42"/>
      <c r="AD15" s="157">
        <v>1063130</v>
      </c>
      <c r="AE15" s="31"/>
      <c r="AF15" s="39"/>
    </row>
    <row r="16" spans="2:32" ht="30" customHeight="1" thickBot="1" x14ac:dyDescent="0.2">
      <c r="B16" s="210"/>
      <c r="C16" s="116"/>
      <c r="D16" s="22" t="s">
        <v>4</v>
      </c>
      <c r="E16" s="106" t="s">
        <v>8</v>
      </c>
      <c r="F16" s="33">
        <v>1096290</v>
      </c>
      <c r="G16" s="132">
        <v>1062430</v>
      </c>
      <c r="H16" s="133">
        <f t="shared" si="12"/>
        <v>0.96911401180344614</v>
      </c>
      <c r="I16" s="134">
        <f t="shared" si="13"/>
        <v>-33860</v>
      </c>
      <c r="J16" s="6">
        <v>6</v>
      </c>
      <c r="K16" s="100">
        <f t="shared" si="14"/>
        <v>1062430</v>
      </c>
      <c r="L16" s="100">
        <f t="shared" si="15"/>
        <v>0</v>
      </c>
      <c r="M16" s="33">
        <v>1097560</v>
      </c>
      <c r="N16" s="126">
        <v>1063660</v>
      </c>
      <c r="O16" s="133">
        <f t="shared" si="16"/>
        <v>0.96911330587849409</v>
      </c>
      <c r="P16" s="134">
        <f t="shared" si="17"/>
        <v>-33900</v>
      </c>
      <c r="Q16" s="135"/>
      <c r="R16" s="157">
        <f t="shared" si="18"/>
        <v>1063130</v>
      </c>
      <c r="S16" s="156"/>
      <c r="T16" s="134"/>
      <c r="U16" s="135">
        <v>1098630</v>
      </c>
      <c r="V16" s="132">
        <v>1064700</v>
      </c>
      <c r="W16" s="127">
        <f t="shared" si="19"/>
        <v>0.96911608093716717</v>
      </c>
      <c r="X16" s="128">
        <f t="shared" si="20"/>
        <v>-33930</v>
      </c>
      <c r="Y16" s="135"/>
      <c r="Z16" s="157">
        <v>1063130</v>
      </c>
      <c r="AA16" s="127"/>
      <c r="AB16" s="128"/>
      <c r="AC16" s="135"/>
      <c r="AD16" s="158">
        <v>1063130</v>
      </c>
      <c r="AE16" s="127"/>
      <c r="AF16" s="128"/>
    </row>
    <row r="17" spans="2:32" ht="30" customHeight="1" x14ac:dyDescent="0.15">
      <c r="B17" s="233" t="s">
        <v>49</v>
      </c>
      <c r="C17" s="152" t="s">
        <v>51</v>
      </c>
      <c r="D17" s="149" t="s">
        <v>35</v>
      </c>
      <c r="E17" s="178" t="s">
        <v>8</v>
      </c>
      <c r="F17" s="192">
        <v>1111330</v>
      </c>
      <c r="G17" s="139">
        <v>1077230</v>
      </c>
      <c r="H17" s="190">
        <f t="shared" si="12"/>
        <v>0.96931604473918642</v>
      </c>
      <c r="I17" s="191">
        <f>G17-F17</f>
        <v>-34100</v>
      </c>
      <c r="J17" s="181"/>
      <c r="K17" s="141">
        <f t="shared" si="14"/>
        <v>1077230</v>
      </c>
      <c r="L17" s="199">
        <f t="shared" si="15"/>
        <v>0</v>
      </c>
      <c r="M17" s="139">
        <v>1111330</v>
      </c>
      <c r="N17" s="139">
        <v>1077230</v>
      </c>
      <c r="O17" s="190">
        <f>N17/M17</f>
        <v>0.96931604473918642</v>
      </c>
      <c r="P17" s="191">
        <f>N17-M17</f>
        <v>-34100</v>
      </c>
      <c r="Q17" s="139">
        <v>1111330</v>
      </c>
      <c r="R17" s="139">
        <v>1077230</v>
      </c>
      <c r="S17" s="190">
        <f>R17/Q17</f>
        <v>0.96931604473918642</v>
      </c>
      <c r="T17" s="191">
        <f>R17-Q17</f>
        <v>-34100</v>
      </c>
      <c r="U17" s="139">
        <v>1111330</v>
      </c>
      <c r="V17" s="139">
        <v>1077230</v>
      </c>
      <c r="W17" s="190">
        <f>V17/U17</f>
        <v>0.96931604473918642</v>
      </c>
      <c r="X17" s="191">
        <f>V17-U17</f>
        <v>-34100</v>
      </c>
      <c r="Y17" s="139">
        <v>1111330</v>
      </c>
      <c r="Z17" s="139">
        <v>1077230</v>
      </c>
      <c r="AA17" s="190">
        <f>Z17/Y17</f>
        <v>0.96931604473918642</v>
      </c>
      <c r="AB17" s="191">
        <f>Z17-Y17</f>
        <v>-34100</v>
      </c>
      <c r="AC17" s="139">
        <v>1111330</v>
      </c>
      <c r="AD17" s="139">
        <v>1077230</v>
      </c>
      <c r="AE17" s="190">
        <f>AD17/AC17</f>
        <v>0.96931604473918642</v>
      </c>
      <c r="AF17" s="191">
        <f>AD17-AC17</f>
        <v>-34100</v>
      </c>
    </row>
    <row r="18" spans="2:32" ht="30" customHeight="1" x14ac:dyDescent="0.15">
      <c r="B18" s="234"/>
      <c r="C18" s="153" t="s">
        <v>45</v>
      </c>
      <c r="D18" s="150" t="s">
        <v>47</v>
      </c>
      <c r="E18" s="179" t="s">
        <v>42</v>
      </c>
      <c r="F18" s="193">
        <v>1105830</v>
      </c>
      <c r="G18" s="136">
        <v>1071730</v>
      </c>
      <c r="H18" s="137">
        <f t="shared" ref="H18:H19" si="21">G18/F18</f>
        <v>0.96916343380085546</v>
      </c>
      <c r="I18" s="143">
        <f t="shared" ref="I18:I19" si="22">G18-F18</f>
        <v>-34100</v>
      </c>
      <c r="J18" s="182"/>
      <c r="K18" s="138"/>
      <c r="L18" s="200"/>
      <c r="M18" s="136">
        <v>1105830</v>
      </c>
      <c r="N18" s="136">
        <v>1071730</v>
      </c>
      <c r="O18" s="137">
        <f t="shared" ref="O18:O19" si="23">N18/M18</f>
        <v>0.96916343380085546</v>
      </c>
      <c r="P18" s="143">
        <f t="shared" ref="P18:P19" si="24">N18-M18</f>
        <v>-34100</v>
      </c>
      <c r="Q18" s="136">
        <v>1105830</v>
      </c>
      <c r="R18" s="136">
        <v>1071730</v>
      </c>
      <c r="S18" s="137">
        <f t="shared" ref="S18:S19" si="25">R18/Q18</f>
        <v>0.96916343380085546</v>
      </c>
      <c r="T18" s="143">
        <f t="shared" ref="T18:T19" si="26">R18-Q18</f>
        <v>-34100</v>
      </c>
      <c r="U18" s="136">
        <v>1105830</v>
      </c>
      <c r="V18" s="136">
        <v>1071730</v>
      </c>
      <c r="W18" s="137">
        <f t="shared" ref="W18:W19" si="27">V18/U18</f>
        <v>0.96916343380085546</v>
      </c>
      <c r="X18" s="143">
        <f t="shared" ref="X18:X19" si="28">V18-U18</f>
        <v>-34100</v>
      </c>
      <c r="Y18" s="136">
        <v>1105830</v>
      </c>
      <c r="Z18" s="136">
        <v>1071730</v>
      </c>
      <c r="AA18" s="137">
        <f t="shared" ref="AA18:AA19" si="29">Z18/Y18</f>
        <v>0.96916343380085546</v>
      </c>
      <c r="AB18" s="143">
        <f t="shared" ref="AB18:AB19" si="30">Z18-Y18</f>
        <v>-34100</v>
      </c>
      <c r="AC18" s="136">
        <v>1105830</v>
      </c>
      <c r="AD18" s="136">
        <v>1071730</v>
      </c>
      <c r="AE18" s="137">
        <f t="shared" ref="AE18:AE19" si="31">AD18/AC18</f>
        <v>0.96916343380085546</v>
      </c>
      <c r="AF18" s="143">
        <f t="shared" ref="AF18:AF19" si="32">AD18-AC18</f>
        <v>-34100</v>
      </c>
    </row>
    <row r="19" spans="2:32" ht="30" customHeight="1" thickBot="1" x14ac:dyDescent="0.2">
      <c r="B19" s="235"/>
      <c r="C19" s="154"/>
      <c r="D19" s="151" t="s">
        <v>39</v>
      </c>
      <c r="E19" s="180" t="s">
        <v>41</v>
      </c>
      <c r="F19" s="194">
        <v>1105830</v>
      </c>
      <c r="G19" s="144">
        <v>1071730</v>
      </c>
      <c r="H19" s="195">
        <f t="shared" si="21"/>
        <v>0.96916343380085546</v>
      </c>
      <c r="I19" s="196">
        <f t="shared" si="22"/>
        <v>-34100</v>
      </c>
      <c r="J19" s="183"/>
      <c r="K19" s="146"/>
      <c r="L19" s="201"/>
      <c r="M19" s="144">
        <v>1105830</v>
      </c>
      <c r="N19" s="144">
        <v>1071730</v>
      </c>
      <c r="O19" s="195">
        <f t="shared" si="23"/>
        <v>0.96916343380085546</v>
      </c>
      <c r="P19" s="196">
        <f t="shared" si="24"/>
        <v>-34100</v>
      </c>
      <c r="Q19" s="144">
        <v>1105830</v>
      </c>
      <c r="R19" s="144">
        <v>1071730</v>
      </c>
      <c r="S19" s="195">
        <f t="shared" si="25"/>
        <v>0.96916343380085546</v>
      </c>
      <c r="T19" s="196">
        <f t="shared" si="26"/>
        <v>-34100</v>
      </c>
      <c r="U19" s="144">
        <v>1105830</v>
      </c>
      <c r="V19" s="144">
        <v>1071730</v>
      </c>
      <c r="W19" s="195">
        <f t="shared" si="27"/>
        <v>0.96916343380085546</v>
      </c>
      <c r="X19" s="196">
        <f t="shared" si="28"/>
        <v>-34100</v>
      </c>
      <c r="Y19" s="144">
        <v>1105830</v>
      </c>
      <c r="Z19" s="144">
        <v>1071730</v>
      </c>
      <c r="AA19" s="195">
        <f t="shared" si="29"/>
        <v>0.96916343380085546</v>
      </c>
      <c r="AB19" s="196">
        <f t="shared" si="30"/>
        <v>-34100</v>
      </c>
      <c r="AC19" s="144">
        <v>1105830</v>
      </c>
      <c r="AD19" s="144">
        <v>1071730</v>
      </c>
      <c r="AE19" s="195">
        <f t="shared" si="31"/>
        <v>0.96916343380085546</v>
      </c>
      <c r="AF19" s="196">
        <f t="shared" si="32"/>
        <v>-34100</v>
      </c>
    </row>
    <row r="20" spans="2:32" ht="30" customHeight="1" x14ac:dyDescent="0.15">
      <c r="B20" s="210" t="s">
        <v>27</v>
      </c>
      <c r="C20" s="116" t="s">
        <v>7</v>
      </c>
      <c r="D20" s="21" t="s">
        <v>2</v>
      </c>
      <c r="E20" s="108" t="s">
        <v>8</v>
      </c>
      <c r="F20" s="36">
        <v>1076300</v>
      </c>
      <c r="G20" s="46">
        <v>1042440</v>
      </c>
      <c r="H20" s="31">
        <f t="shared" si="12"/>
        <v>0.96854036978537583</v>
      </c>
      <c r="I20" s="39">
        <f t="shared" si="13"/>
        <v>-33860</v>
      </c>
      <c r="J20" s="6"/>
      <c r="K20" s="100">
        <f t="shared" si="14"/>
        <v>1042440</v>
      </c>
      <c r="L20" s="100">
        <f t="shared" si="15"/>
        <v>0</v>
      </c>
      <c r="M20" s="97">
        <v>1078500</v>
      </c>
      <c r="N20" s="44">
        <v>1044570</v>
      </c>
      <c r="O20" s="31">
        <f t="shared" si="16"/>
        <v>0.96853963838664814</v>
      </c>
      <c r="P20" s="39">
        <f t="shared" si="17"/>
        <v>-33930</v>
      </c>
      <c r="Q20" s="36">
        <v>1079000</v>
      </c>
      <c r="R20" s="46">
        <v>1045050</v>
      </c>
      <c r="S20" s="31">
        <f t="shared" ref="S20:S37" si="33">R20/Q20</f>
        <v>0.96853568118628364</v>
      </c>
      <c r="T20" s="39">
        <f t="shared" ref="T20:T43" si="34">R20-Q20</f>
        <v>-33950</v>
      </c>
      <c r="U20" s="36">
        <v>1078480</v>
      </c>
      <c r="V20" s="46">
        <v>1044550</v>
      </c>
      <c r="W20" s="31">
        <f t="shared" ref="W20:W25" si="35">V20/U20</f>
        <v>0.96853905496624881</v>
      </c>
      <c r="X20" s="39">
        <f t="shared" ref="X20:X25" si="36">V20-U20</f>
        <v>-33930</v>
      </c>
      <c r="Y20" s="36">
        <v>1078270</v>
      </c>
      <c r="Z20" s="46">
        <v>1044350</v>
      </c>
      <c r="AA20" s="31">
        <f t="shared" ref="AA20:AA25" si="37">Z20/Y20</f>
        <v>0.96854220186038742</v>
      </c>
      <c r="AB20" s="39">
        <f t="shared" ref="AB20:AB25" si="38">Z20-Y20</f>
        <v>-33920</v>
      </c>
      <c r="AC20" s="36">
        <v>1078410</v>
      </c>
      <c r="AD20" s="46">
        <v>1044480</v>
      </c>
      <c r="AE20" s="31">
        <f t="shared" ref="AE20:AE25" si="39">AD20/AC20</f>
        <v>0.96853701282443594</v>
      </c>
      <c r="AF20" s="39">
        <f t="shared" ref="AF20:AF25" si="40">AD20-AC20</f>
        <v>-33930</v>
      </c>
    </row>
    <row r="21" spans="2:32" ht="30" customHeight="1" x14ac:dyDescent="0.15">
      <c r="B21" s="210"/>
      <c r="C21" s="116" t="s">
        <v>9</v>
      </c>
      <c r="D21" s="19" t="s">
        <v>3</v>
      </c>
      <c r="E21" s="105" t="s">
        <v>8</v>
      </c>
      <c r="F21" s="32">
        <v>1070840</v>
      </c>
      <c r="G21" s="46">
        <v>1036980</v>
      </c>
      <c r="H21" s="31">
        <f t="shared" si="12"/>
        <v>0.96837996339322396</v>
      </c>
      <c r="I21" s="39">
        <f t="shared" si="13"/>
        <v>-33860</v>
      </c>
      <c r="J21" s="6"/>
      <c r="K21" s="100">
        <f t="shared" si="14"/>
        <v>1036980</v>
      </c>
      <c r="L21" s="100">
        <f t="shared" si="15"/>
        <v>0</v>
      </c>
      <c r="M21" s="42">
        <v>1073030</v>
      </c>
      <c r="N21" s="44">
        <v>1039100</v>
      </c>
      <c r="O21" s="31">
        <f t="shared" si="16"/>
        <v>0.96837926246237294</v>
      </c>
      <c r="P21" s="39">
        <f t="shared" si="17"/>
        <v>-33930</v>
      </c>
      <c r="Q21" s="32">
        <v>1073530</v>
      </c>
      <c r="R21" s="46">
        <v>1039580</v>
      </c>
      <c r="S21" s="31">
        <f t="shared" si="33"/>
        <v>0.96837535979432343</v>
      </c>
      <c r="T21" s="39">
        <f t="shared" si="34"/>
        <v>-33950</v>
      </c>
      <c r="U21" s="32">
        <v>1073010</v>
      </c>
      <c r="V21" s="46">
        <v>1039080</v>
      </c>
      <c r="W21" s="31">
        <f t="shared" si="35"/>
        <v>0.96837867307853609</v>
      </c>
      <c r="X21" s="39">
        <f t="shared" si="36"/>
        <v>-33930</v>
      </c>
      <c r="Y21" s="32">
        <v>1072800</v>
      </c>
      <c r="Z21" s="46">
        <v>1038880</v>
      </c>
      <c r="AA21" s="31">
        <f t="shared" si="37"/>
        <v>0.96838180462341539</v>
      </c>
      <c r="AB21" s="39">
        <f t="shared" si="38"/>
        <v>-33920</v>
      </c>
      <c r="AC21" s="32">
        <v>1072940</v>
      </c>
      <c r="AD21" s="46">
        <v>1039010</v>
      </c>
      <c r="AE21" s="31">
        <f t="shared" si="39"/>
        <v>0.96837661006207243</v>
      </c>
      <c r="AF21" s="39">
        <f t="shared" si="40"/>
        <v>-33930</v>
      </c>
    </row>
    <row r="22" spans="2:32" ht="30" customHeight="1" x14ac:dyDescent="0.15">
      <c r="B22" s="210"/>
      <c r="C22" s="116"/>
      <c r="D22" s="22" t="s">
        <v>4</v>
      </c>
      <c r="E22" s="106" t="s">
        <v>8</v>
      </c>
      <c r="F22" s="32">
        <v>1070840</v>
      </c>
      <c r="G22" s="46">
        <v>1036980</v>
      </c>
      <c r="H22" s="31">
        <f t="shared" si="12"/>
        <v>0.96837996339322396</v>
      </c>
      <c r="I22" s="39">
        <f t="shared" si="13"/>
        <v>-33860</v>
      </c>
      <c r="J22" s="6"/>
      <c r="K22" s="100">
        <f t="shared" si="14"/>
        <v>1036980</v>
      </c>
      <c r="L22" s="100">
        <f t="shared" si="15"/>
        <v>0</v>
      </c>
      <c r="M22" s="42">
        <v>1073030</v>
      </c>
      <c r="N22" s="44">
        <v>1039100</v>
      </c>
      <c r="O22" s="31">
        <f t="shared" si="16"/>
        <v>0.96837926246237294</v>
      </c>
      <c r="P22" s="39">
        <f t="shared" si="17"/>
        <v>-33930</v>
      </c>
      <c r="Q22" s="32">
        <v>1073530</v>
      </c>
      <c r="R22" s="46">
        <v>1039580</v>
      </c>
      <c r="S22" s="31">
        <f t="shared" si="33"/>
        <v>0.96837535979432343</v>
      </c>
      <c r="T22" s="39">
        <f t="shared" si="34"/>
        <v>-33950</v>
      </c>
      <c r="U22" s="32">
        <v>1073010</v>
      </c>
      <c r="V22" s="46">
        <v>1039080</v>
      </c>
      <c r="W22" s="31">
        <f t="shared" si="35"/>
        <v>0.96837867307853609</v>
      </c>
      <c r="X22" s="39">
        <f t="shared" si="36"/>
        <v>-33930</v>
      </c>
      <c r="Y22" s="32">
        <v>1072800</v>
      </c>
      <c r="Z22" s="46">
        <v>1038880</v>
      </c>
      <c r="AA22" s="31">
        <f t="shared" si="37"/>
        <v>0.96838180462341539</v>
      </c>
      <c r="AB22" s="39">
        <f t="shared" si="38"/>
        <v>-33920</v>
      </c>
      <c r="AC22" s="32">
        <v>1072940</v>
      </c>
      <c r="AD22" s="46">
        <v>1039010</v>
      </c>
      <c r="AE22" s="31">
        <f t="shared" si="39"/>
        <v>0.96837661006207243</v>
      </c>
      <c r="AF22" s="39">
        <f t="shared" si="40"/>
        <v>-33930</v>
      </c>
    </row>
    <row r="23" spans="2:32" ht="30" customHeight="1" x14ac:dyDescent="0.15">
      <c r="B23" s="210"/>
      <c r="C23" s="117" t="s">
        <v>7</v>
      </c>
      <c r="D23" s="19" t="s">
        <v>2</v>
      </c>
      <c r="E23" s="105" t="s">
        <v>8</v>
      </c>
      <c r="F23" s="32">
        <v>1120000</v>
      </c>
      <c r="G23" s="46">
        <v>1083950</v>
      </c>
      <c r="H23" s="31">
        <f t="shared" si="12"/>
        <v>0.96781249999999996</v>
      </c>
      <c r="I23" s="39">
        <f t="shared" si="13"/>
        <v>-36050</v>
      </c>
      <c r="J23" s="6"/>
      <c r="K23" s="100">
        <f t="shared" si="14"/>
        <v>1083950</v>
      </c>
      <c r="L23" s="100">
        <f t="shared" si="15"/>
        <v>0</v>
      </c>
      <c r="M23" s="42">
        <v>1122280</v>
      </c>
      <c r="N23" s="44">
        <v>1088350</v>
      </c>
      <c r="O23" s="31">
        <f t="shared" si="16"/>
        <v>0.96976690309013791</v>
      </c>
      <c r="P23" s="39">
        <f t="shared" si="17"/>
        <v>-33930</v>
      </c>
      <c r="Q23" s="32">
        <v>1122800</v>
      </c>
      <c r="R23" s="46">
        <v>1088850</v>
      </c>
      <c r="S23" s="31">
        <f t="shared" si="33"/>
        <v>0.96976309226932667</v>
      </c>
      <c r="T23" s="39">
        <f t="shared" si="34"/>
        <v>-33950</v>
      </c>
      <c r="U23" s="32">
        <v>1122260</v>
      </c>
      <c r="V23" s="46">
        <v>1088330</v>
      </c>
      <c r="W23" s="31">
        <f t="shared" si="35"/>
        <v>0.9697663643006077</v>
      </c>
      <c r="X23" s="39">
        <f t="shared" si="36"/>
        <v>-33930</v>
      </c>
      <c r="Y23" s="32">
        <v>1122020</v>
      </c>
      <c r="Z23" s="46">
        <v>1088100</v>
      </c>
      <c r="AA23" s="31">
        <f t="shared" si="37"/>
        <v>0.9697688098251368</v>
      </c>
      <c r="AB23" s="39">
        <f t="shared" si="38"/>
        <v>-33920</v>
      </c>
      <c r="AC23" s="32">
        <v>1122260</v>
      </c>
      <c r="AD23" s="46">
        <v>1088330</v>
      </c>
      <c r="AE23" s="31">
        <f t="shared" si="39"/>
        <v>0.9697663643006077</v>
      </c>
      <c r="AF23" s="39">
        <f t="shared" si="40"/>
        <v>-33930</v>
      </c>
    </row>
    <row r="24" spans="2:32" ht="30" customHeight="1" x14ac:dyDescent="0.15">
      <c r="B24" s="210"/>
      <c r="C24" s="116" t="s">
        <v>10</v>
      </c>
      <c r="D24" s="19" t="s">
        <v>3</v>
      </c>
      <c r="E24" s="105" t="s">
        <v>8</v>
      </c>
      <c r="F24" s="32">
        <v>1114530</v>
      </c>
      <c r="G24" s="46">
        <v>1080670</v>
      </c>
      <c r="H24" s="31">
        <f t="shared" si="12"/>
        <v>0.96961948085740179</v>
      </c>
      <c r="I24" s="39">
        <f t="shared" si="13"/>
        <v>-33860</v>
      </c>
      <c r="J24" s="6"/>
      <c r="K24" s="100">
        <f t="shared" si="14"/>
        <v>1080670</v>
      </c>
      <c r="L24" s="100">
        <f t="shared" si="15"/>
        <v>0</v>
      </c>
      <c r="M24" s="42">
        <v>1116810</v>
      </c>
      <c r="N24" s="44">
        <v>1082880</v>
      </c>
      <c r="O24" s="31">
        <f t="shared" si="16"/>
        <v>0.96961882504633734</v>
      </c>
      <c r="P24" s="39">
        <f t="shared" si="17"/>
        <v>-33930</v>
      </c>
      <c r="Q24" s="32">
        <v>1117330</v>
      </c>
      <c r="R24" s="46">
        <v>1083380</v>
      </c>
      <c r="S24" s="31">
        <f t="shared" si="33"/>
        <v>0.96961506448408263</v>
      </c>
      <c r="T24" s="39">
        <f t="shared" si="34"/>
        <v>-33950</v>
      </c>
      <c r="U24" s="32">
        <v>1116790</v>
      </c>
      <c r="V24" s="46">
        <v>1082860</v>
      </c>
      <c r="W24" s="31">
        <f t="shared" si="35"/>
        <v>0.9696182809659829</v>
      </c>
      <c r="X24" s="39">
        <f t="shared" si="36"/>
        <v>-33930</v>
      </c>
      <c r="Y24" s="32">
        <v>1116570</v>
      </c>
      <c r="Z24" s="46">
        <v>1082650</v>
      </c>
      <c r="AA24" s="31">
        <f t="shared" si="37"/>
        <v>0.96962125079484496</v>
      </c>
      <c r="AB24" s="39">
        <f t="shared" si="38"/>
        <v>-33920</v>
      </c>
      <c r="AC24" s="32">
        <v>1116790</v>
      </c>
      <c r="AD24" s="46">
        <v>1082860</v>
      </c>
      <c r="AE24" s="31">
        <f t="shared" si="39"/>
        <v>0.9696182809659829</v>
      </c>
      <c r="AF24" s="39">
        <f t="shared" si="40"/>
        <v>-33930</v>
      </c>
    </row>
    <row r="25" spans="2:32" ht="30" customHeight="1" thickBot="1" x14ac:dyDescent="0.2">
      <c r="B25" s="210"/>
      <c r="C25" s="116"/>
      <c r="D25" s="22" t="s">
        <v>4</v>
      </c>
      <c r="E25" s="106" t="s">
        <v>8</v>
      </c>
      <c r="F25" s="33">
        <v>1114530</v>
      </c>
      <c r="G25" s="148">
        <v>1080670</v>
      </c>
      <c r="H25" s="127">
        <f t="shared" si="12"/>
        <v>0.96961948085740179</v>
      </c>
      <c r="I25" s="128">
        <f t="shared" si="13"/>
        <v>-33860</v>
      </c>
      <c r="J25" s="6"/>
      <c r="K25" s="100">
        <f t="shared" si="14"/>
        <v>1080670</v>
      </c>
      <c r="L25" s="100">
        <f t="shared" si="15"/>
        <v>0</v>
      </c>
      <c r="M25" s="135">
        <v>1116810</v>
      </c>
      <c r="N25" s="126">
        <v>1082880</v>
      </c>
      <c r="O25" s="127">
        <f t="shared" si="16"/>
        <v>0.96961882504633734</v>
      </c>
      <c r="P25" s="128">
        <f t="shared" si="17"/>
        <v>-33930</v>
      </c>
      <c r="Q25" s="33">
        <v>1117330</v>
      </c>
      <c r="R25" s="148">
        <v>1083380</v>
      </c>
      <c r="S25" s="127">
        <f t="shared" si="33"/>
        <v>0.96961506448408263</v>
      </c>
      <c r="T25" s="128">
        <f t="shared" si="34"/>
        <v>-33950</v>
      </c>
      <c r="U25" s="33">
        <v>1116790</v>
      </c>
      <c r="V25" s="148">
        <v>1082860</v>
      </c>
      <c r="W25" s="127">
        <f t="shared" si="35"/>
        <v>0.9696182809659829</v>
      </c>
      <c r="X25" s="128">
        <f t="shared" si="36"/>
        <v>-33930</v>
      </c>
      <c r="Y25" s="33">
        <v>1116570</v>
      </c>
      <c r="Z25" s="148">
        <v>1082650</v>
      </c>
      <c r="AA25" s="127">
        <f t="shared" si="37"/>
        <v>0.96962125079484496</v>
      </c>
      <c r="AB25" s="128">
        <f t="shared" si="38"/>
        <v>-33920</v>
      </c>
      <c r="AC25" s="33">
        <v>1116790</v>
      </c>
      <c r="AD25" s="148">
        <v>1082860</v>
      </c>
      <c r="AE25" s="127">
        <f t="shared" si="39"/>
        <v>0.9696182809659829</v>
      </c>
      <c r="AF25" s="128">
        <f t="shared" si="40"/>
        <v>-33930</v>
      </c>
    </row>
    <row r="26" spans="2:32" ht="30" customHeight="1" x14ac:dyDescent="0.15">
      <c r="B26" s="215" t="s">
        <v>50</v>
      </c>
      <c r="C26" s="152" t="s">
        <v>52</v>
      </c>
      <c r="D26" s="149" t="s">
        <v>35</v>
      </c>
      <c r="E26" s="178" t="s">
        <v>8</v>
      </c>
      <c r="F26" s="139">
        <v>1137180</v>
      </c>
      <c r="G26" s="139">
        <v>1103080</v>
      </c>
      <c r="H26" s="190">
        <f>G26/F26</f>
        <v>0.97001354227123238</v>
      </c>
      <c r="I26" s="191">
        <f>G26-F26</f>
        <v>-34100</v>
      </c>
      <c r="J26" s="181"/>
      <c r="K26" s="141">
        <f t="shared" si="14"/>
        <v>1103080</v>
      </c>
      <c r="L26" s="199">
        <f t="shared" si="15"/>
        <v>0</v>
      </c>
      <c r="M26" s="139">
        <v>1137180</v>
      </c>
      <c r="N26" s="139">
        <v>1103080</v>
      </c>
      <c r="O26" s="190">
        <f>N26/M26</f>
        <v>0.97001354227123238</v>
      </c>
      <c r="P26" s="191">
        <f>N26-M26</f>
        <v>-34100</v>
      </c>
      <c r="Q26" s="139">
        <v>1137180</v>
      </c>
      <c r="R26" s="139">
        <v>1103080</v>
      </c>
      <c r="S26" s="190">
        <f>R26/Q26</f>
        <v>0.97001354227123238</v>
      </c>
      <c r="T26" s="191">
        <f>R26-Q26</f>
        <v>-34100</v>
      </c>
      <c r="U26" s="187"/>
      <c r="V26" s="139"/>
      <c r="W26" s="140"/>
      <c r="X26" s="184"/>
      <c r="Y26" s="139">
        <v>1137180</v>
      </c>
      <c r="Z26" s="139">
        <v>1103080</v>
      </c>
      <c r="AA26" s="140">
        <f>Z26/Y26</f>
        <v>0.97001354227123238</v>
      </c>
      <c r="AB26" s="142">
        <f>Z26-Y26</f>
        <v>-34100</v>
      </c>
      <c r="AC26" s="42"/>
      <c r="AD26" s="202"/>
      <c r="AE26" s="203"/>
      <c r="AF26" s="204"/>
    </row>
    <row r="27" spans="2:32" ht="30" customHeight="1" x14ac:dyDescent="0.15">
      <c r="B27" s="216"/>
      <c r="C27" s="153" t="s">
        <v>53</v>
      </c>
      <c r="D27" s="150" t="s">
        <v>3</v>
      </c>
      <c r="E27" s="179" t="s">
        <v>8</v>
      </c>
      <c r="F27" s="136">
        <v>1131680</v>
      </c>
      <c r="G27" s="136">
        <v>1097580</v>
      </c>
      <c r="H27" s="137">
        <f t="shared" ref="H27:H28" si="41">G27/F27</f>
        <v>0.96986780715396581</v>
      </c>
      <c r="I27" s="143">
        <f t="shared" ref="I27:I28" si="42">G27-F27</f>
        <v>-34100</v>
      </c>
      <c r="J27" s="182"/>
      <c r="K27" s="138"/>
      <c r="L27" s="200"/>
      <c r="M27" s="136">
        <v>1131680</v>
      </c>
      <c r="N27" s="136">
        <v>1097580</v>
      </c>
      <c r="O27" s="137">
        <f t="shared" ref="O27:O28" si="43">N27/M27</f>
        <v>0.96986780715396581</v>
      </c>
      <c r="P27" s="143">
        <f t="shared" ref="P27:P28" si="44">N27-M27</f>
        <v>-34100</v>
      </c>
      <c r="Q27" s="136">
        <v>1131680</v>
      </c>
      <c r="R27" s="136">
        <v>1097580</v>
      </c>
      <c r="S27" s="137">
        <f t="shared" ref="S27:S28" si="45">R27/Q27</f>
        <v>0.96986780715396581</v>
      </c>
      <c r="T27" s="143">
        <f t="shared" ref="T27:T28" si="46">R27-Q27</f>
        <v>-34100</v>
      </c>
      <c r="U27" s="188"/>
      <c r="V27" s="136"/>
      <c r="W27" s="137"/>
      <c r="X27" s="185"/>
      <c r="Y27" s="136">
        <v>1131680</v>
      </c>
      <c r="Z27" s="136">
        <v>1097580</v>
      </c>
      <c r="AA27" s="137">
        <f t="shared" ref="AA27:AA28" si="47">Z27/Y27</f>
        <v>0.96986780715396581</v>
      </c>
      <c r="AB27" s="143">
        <f t="shared" ref="AB27:AB28" si="48">Z27-Y27</f>
        <v>-34100</v>
      </c>
      <c r="AC27" s="42"/>
      <c r="AD27" s="202"/>
      <c r="AE27" s="203"/>
      <c r="AF27" s="204"/>
    </row>
    <row r="28" spans="2:32" ht="30" customHeight="1" thickBot="1" x14ac:dyDescent="0.2">
      <c r="B28" s="217"/>
      <c r="C28" s="154"/>
      <c r="D28" s="151" t="s">
        <v>4</v>
      </c>
      <c r="E28" s="180" t="s">
        <v>8</v>
      </c>
      <c r="F28" s="144">
        <v>1131680</v>
      </c>
      <c r="G28" s="144">
        <v>1097580</v>
      </c>
      <c r="H28" s="195">
        <f t="shared" si="41"/>
        <v>0.96986780715396581</v>
      </c>
      <c r="I28" s="196">
        <f t="shared" si="42"/>
        <v>-34100</v>
      </c>
      <c r="J28" s="183"/>
      <c r="K28" s="146"/>
      <c r="L28" s="201"/>
      <c r="M28" s="144">
        <v>1131680</v>
      </c>
      <c r="N28" s="144">
        <v>1097580</v>
      </c>
      <c r="O28" s="195">
        <f t="shared" si="43"/>
        <v>0.96986780715396581</v>
      </c>
      <c r="P28" s="196">
        <f t="shared" si="44"/>
        <v>-34100</v>
      </c>
      <c r="Q28" s="144">
        <v>1131680</v>
      </c>
      <c r="R28" s="144">
        <v>1097580</v>
      </c>
      <c r="S28" s="195">
        <f t="shared" si="45"/>
        <v>0.96986780715396581</v>
      </c>
      <c r="T28" s="196">
        <f t="shared" si="46"/>
        <v>-34100</v>
      </c>
      <c r="U28" s="189"/>
      <c r="V28" s="144"/>
      <c r="W28" s="145"/>
      <c r="X28" s="186"/>
      <c r="Y28" s="144">
        <v>1131680</v>
      </c>
      <c r="Z28" s="144">
        <v>1097580</v>
      </c>
      <c r="AA28" s="145">
        <f t="shared" si="47"/>
        <v>0.96986780715396581</v>
      </c>
      <c r="AB28" s="147">
        <f t="shared" si="48"/>
        <v>-34100</v>
      </c>
      <c r="AC28" s="42"/>
      <c r="AD28" s="202"/>
      <c r="AE28" s="203"/>
      <c r="AF28" s="204"/>
    </row>
    <row r="29" spans="2:32" ht="30" customHeight="1" x14ac:dyDescent="0.15">
      <c r="B29" s="210" t="s">
        <v>28</v>
      </c>
      <c r="C29" s="116" t="s">
        <v>7</v>
      </c>
      <c r="D29" s="21" t="s">
        <v>2</v>
      </c>
      <c r="E29" s="108" t="s">
        <v>8</v>
      </c>
      <c r="F29" s="97">
        <v>1114220</v>
      </c>
      <c r="G29" s="44">
        <v>1081010</v>
      </c>
      <c r="H29" s="31">
        <f t="shared" si="12"/>
        <v>0.97019439607976876</v>
      </c>
      <c r="I29" s="39">
        <f t="shared" si="13"/>
        <v>-33210</v>
      </c>
      <c r="J29" s="6"/>
      <c r="K29" s="100">
        <f t="shared" si="14"/>
        <v>1081010</v>
      </c>
      <c r="L29" s="100">
        <f t="shared" si="15"/>
        <v>0</v>
      </c>
      <c r="M29" s="97">
        <v>1116470</v>
      </c>
      <c r="N29" s="44">
        <v>1083200</v>
      </c>
      <c r="O29" s="31">
        <f t="shared" si="16"/>
        <v>0.97020072191818862</v>
      </c>
      <c r="P29" s="39">
        <f t="shared" si="17"/>
        <v>-33270</v>
      </c>
      <c r="Q29" s="34">
        <v>1115370</v>
      </c>
      <c r="R29" s="61">
        <v>1082130</v>
      </c>
      <c r="S29" s="112">
        <f t="shared" si="33"/>
        <v>0.97019823018370588</v>
      </c>
      <c r="T29" s="113">
        <f t="shared" si="34"/>
        <v>-33240</v>
      </c>
      <c r="U29" s="97"/>
      <c r="V29" s="44"/>
      <c r="W29" s="156"/>
      <c r="X29" s="39"/>
      <c r="Y29" s="97"/>
      <c r="Z29" s="157">
        <f>ROUNDDOWN((G29+N29+R29)/3,-1)</f>
        <v>1082110</v>
      </c>
      <c r="AA29" s="31"/>
      <c r="AB29" s="39"/>
      <c r="AC29" s="97"/>
      <c r="AD29" s="44"/>
      <c r="AE29" s="31"/>
      <c r="AF29" s="39"/>
    </row>
    <row r="30" spans="2:32" ht="30" customHeight="1" x14ac:dyDescent="0.15">
      <c r="B30" s="210"/>
      <c r="C30" s="116" t="s">
        <v>9</v>
      </c>
      <c r="D30" s="19" t="s">
        <v>3</v>
      </c>
      <c r="E30" s="105" t="s">
        <v>8</v>
      </c>
      <c r="F30" s="42">
        <v>1108760</v>
      </c>
      <c r="G30" s="44">
        <v>1075550</v>
      </c>
      <c r="H30" s="31">
        <f t="shared" si="12"/>
        <v>0.97004762076553985</v>
      </c>
      <c r="I30" s="39">
        <f t="shared" si="13"/>
        <v>-33210</v>
      </c>
      <c r="J30" s="6"/>
      <c r="K30" s="100">
        <f t="shared" si="14"/>
        <v>1075550</v>
      </c>
      <c r="L30" s="100">
        <f t="shared" si="15"/>
        <v>0</v>
      </c>
      <c r="M30" s="42">
        <v>1110980</v>
      </c>
      <c r="N30" s="44">
        <v>1077710</v>
      </c>
      <c r="O30" s="31">
        <f t="shared" si="16"/>
        <v>0.97005346630902445</v>
      </c>
      <c r="P30" s="39">
        <f t="shared" si="17"/>
        <v>-33270</v>
      </c>
      <c r="Q30" s="32">
        <v>1109900</v>
      </c>
      <c r="R30" s="44">
        <v>1076660</v>
      </c>
      <c r="S30" s="79">
        <f t="shared" si="33"/>
        <v>0.97005135597801606</v>
      </c>
      <c r="T30" s="114">
        <f t="shared" si="34"/>
        <v>-33240</v>
      </c>
      <c r="U30" s="42"/>
      <c r="V30" s="44"/>
      <c r="W30" s="156"/>
      <c r="X30" s="39"/>
      <c r="Y30" s="97"/>
      <c r="Z30" s="157">
        <f t="shared" ref="Z30:Z37" si="49">ROUNDDOWN((G30+N30+R30)/3,-1)</f>
        <v>1076640</v>
      </c>
      <c r="AA30" s="31"/>
      <c r="AB30" s="39"/>
      <c r="AC30" s="42"/>
      <c r="AD30" s="44"/>
      <c r="AE30" s="31"/>
      <c r="AF30" s="39"/>
    </row>
    <row r="31" spans="2:32" ht="30" customHeight="1" x14ac:dyDescent="0.15">
      <c r="B31" s="210"/>
      <c r="C31" s="116"/>
      <c r="D31" s="22" t="s">
        <v>4</v>
      </c>
      <c r="E31" s="106" t="s">
        <v>8</v>
      </c>
      <c r="F31" s="42">
        <v>1108760</v>
      </c>
      <c r="G31" s="44">
        <v>1075550</v>
      </c>
      <c r="H31" s="31">
        <f t="shared" si="12"/>
        <v>0.97004762076553985</v>
      </c>
      <c r="I31" s="39">
        <f t="shared" si="13"/>
        <v>-33210</v>
      </c>
      <c r="J31" s="6"/>
      <c r="K31" s="100">
        <f t="shared" si="14"/>
        <v>1075550</v>
      </c>
      <c r="L31" s="100">
        <f t="shared" si="15"/>
        <v>0</v>
      </c>
      <c r="M31" s="42">
        <v>1110980</v>
      </c>
      <c r="N31" s="44">
        <v>1077710</v>
      </c>
      <c r="O31" s="31">
        <f t="shared" si="16"/>
        <v>0.97005346630902445</v>
      </c>
      <c r="P31" s="39">
        <f t="shared" si="17"/>
        <v>-33270</v>
      </c>
      <c r="Q31" s="32">
        <v>1109900</v>
      </c>
      <c r="R31" s="44">
        <v>1076660</v>
      </c>
      <c r="S31" s="79">
        <f t="shared" si="33"/>
        <v>0.97005135597801606</v>
      </c>
      <c r="T31" s="114">
        <f t="shared" si="34"/>
        <v>-33240</v>
      </c>
      <c r="U31" s="42"/>
      <c r="V31" s="44"/>
      <c r="W31" s="156"/>
      <c r="X31" s="39"/>
      <c r="Y31" s="97"/>
      <c r="Z31" s="157">
        <f t="shared" si="49"/>
        <v>1076640</v>
      </c>
      <c r="AA31" s="31"/>
      <c r="AB31" s="39"/>
      <c r="AC31" s="42"/>
      <c r="AD31" s="44"/>
      <c r="AE31" s="31"/>
      <c r="AF31" s="39"/>
    </row>
    <row r="32" spans="2:32" ht="30" customHeight="1" x14ac:dyDescent="0.15">
      <c r="B32" s="210"/>
      <c r="C32" s="117" t="s">
        <v>7</v>
      </c>
      <c r="D32" s="19" t="s">
        <v>2</v>
      </c>
      <c r="E32" s="105" t="s">
        <v>8</v>
      </c>
      <c r="F32" s="42">
        <v>1157920</v>
      </c>
      <c r="G32" s="44">
        <v>1124710</v>
      </c>
      <c r="H32" s="31">
        <f t="shared" si="12"/>
        <v>0.97131926212519004</v>
      </c>
      <c r="I32" s="39">
        <f t="shared" si="13"/>
        <v>-33210</v>
      </c>
      <c r="J32" s="6"/>
      <c r="K32" s="100">
        <f t="shared" si="14"/>
        <v>1124710</v>
      </c>
      <c r="L32" s="100">
        <f t="shared" si="15"/>
        <v>0</v>
      </c>
      <c r="M32" s="42">
        <v>1160270</v>
      </c>
      <c r="N32" s="44">
        <v>1127000</v>
      </c>
      <c r="O32" s="31">
        <f t="shared" si="16"/>
        <v>0.97132563972178887</v>
      </c>
      <c r="P32" s="39">
        <f t="shared" si="17"/>
        <v>-33270</v>
      </c>
      <c r="Q32" s="32">
        <v>1159100</v>
      </c>
      <c r="R32" s="44">
        <v>1125860</v>
      </c>
      <c r="S32" s="79">
        <f t="shared" si="33"/>
        <v>0.97132257786213438</v>
      </c>
      <c r="T32" s="114">
        <f t="shared" si="34"/>
        <v>-33240</v>
      </c>
      <c r="U32" s="42"/>
      <c r="V32" s="44"/>
      <c r="W32" s="156"/>
      <c r="X32" s="39"/>
      <c r="Y32" s="97"/>
      <c r="Z32" s="157">
        <f t="shared" si="49"/>
        <v>1125850</v>
      </c>
      <c r="AA32" s="31"/>
      <c r="AB32" s="39"/>
      <c r="AC32" s="42"/>
      <c r="AD32" s="44"/>
      <c r="AE32" s="31"/>
      <c r="AF32" s="39"/>
    </row>
    <row r="33" spans="2:32" ht="30" customHeight="1" x14ac:dyDescent="0.15">
      <c r="B33" s="210"/>
      <c r="C33" s="116" t="s">
        <v>10</v>
      </c>
      <c r="D33" s="19" t="s">
        <v>3</v>
      </c>
      <c r="E33" s="105" t="s">
        <v>8</v>
      </c>
      <c r="F33" s="42">
        <v>1152450</v>
      </c>
      <c r="G33" s="44">
        <v>1119240</v>
      </c>
      <c r="H33" s="31">
        <f t="shared" si="12"/>
        <v>0.97118313158922298</v>
      </c>
      <c r="I33" s="39">
        <f t="shared" si="13"/>
        <v>-33210</v>
      </c>
      <c r="J33" s="6"/>
      <c r="K33" s="100">
        <f t="shared" si="14"/>
        <v>1119240</v>
      </c>
      <c r="L33" s="100">
        <f t="shared" si="15"/>
        <v>0</v>
      </c>
      <c r="M33" s="42">
        <v>1154760</v>
      </c>
      <c r="N33" s="44">
        <v>1121490</v>
      </c>
      <c r="O33" s="31">
        <f t="shared" si="16"/>
        <v>0.97118881845578298</v>
      </c>
      <c r="P33" s="39">
        <f t="shared" si="17"/>
        <v>-33270</v>
      </c>
      <c r="Q33" s="32">
        <v>1153640</v>
      </c>
      <c r="R33" s="44">
        <v>1120400</v>
      </c>
      <c r="S33" s="79">
        <f t="shared" si="33"/>
        <v>0.97118685205089972</v>
      </c>
      <c r="T33" s="114">
        <f t="shared" si="34"/>
        <v>-33240</v>
      </c>
      <c r="U33" s="42"/>
      <c r="V33" s="44"/>
      <c r="W33" s="156"/>
      <c r="X33" s="39"/>
      <c r="Y33" s="97"/>
      <c r="Z33" s="157">
        <f t="shared" si="49"/>
        <v>1120370</v>
      </c>
      <c r="AA33" s="31"/>
      <c r="AB33" s="39"/>
      <c r="AC33" s="42"/>
      <c r="AD33" s="44"/>
      <c r="AE33" s="31"/>
      <c r="AF33" s="39"/>
    </row>
    <row r="34" spans="2:32" ht="30" customHeight="1" x14ac:dyDescent="0.15">
      <c r="B34" s="210"/>
      <c r="C34" s="116"/>
      <c r="D34" s="22" t="s">
        <v>4</v>
      </c>
      <c r="E34" s="106" t="s">
        <v>8</v>
      </c>
      <c r="F34" s="42">
        <v>1152450</v>
      </c>
      <c r="G34" s="44">
        <v>1119240</v>
      </c>
      <c r="H34" s="31">
        <f t="shared" si="12"/>
        <v>0.97118313158922298</v>
      </c>
      <c r="I34" s="39">
        <f t="shared" si="13"/>
        <v>-33210</v>
      </c>
      <c r="J34" s="6"/>
      <c r="K34" s="100">
        <f t="shared" si="14"/>
        <v>1119240</v>
      </c>
      <c r="L34" s="100">
        <f t="shared" si="15"/>
        <v>0</v>
      </c>
      <c r="M34" s="42">
        <v>1154760</v>
      </c>
      <c r="N34" s="44">
        <v>1121490</v>
      </c>
      <c r="O34" s="31">
        <f t="shared" si="16"/>
        <v>0.97118881845578298</v>
      </c>
      <c r="P34" s="39">
        <f t="shared" si="17"/>
        <v>-33270</v>
      </c>
      <c r="Q34" s="32">
        <v>1153640</v>
      </c>
      <c r="R34" s="44">
        <v>1120400</v>
      </c>
      <c r="S34" s="79">
        <f t="shared" si="33"/>
        <v>0.97118685205089972</v>
      </c>
      <c r="T34" s="114">
        <f t="shared" si="34"/>
        <v>-33240</v>
      </c>
      <c r="U34" s="42"/>
      <c r="V34" s="44"/>
      <c r="W34" s="156"/>
      <c r="X34" s="39"/>
      <c r="Y34" s="97"/>
      <c r="Z34" s="157">
        <f t="shared" si="49"/>
        <v>1120370</v>
      </c>
      <c r="AA34" s="31"/>
      <c r="AB34" s="39"/>
      <c r="AC34" s="42"/>
      <c r="AD34" s="44"/>
      <c r="AE34" s="31"/>
      <c r="AF34" s="39"/>
    </row>
    <row r="35" spans="2:32" ht="30" customHeight="1" x14ac:dyDescent="0.15">
      <c r="B35" s="210"/>
      <c r="C35" s="117" t="s">
        <v>7</v>
      </c>
      <c r="D35" s="19" t="s">
        <v>2</v>
      </c>
      <c r="E35" s="105" t="s">
        <v>8</v>
      </c>
      <c r="F35" s="42">
        <v>1201600</v>
      </c>
      <c r="G35" s="44">
        <v>1168390</v>
      </c>
      <c r="H35" s="31">
        <f>G35/F35</f>
        <v>0.97236185086551263</v>
      </c>
      <c r="I35" s="39">
        <f t="shared" si="13"/>
        <v>-33210</v>
      </c>
      <c r="J35" s="6"/>
      <c r="K35" s="100">
        <f t="shared" si="14"/>
        <v>1168390</v>
      </c>
      <c r="L35" s="100">
        <f t="shared" si="15"/>
        <v>0</v>
      </c>
      <c r="M35" s="42">
        <v>1204030</v>
      </c>
      <c r="N35" s="44">
        <v>1170760</v>
      </c>
      <c r="O35" s="31">
        <f>N35/M35</f>
        <v>0.97236779814456453</v>
      </c>
      <c r="P35" s="39">
        <f t="shared" si="17"/>
        <v>-33270</v>
      </c>
      <c r="Q35" s="32">
        <v>1202840</v>
      </c>
      <c r="R35" s="44">
        <v>1169600</v>
      </c>
      <c r="S35" s="79">
        <f t="shared" si="33"/>
        <v>0.9723654018822121</v>
      </c>
      <c r="T35" s="114">
        <f t="shared" si="34"/>
        <v>-33240</v>
      </c>
      <c r="U35" s="42"/>
      <c r="V35" s="44"/>
      <c r="W35" s="156"/>
      <c r="X35" s="39"/>
      <c r="Y35" s="97"/>
      <c r="Z35" s="157">
        <f t="shared" si="49"/>
        <v>1169580</v>
      </c>
      <c r="AA35" s="31"/>
      <c r="AB35" s="39"/>
      <c r="AC35" s="42"/>
      <c r="AD35" s="44"/>
      <c r="AE35" s="31"/>
      <c r="AF35" s="39"/>
    </row>
    <row r="36" spans="2:32" ht="30" customHeight="1" x14ac:dyDescent="0.15">
      <c r="B36" s="210"/>
      <c r="C36" s="116" t="s">
        <v>15</v>
      </c>
      <c r="D36" s="19" t="s">
        <v>3</v>
      </c>
      <c r="E36" s="105" t="s">
        <v>8</v>
      </c>
      <c r="F36" s="42">
        <v>1196140</v>
      </c>
      <c r="G36" s="44">
        <v>1162930</v>
      </c>
      <c r="H36" s="31">
        <f t="shared" si="12"/>
        <v>0.97223569147424216</v>
      </c>
      <c r="I36" s="39">
        <f t="shared" si="13"/>
        <v>-33210</v>
      </c>
      <c r="J36" s="6"/>
      <c r="K36" s="100">
        <f t="shared" si="14"/>
        <v>1162930</v>
      </c>
      <c r="L36" s="100">
        <f t="shared" si="15"/>
        <v>0</v>
      </c>
      <c r="M36" s="42">
        <v>1198550</v>
      </c>
      <c r="N36" s="44">
        <v>1165280</v>
      </c>
      <c r="O36" s="31">
        <f t="shared" ref="O36" si="50">N36/M36</f>
        <v>0.97224145842893495</v>
      </c>
      <c r="P36" s="39">
        <f t="shared" si="17"/>
        <v>-33270</v>
      </c>
      <c r="Q36" s="32">
        <v>1197370</v>
      </c>
      <c r="R36" s="44">
        <v>1164130</v>
      </c>
      <c r="S36" s="79">
        <f t="shared" si="33"/>
        <v>0.97223915748682532</v>
      </c>
      <c r="T36" s="114">
        <f t="shared" si="34"/>
        <v>-33240</v>
      </c>
      <c r="U36" s="42"/>
      <c r="V36" s="44"/>
      <c r="W36" s="156"/>
      <c r="X36" s="39"/>
      <c r="Y36" s="97"/>
      <c r="Z36" s="157">
        <f t="shared" si="49"/>
        <v>1164110</v>
      </c>
      <c r="AA36" s="31"/>
      <c r="AB36" s="39"/>
      <c r="AC36" s="42"/>
      <c r="AD36" s="44"/>
      <c r="AE36" s="31"/>
      <c r="AF36" s="39"/>
    </row>
    <row r="37" spans="2:32" ht="30" customHeight="1" thickBot="1" x14ac:dyDescent="0.2">
      <c r="B37" s="211"/>
      <c r="C37" s="118"/>
      <c r="D37" s="26" t="s">
        <v>4</v>
      </c>
      <c r="E37" s="107" t="s">
        <v>8</v>
      </c>
      <c r="F37" s="101">
        <v>1196140</v>
      </c>
      <c r="G37" s="62">
        <v>1162930</v>
      </c>
      <c r="H37" s="38">
        <f>G37/F37</f>
        <v>0.97223569147424216</v>
      </c>
      <c r="I37" s="41">
        <f t="shared" si="13"/>
        <v>-33210</v>
      </c>
      <c r="J37" s="102"/>
      <c r="K37" s="103">
        <f t="shared" si="14"/>
        <v>1162930</v>
      </c>
      <c r="L37" s="103">
        <f t="shared" si="15"/>
        <v>0</v>
      </c>
      <c r="M37" s="101">
        <v>1198550</v>
      </c>
      <c r="N37" s="62">
        <v>1165280</v>
      </c>
      <c r="O37" s="38">
        <f>N37/M37</f>
        <v>0.97224145842893495</v>
      </c>
      <c r="P37" s="41">
        <f t="shared" si="17"/>
        <v>-33270</v>
      </c>
      <c r="Q37" s="35">
        <v>1197370</v>
      </c>
      <c r="R37" s="62">
        <v>1164130</v>
      </c>
      <c r="S37" s="38">
        <f t="shared" si="33"/>
        <v>0.97223915748682532</v>
      </c>
      <c r="T37" s="41">
        <f t="shared" si="34"/>
        <v>-33240</v>
      </c>
      <c r="U37" s="101"/>
      <c r="V37" s="62"/>
      <c r="W37" s="156"/>
      <c r="X37" s="41"/>
      <c r="Y37" s="97"/>
      <c r="Z37" s="157">
        <f t="shared" si="49"/>
        <v>1164110</v>
      </c>
      <c r="AA37" s="38"/>
      <c r="AB37" s="41"/>
      <c r="AC37" s="101"/>
      <c r="AD37" s="62"/>
      <c r="AE37" s="38"/>
      <c r="AF37" s="41"/>
    </row>
    <row r="38" spans="2:32" ht="30" customHeight="1" x14ac:dyDescent="0.15">
      <c r="B38" s="212" t="s">
        <v>24</v>
      </c>
      <c r="C38" s="119" t="s">
        <v>7</v>
      </c>
      <c r="D38" s="17" t="s">
        <v>2</v>
      </c>
      <c r="E38" s="104" t="s">
        <v>8</v>
      </c>
      <c r="F38" s="34">
        <v>1145400</v>
      </c>
      <c r="G38" s="45">
        <v>1111540</v>
      </c>
      <c r="H38" s="37">
        <f t="shared" si="12"/>
        <v>0.97043827483848433</v>
      </c>
      <c r="I38" s="40">
        <f t="shared" si="13"/>
        <v>-33860</v>
      </c>
      <c r="J38" s="98">
        <v>1</v>
      </c>
      <c r="K38" s="99">
        <f t="shared" si="14"/>
        <v>1111540</v>
      </c>
      <c r="L38" s="99">
        <f t="shared" si="15"/>
        <v>0</v>
      </c>
      <c r="M38" s="60">
        <v>1146670</v>
      </c>
      <c r="N38" s="61">
        <v>1112780</v>
      </c>
      <c r="O38" s="37">
        <f t="shared" ref="O38:O43" si="51">N38/M38</f>
        <v>0.97044485335798447</v>
      </c>
      <c r="P38" s="40">
        <f t="shared" si="17"/>
        <v>-33890</v>
      </c>
      <c r="Q38" s="34"/>
      <c r="R38" s="206">
        <f>ROUNDDOWN((G38+G38+N38)/3,-1)</f>
        <v>1111950</v>
      </c>
      <c r="S38" s="164"/>
      <c r="T38" s="40"/>
      <c r="U38" s="34"/>
      <c r="V38" s="45"/>
      <c r="W38" s="37"/>
      <c r="X38" s="40"/>
      <c r="Y38" s="34"/>
      <c r="Z38" s="160">
        <v>1111950</v>
      </c>
      <c r="AA38" s="37"/>
      <c r="AB38" s="40"/>
      <c r="AC38" s="34"/>
      <c r="AD38" s="160">
        <v>1111950</v>
      </c>
      <c r="AE38" s="37"/>
      <c r="AF38" s="40"/>
    </row>
    <row r="39" spans="2:32" ht="30" customHeight="1" x14ac:dyDescent="0.15">
      <c r="B39" s="213"/>
      <c r="C39" s="116" t="s">
        <v>15</v>
      </c>
      <c r="D39" s="19" t="s">
        <v>3</v>
      </c>
      <c r="E39" s="105" t="s">
        <v>8</v>
      </c>
      <c r="F39" s="32">
        <v>1139950</v>
      </c>
      <c r="G39" s="46">
        <v>1106090</v>
      </c>
      <c r="H39" s="31">
        <f t="shared" si="12"/>
        <v>0.97029694284837054</v>
      </c>
      <c r="I39" s="39">
        <f t="shared" si="13"/>
        <v>-33860</v>
      </c>
      <c r="J39" s="6">
        <v>1</v>
      </c>
      <c r="K39" s="100">
        <f t="shared" si="14"/>
        <v>1106090</v>
      </c>
      <c r="L39" s="100">
        <f t="shared" si="15"/>
        <v>0</v>
      </c>
      <c r="M39" s="42">
        <v>1141210</v>
      </c>
      <c r="N39" s="44">
        <v>1107320</v>
      </c>
      <c r="O39" s="31">
        <f t="shared" si="51"/>
        <v>0.97030344984709216</v>
      </c>
      <c r="P39" s="39">
        <f t="shared" si="17"/>
        <v>-33890</v>
      </c>
      <c r="Q39" s="32"/>
      <c r="R39" s="207">
        <f t="shared" ref="R39:R40" si="52">ROUNDDOWN((G39+G39+N39)/3,-1)</f>
        <v>1106500</v>
      </c>
      <c r="S39" s="165"/>
      <c r="T39" s="39"/>
      <c r="U39" s="32"/>
      <c r="V39" s="46"/>
      <c r="W39" s="31"/>
      <c r="X39" s="39"/>
      <c r="Y39" s="32"/>
      <c r="Z39" s="161">
        <v>1106500</v>
      </c>
      <c r="AA39" s="31"/>
      <c r="AB39" s="39"/>
      <c r="AC39" s="32"/>
      <c r="AD39" s="161">
        <v>1106500</v>
      </c>
      <c r="AE39" s="31"/>
      <c r="AF39" s="39"/>
    </row>
    <row r="40" spans="2:32" ht="30" customHeight="1" thickBot="1" x14ac:dyDescent="0.2">
      <c r="B40" s="214"/>
      <c r="C40" s="118"/>
      <c r="D40" s="26" t="s">
        <v>4</v>
      </c>
      <c r="E40" s="107" t="s">
        <v>8</v>
      </c>
      <c r="F40" s="35">
        <v>1139950</v>
      </c>
      <c r="G40" s="47">
        <v>1106090</v>
      </c>
      <c r="H40" s="38">
        <f t="shared" si="12"/>
        <v>0.97029694284837054</v>
      </c>
      <c r="I40" s="41">
        <f t="shared" si="13"/>
        <v>-33860</v>
      </c>
      <c r="J40" s="102">
        <v>6</v>
      </c>
      <c r="K40" s="103">
        <f t="shared" si="14"/>
        <v>1106090</v>
      </c>
      <c r="L40" s="103">
        <f t="shared" si="15"/>
        <v>0</v>
      </c>
      <c r="M40" s="101">
        <v>1141210</v>
      </c>
      <c r="N40" s="62">
        <v>1107320</v>
      </c>
      <c r="O40" s="38">
        <f t="shared" si="51"/>
        <v>0.97030344984709216</v>
      </c>
      <c r="P40" s="41">
        <f t="shared" si="17"/>
        <v>-33890</v>
      </c>
      <c r="Q40" s="35"/>
      <c r="R40" s="162">
        <f t="shared" si="52"/>
        <v>1106500</v>
      </c>
      <c r="S40" s="159"/>
      <c r="T40" s="41"/>
      <c r="U40" s="35"/>
      <c r="V40" s="47"/>
      <c r="W40" s="38"/>
      <c r="X40" s="41"/>
      <c r="Y40" s="35"/>
      <c r="Z40" s="162">
        <v>1106500</v>
      </c>
      <c r="AA40" s="38"/>
      <c r="AB40" s="41"/>
      <c r="AC40" s="35"/>
      <c r="AD40" s="162">
        <v>1106500</v>
      </c>
      <c r="AE40" s="38"/>
      <c r="AF40" s="41"/>
    </row>
    <row r="41" spans="2:32" ht="30" customHeight="1" x14ac:dyDescent="0.15">
      <c r="B41" s="213" t="s">
        <v>26</v>
      </c>
      <c r="C41" s="116" t="s">
        <v>7</v>
      </c>
      <c r="D41" s="21" t="s">
        <v>2</v>
      </c>
      <c r="E41" s="108" t="s">
        <v>8</v>
      </c>
      <c r="F41" s="97">
        <v>1163580</v>
      </c>
      <c r="G41" s="44">
        <v>1129720</v>
      </c>
      <c r="H41" s="31">
        <f t="shared" si="12"/>
        <v>0.97090015297615984</v>
      </c>
      <c r="I41" s="39">
        <f t="shared" si="13"/>
        <v>-33860</v>
      </c>
      <c r="J41" s="6"/>
      <c r="K41" s="100">
        <f t="shared" si="14"/>
        <v>1129720</v>
      </c>
      <c r="L41" s="100">
        <f t="shared" si="15"/>
        <v>0</v>
      </c>
      <c r="M41" s="97">
        <v>1166030</v>
      </c>
      <c r="N41" s="44">
        <v>1132100</v>
      </c>
      <c r="O41" s="31">
        <f t="shared" si="51"/>
        <v>0.97090126326080806</v>
      </c>
      <c r="P41" s="39">
        <f t="shared" si="17"/>
        <v>-33930</v>
      </c>
      <c r="Q41" s="97">
        <v>1166260</v>
      </c>
      <c r="R41" s="44">
        <v>1132320</v>
      </c>
      <c r="S41" s="31">
        <f t="shared" ref="S41:S43" si="53">R41/Q41</f>
        <v>0.97089842745185462</v>
      </c>
      <c r="T41" s="39">
        <f t="shared" si="34"/>
        <v>-33940</v>
      </c>
      <c r="U41" s="97"/>
      <c r="V41" s="44"/>
      <c r="W41" s="31"/>
      <c r="X41" s="39"/>
      <c r="Y41" s="34">
        <v>1163620</v>
      </c>
      <c r="Z41" s="61">
        <v>1129760</v>
      </c>
      <c r="AA41" s="112">
        <f>Z41/Y41</f>
        <v>0.97090115329746829</v>
      </c>
      <c r="AB41" s="113">
        <f>Z41-Y41</f>
        <v>-33860</v>
      </c>
      <c r="AC41" s="34"/>
      <c r="AD41" s="208">
        <f>ROUNDDOWN((G41+G41+N41+R41+Z41)/5,-1)</f>
        <v>1130720</v>
      </c>
      <c r="AE41" s="164"/>
      <c r="AF41" s="113"/>
    </row>
    <row r="42" spans="2:32" ht="30" customHeight="1" x14ac:dyDescent="0.15">
      <c r="B42" s="213"/>
      <c r="C42" s="116" t="s">
        <v>15</v>
      </c>
      <c r="D42" s="19" t="s">
        <v>3</v>
      </c>
      <c r="E42" s="105" t="s">
        <v>8</v>
      </c>
      <c r="F42" s="42">
        <v>1158110</v>
      </c>
      <c r="G42" s="44">
        <v>1124250</v>
      </c>
      <c r="H42" s="31">
        <f t="shared" si="12"/>
        <v>0.97076270820561084</v>
      </c>
      <c r="I42" s="39">
        <f t="shared" si="13"/>
        <v>-33860</v>
      </c>
      <c r="J42" s="6"/>
      <c r="K42" s="100">
        <f t="shared" si="14"/>
        <v>1124250</v>
      </c>
      <c r="L42" s="100">
        <f t="shared" si="15"/>
        <v>0</v>
      </c>
      <c r="M42" s="42">
        <v>1160560</v>
      </c>
      <c r="N42" s="44">
        <v>1126630</v>
      </c>
      <c r="O42" s="31">
        <f t="shared" si="51"/>
        <v>0.97076411387605988</v>
      </c>
      <c r="P42" s="39">
        <f t="shared" si="17"/>
        <v>-33930</v>
      </c>
      <c r="Q42" s="42">
        <v>1160780</v>
      </c>
      <c r="R42" s="44">
        <v>1126840</v>
      </c>
      <c r="S42" s="31">
        <f t="shared" si="53"/>
        <v>0.97076103999035135</v>
      </c>
      <c r="T42" s="39">
        <f t="shared" si="34"/>
        <v>-33940</v>
      </c>
      <c r="U42" s="42"/>
      <c r="V42" s="44"/>
      <c r="W42" s="31"/>
      <c r="X42" s="39"/>
      <c r="Y42" s="32">
        <v>1158160</v>
      </c>
      <c r="Z42" s="44">
        <v>1124300</v>
      </c>
      <c r="AA42" s="79">
        <f t="shared" ref="AA42:AA43" si="54">Z42/Y42</f>
        <v>0.97076397043586382</v>
      </c>
      <c r="AB42" s="114">
        <f t="shared" ref="AB42:AB43" si="55">Z42-Y42</f>
        <v>-33860</v>
      </c>
      <c r="AC42" s="32"/>
      <c r="AD42" s="207">
        <f t="shared" ref="AD42:AD43" si="56">ROUNDDOWN((G42+G42+N42+R42+Z42)/5,-1)</f>
        <v>1125250</v>
      </c>
      <c r="AE42" s="165"/>
      <c r="AF42" s="166"/>
    </row>
    <row r="43" spans="2:32" ht="30" customHeight="1" thickBot="1" x14ac:dyDescent="0.2">
      <c r="B43" s="214"/>
      <c r="C43" s="118"/>
      <c r="D43" s="26" t="s">
        <v>4</v>
      </c>
      <c r="E43" s="107" t="s">
        <v>8</v>
      </c>
      <c r="F43" s="35">
        <v>1158110</v>
      </c>
      <c r="G43" s="62">
        <v>1124250</v>
      </c>
      <c r="H43" s="38">
        <f t="shared" si="12"/>
        <v>0.97076270820561084</v>
      </c>
      <c r="I43" s="41">
        <f t="shared" si="13"/>
        <v>-33860</v>
      </c>
      <c r="J43" s="102"/>
      <c r="K43" s="103">
        <f t="shared" si="14"/>
        <v>1124250</v>
      </c>
      <c r="L43" s="103">
        <f t="shared" si="15"/>
        <v>0</v>
      </c>
      <c r="M43" s="101">
        <v>1160560</v>
      </c>
      <c r="N43" s="62">
        <v>1126630</v>
      </c>
      <c r="O43" s="38">
        <f t="shared" si="51"/>
        <v>0.97076411387605988</v>
      </c>
      <c r="P43" s="41">
        <f t="shared" si="17"/>
        <v>-33930</v>
      </c>
      <c r="Q43" s="35">
        <v>1160780</v>
      </c>
      <c r="R43" s="62">
        <v>1126840</v>
      </c>
      <c r="S43" s="38">
        <f t="shared" si="53"/>
        <v>0.97076103999035135</v>
      </c>
      <c r="T43" s="41">
        <f t="shared" si="34"/>
        <v>-33940</v>
      </c>
      <c r="U43" s="35"/>
      <c r="V43" s="62"/>
      <c r="W43" s="38"/>
      <c r="X43" s="41"/>
      <c r="Y43" s="35">
        <v>1158160</v>
      </c>
      <c r="Z43" s="62">
        <v>1124300</v>
      </c>
      <c r="AA43" s="38">
        <f t="shared" si="54"/>
        <v>0.97076397043586382</v>
      </c>
      <c r="AB43" s="41">
        <f t="shared" si="55"/>
        <v>-33860</v>
      </c>
      <c r="AC43" s="35"/>
      <c r="AD43" s="163">
        <f t="shared" si="56"/>
        <v>1125250</v>
      </c>
      <c r="AE43" s="159"/>
      <c r="AF43" s="41"/>
    </row>
    <row r="44" spans="2:32" ht="21.75" customHeight="1" x14ac:dyDescent="0.15">
      <c r="B44" t="s">
        <v>19</v>
      </c>
      <c r="D44" s="49"/>
      <c r="E44" s="109"/>
      <c r="F44" s="4">
        <f>SUM(F8:F43)</f>
        <v>40337320</v>
      </c>
      <c r="G44" s="110">
        <f>SUM(G8:G43)</f>
        <v>39117680</v>
      </c>
      <c r="H44" s="111">
        <f>G44/F44</f>
        <v>0.96976398035367739</v>
      </c>
      <c r="I44" s="64"/>
      <c r="J44" s="14">
        <f>SUM(J11:J43)</f>
        <v>24</v>
      </c>
      <c r="K44" s="4">
        <f t="shared" si="14"/>
        <v>39117680</v>
      </c>
      <c r="L44" s="4">
        <f t="shared" si="15"/>
        <v>0</v>
      </c>
      <c r="M44" s="4">
        <f>SUM(M8:M43)</f>
        <v>40390250</v>
      </c>
      <c r="N44" s="110">
        <f>SUM(N8:N43)</f>
        <v>39173480</v>
      </c>
      <c r="O44" s="111">
        <f>N44/M44</f>
        <v>0.96987466034500902</v>
      </c>
      <c r="P44" s="64"/>
      <c r="Q44" s="4">
        <f>SUM(Q8:Q43)</f>
        <v>30489600</v>
      </c>
      <c r="R44" s="110">
        <f>SUM(R8+R9+R10+R17+R18+R19+R20+R21+R22+R23+R24+R25+R26+R27+R28+R29+R30+R31+R32+R33+R34+R35+R36+R37+R41+R42+R43)</f>
        <v>29578020</v>
      </c>
      <c r="S44" s="111">
        <f>R44/Q44</f>
        <v>0.97010193639798492</v>
      </c>
      <c r="T44" s="64"/>
      <c r="U44" s="4">
        <f>SUM(U8:U25)</f>
        <v>19670280</v>
      </c>
      <c r="V44" s="110">
        <f>SUM(V8:V25)</f>
        <v>19058520</v>
      </c>
      <c r="W44" s="111">
        <f>V44/U44</f>
        <v>0.96889927342162896</v>
      </c>
      <c r="X44" s="64"/>
      <c r="Y44" s="4">
        <f>SUM(Y8+Y9+Y10+Y17+Y18+Y19+Y20+Y21+Y22+Y23+Y24+Y25+Y26+Y27+Y28+Y41+Y42+Y43)</f>
        <v>20078100</v>
      </c>
      <c r="Z44" s="110">
        <f>SUM(Z8+Z9+Z10+Z17+Z18+Z19+Z20+Z21+Z22+Z23+Z24+Z25+Z26+Z27+Z28+Z41+Z42+Z43)</f>
        <v>19466100</v>
      </c>
      <c r="AA44" s="111">
        <f>Z44/Y44</f>
        <v>0.96951902819489888</v>
      </c>
      <c r="AB44" s="64"/>
      <c r="AC44" s="4">
        <f>SUM(AC8+AC9+AC10+AC17+AC18+AC19+AC20+AC21+AC22+AC23+AC24+AC25)</f>
        <v>13198720</v>
      </c>
      <c r="AD44" s="110">
        <f>SUM(AD8+AD9+AD10+AD17+AD18+AD19+AD20+AD21+AD22+AD23+AD24+AD25)</f>
        <v>12790540</v>
      </c>
      <c r="AE44" s="111">
        <f>AD44/AC44</f>
        <v>0.96907427386898126</v>
      </c>
      <c r="AF44" s="209" t="e">
        <f>SUM(#REF!+#REF!+#REF!+H44+O44+S44+W44+AA44)/8</f>
        <v>#REF!</v>
      </c>
    </row>
    <row r="45" spans="2:32" x14ac:dyDescent="0.15">
      <c r="F45" s="4">
        <f>SUM(F11+F12+F13+F14+F15+F16+F20+F21+F22+F23+F24+F25+F29+F30+F31+F32+F33++F34+F35+F36+F37+F38+F39+F40+F41+F42+F43)</f>
        <v>30318190</v>
      </c>
      <c r="G45" s="4">
        <f>SUM(G11+G12+G13+G14+G15+G16+G20+G21+G22+G23+G24+G25+G29+G30+G31+G32+G33+G34+G35+G36+G37+G38+G39+G40+G41+G42+G43)</f>
        <v>29405450</v>
      </c>
      <c r="H45" s="16">
        <f>G45/F45</f>
        <v>0.969894640808043</v>
      </c>
      <c r="K45" s="4">
        <f t="shared" si="14"/>
        <v>29405450</v>
      </c>
      <c r="L45" s="4">
        <f t="shared" si="15"/>
        <v>0</v>
      </c>
      <c r="O45" s="16"/>
      <c r="S45" s="16"/>
      <c r="W45" s="16"/>
      <c r="AA45" s="16"/>
      <c r="AE45" s="16"/>
    </row>
  </sheetData>
  <mergeCells count="19">
    <mergeCell ref="B8:B10"/>
    <mergeCell ref="B17:B19"/>
    <mergeCell ref="Y6:AB6"/>
    <mergeCell ref="AC6:AF6"/>
    <mergeCell ref="M6:P6"/>
    <mergeCell ref="Q6:T6"/>
    <mergeCell ref="U6:X6"/>
    <mergeCell ref="B11:B16"/>
    <mergeCell ref="B1:I1"/>
    <mergeCell ref="B6:B7"/>
    <mergeCell ref="C6:C7"/>
    <mergeCell ref="D6:D7"/>
    <mergeCell ref="E6:E7"/>
    <mergeCell ref="F6:I6"/>
    <mergeCell ref="B20:B25"/>
    <mergeCell ref="B29:B37"/>
    <mergeCell ref="B38:B40"/>
    <mergeCell ref="B41:B43"/>
    <mergeCell ref="B26:B28"/>
  </mergeCells>
  <phoneticPr fontId="2" type="noConversion"/>
  <pageMargins left="0.19685039370078741" right="0.18" top="0.39370078740157483" bottom="0.24" header="0.23622047244094491" footer="0.1574803149606299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M35"/>
  <sheetViews>
    <sheetView topLeftCell="A12" zoomScaleNormal="100" zoomScaleSheetLayoutView="75" workbookViewId="0">
      <selection activeCell="F17" sqref="F17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59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">
        <v>55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36"/>
      <c r="D7" s="236"/>
      <c r="E7" s="238"/>
      <c r="F7" s="30" t="e">
        <f>#REF!</f>
        <v>#REF!</v>
      </c>
      <c r="G7" s="30" t="s">
        <v>56</v>
      </c>
      <c r="H7" s="54" t="s">
        <v>0</v>
      </c>
      <c r="I7" s="43" t="s">
        <v>17</v>
      </c>
    </row>
    <row r="8" spans="2:11" ht="25.15" customHeight="1" thickTop="1" x14ac:dyDescent="0.15">
      <c r="B8" s="243" t="s">
        <v>21</v>
      </c>
      <c r="C8" s="28" t="s">
        <v>7</v>
      </c>
      <c r="D8" s="65" t="s">
        <v>2</v>
      </c>
      <c r="E8" s="66" t="s">
        <v>8</v>
      </c>
      <c r="F8" s="67">
        <v>1058060</v>
      </c>
      <c r="G8" s="68">
        <v>1024200</v>
      </c>
      <c r="H8" s="69">
        <f t="shared" ref="H8:H34" si="0">G8/F8</f>
        <v>0.9679980341379506</v>
      </c>
      <c r="I8" s="70">
        <f t="shared" ref="I8:I13" si="1">G8-F8</f>
        <v>-33860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1052600</v>
      </c>
      <c r="G9" s="52">
        <v>1018740</v>
      </c>
      <c r="H9" s="55">
        <f t="shared" si="0"/>
        <v>0.96783203496104886</v>
      </c>
      <c r="I9" s="56">
        <f t="shared" si="1"/>
        <v>-33860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3">
        <v>1052600</v>
      </c>
      <c r="G10" s="52">
        <v>1018740</v>
      </c>
      <c r="H10" s="55">
        <f t="shared" si="0"/>
        <v>0.96783203496104886</v>
      </c>
      <c r="I10" s="56">
        <f t="shared" si="1"/>
        <v>-33860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1101770</v>
      </c>
      <c r="G11" s="52">
        <v>1067910</v>
      </c>
      <c r="H11" s="55">
        <f t="shared" si="0"/>
        <v>0.96926763299055152</v>
      </c>
      <c r="I11" s="56">
        <f t="shared" si="1"/>
        <v>-33860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1096290</v>
      </c>
      <c r="G12" s="52">
        <v>1062430</v>
      </c>
      <c r="H12" s="55">
        <f t="shared" si="0"/>
        <v>0.96911401180344614</v>
      </c>
      <c r="I12" s="56">
        <f t="shared" si="1"/>
        <v>-33860</v>
      </c>
      <c r="J12" s="4"/>
      <c r="K12" s="4"/>
    </row>
    <row r="13" spans="2:11" ht="25.15" customHeight="1" thickBot="1" x14ac:dyDescent="0.2">
      <c r="B13" s="244"/>
      <c r="C13" s="71"/>
      <c r="D13" s="72" t="s">
        <v>4</v>
      </c>
      <c r="E13" s="73" t="s">
        <v>8</v>
      </c>
      <c r="F13" s="74">
        <v>1096290</v>
      </c>
      <c r="G13" s="75">
        <v>1062430</v>
      </c>
      <c r="H13" s="76">
        <f t="shared" si="0"/>
        <v>0.96911401180344614</v>
      </c>
      <c r="I13" s="77">
        <f t="shared" si="1"/>
        <v>-33860</v>
      </c>
      <c r="J13" s="4"/>
      <c r="K13" s="4"/>
    </row>
    <row r="14" spans="2:11" ht="25.15" customHeight="1" thickTop="1" x14ac:dyDescent="0.15">
      <c r="B14" s="243" t="s">
        <v>22</v>
      </c>
      <c r="C14" s="28" t="s">
        <v>7</v>
      </c>
      <c r="D14" s="65" t="s">
        <v>2</v>
      </c>
      <c r="E14" s="66" t="s">
        <v>8</v>
      </c>
      <c r="F14" s="67">
        <v>1076300</v>
      </c>
      <c r="G14" s="68">
        <v>1042440</v>
      </c>
      <c r="H14" s="69">
        <f t="shared" si="0"/>
        <v>0.96854036978537583</v>
      </c>
      <c r="I14" s="70">
        <f t="shared" ref="I14:I19" si="2">G14-F14</f>
        <v>-33860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1070840</v>
      </c>
      <c r="G15" s="52">
        <v>1036980</v>
      </c>
      <c r="H15" s="55">
        <f t="shared" si="0"/>
        <v>0.96837996339322396</v>
      </c>
      <c r="I15" s="56">
        <f t="shared" si="2"/>
        <v>-33860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3">
        <v>1070840</v>
      </c>
      <c r="G16" s="52">
        <v>1036980</v>
      </c>
      <c r="H16" s="55">
        <f t="shared" si="0"/>
        <v>0.96837996339322396</v>
      </c>
      <c r="I16" s="56">
        <f t="shared" si="2"/>
        <v>-33860</v>
      </c>
      <c r="J16" s="4"/>
      <c r="K16" s="4"/>
    </row>
    <row r="17" spans="2:11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1120000</v>
      </c>
      <c r="G17" s="52">
        <v>1086140</v>
      </c>
      <c r="H17" s="55">
        <f t="shared" si="0"/>
        <v>0.96976785714285718</v>
      </c>
      <c r="I17" s="56">
        <f t="shared" si="2"/>
        <v>-33860</v>
      </c>
      <c r="J17" s="4"/>
      <c r="K17" s="4"/>
    </row>
    <row r="18" spans="2:11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1114530</v>
      </c>
      <c r="G18" s="52">
        <v>1080670</v>
      </c>
      <c r="H18" s="55">
        <f t="shared" si="0"/>
        <v>0.96961948085740179</v>
      </c>
      <c r="I18" s="56">
        <f t="shared" si="2"/>
        <v>-33860</v>
      </c>
      <c r="J18" s="4"/>
      <c r="K18" s="4"/>
    </row>
    <row r="19" spans="2:11" ht="25.15" customHeight="1" thickBot="1" x14ac:dyDescent="0.2">
      <c r="B19" s="244"/>
      <c r="C19" s="71"/>
      <c r="D19" s="72" t="s">
        <v>4</v>
      </c>
      <c r="E19" s="73" t="s">
        <v>8</v>
      </c>
      <c r="F19" s="74">
        <v>1114530</v>
      </c>
      <c r="G19" s="75">
        <v>1080670</v>
      </c>
      <c r="H19" s="76">
        <f t="shared" si="0"/>
        <v>0.96961948085740179</v>
      </c>
      <c r="I19" s="77">
        <f t="shared" si="2"/>
        <v>-33860</v>
      </c>
      <c r="J19" s="4"/>
      <c r="K19" s="4"/>
    </row>
    <row r="20" spans="2:11" ht="25.15" customHeight="1" thickTop="1" x14ac:dyDescent="0.15">
      <c r="B20" s="245" t="s">
        <v>23</v>
      </c>
      <c r="C20" s="28" t="s">
        <v>7</v>
      </c>
      <c r="D20" s="65" t="s">
        <v>2</v>
      </c>
      <c r="E20" s="66" t="s">
        <v>8</v>
      </c>
      <c r="F20" s="67">
        <v>1114220</v>
      </c>
      <c r="G20" s="68">
        <v>1081010</v>
      </c>
      <c r="H20" s="69">
        <f t="shared" si="0"/>
        <v>0.97019439607976876</v>
      </c>
      <c r="I20" s="70">
        <f t="shared" ref="I20:I34" si="3">G20-F20</f>
        <v>-33210</v>
      </c>
      <c r="J20" s="4"/>
      <c r="K20" s="4"/>
    </row>
    <row r="21" spans="2:11" ht="25.15" customHeight="1" x14ac:dyDescent="0.15">
      <c r="B21" s="246"/>
      <c r="C21" s="18" t="s">
        <v>9</v>
      </c>
      <c r="D21" s="19" t="s">
        <v>3</v>
      </c>
      <c r="E21" s="20" t="s">
        <v>8</v>
      </c>
      <c r="F21" s="32">
        <v>1108760</v>
      </c>
      <c r="G21" s="52">
        <v>1075550</v>
      </c>
      <c r="H21" s="55">
        <f t="shared" si="0"/>
        <v>0.97004762076553985</v>
      </c>
      <c r="I21" s="58">
        <f t="shared" si="3"/>
        <v>-33210</v>
      </c>
      <c r="J21" s="4"/>
      <c r="K21" s="4"/>
    </row>
    <row r="22" spans="2:11" ht="25.15" customHeight="1" x14ac:dyDescent="0.15">
      <c r="B22" s="246"/>
      <c r="C22" s="18"/>
      <c r="D22" s="22" t="s">
        <v>4</v>
      </c>
      <c r="E22" s="23" t="s">
        <v>8</v>
      </c>
      <c r="F22" s="33">
        <v>1108760</v>
      </c>
      <c r="G22" s="52">
        <v>1075550</v>
      </c>
      <c r="H22" s="55">
        <f t="shared" si="0"/>
        <v>0.97004762076553985</v>
      </c>
      <c r="I22" s="58">
        <f t="shared" si="3"/>
        <v>-33210</v>
      </c>
      <c r="J22" s="4"/>
      <c r="K22" s="4"/>
    </row>
    <row r="23" spans="2:11" ht="25.15" customHeight="1" x14ac:dyDescent="0.15">
      <c r="B23" s="246"/>
      <c r="C23" s="22" t="s">
        <v>7</v>
      </c>
      <c r="D23" s="19" t="s">
        <v>2</v>
      </c>
      <c r="E23" s="20" t="s">
        <v>8</v>
      </c>
      <c r="F23" s="32">
        <v>1157920</v>
      </c>
      <c r="G23" s="52">
        <v>1124710</v>
      </c>
      <c r="H23" s="55">
        <f t="shared" si="0"/>
        <v>0.97131926212519004</v>
      </c>
      <c r="I23" s="58">
        <f t="shared" si="3"/>
        <v>-33210</v>
      </c>
      <c r="J23" s="4"/>
      <c r="K23" s="4"/>
    </row>
    <row r="24" spans="2:11" ht="25.15" customHeight="1" x14ac:dyDescent="0.15">
      <c r="B24" s="246"/>
      <c r="C24" s="18" t="s">
        <v>10</v>
      </c>
      <c r="D24" s="19" t="s">
        <v>3</v>
      </c>
      <c r="E24" s="20" t="s">
        <v>8</v>
      </c>
      <c r="F24" s="32">
        <v>1152450</v>
      </c>
      <c r="G24" s="52">
        <v>1119240</v>
      </c>
      <c r="H24" s="55">
        <f t="shared" si="0"/>
        <v>0.97118313158922298</v>
      </c>
      <c r="I24" s="58">
        <f t="shared" si="3"/>
        <v>-33210</v>
      </c>
      <c r="J24" s="4"/>
      <c r="K24" s="4"/>
    </row>
    <row r="25" spans="2:11" ht="25.15" customHeight="1" x14ac:dyDescent="0.15">
      <c r="B25" s="246"/>
      <c r="C25" s="18"/>
      <c r="D25" s="22" t="s">
        <v>4</v>
      </c>
      <c r="E25" s="23" t="s">
        <v>8</v>
      </c>
      <c r="F25" s="33">
        <v>1152450</v>
      </c>
      <c r="G25" s="52">
        <v>1119240</v>
      </c>
      <c r="H25" s="55">
        <f t="shared" si="0"/>
        <v>0.97118313158922298</v>
      </c>
      <c r="I25" s="58">
        <f t="shared" si="3"/>
        <v>-33210</v>
      </c>
      <c r="J25" s="4"/>
      <c r="K25" s="4"/>
    </row>
    <row r="26" spans="2:11" ht="25.15" customHeight="1" x14ac:dyDescent="0.15">
      <c r="B26" s="246"/>
      <c r="C26" s="22" t="s">
        <v>7</v>
      </c>
      <c r="D26" s="19" t="s">
        <v>2</v>
      </c>
      <c r="E26" s="20" t="s">
        <v>8</v>
      </c>
      <c r="F26" s="32">
        <v>1201600</v>
      </c>
      <c r="G26" s="52">
        <v>1168390</v>
      </c>
      <c r="H26" s="55">
        <f t="shared" si="0"/>
        <v>0.97236185086551263</v>
      </c>
      <c r="I26" s="58">
        <f t="shared" si="3"/>
        <v>-33210</v>
      </c>
      <c r="J26" s="4"/>
      <c r="K26" s="4"/>
    </row>
    <row r="27" spans="2:11" ht="25.15" customHeight="1" x14ac:dyDescent="0.15">
      <c r="B27" s="246"/>
      <c r="C27" s="18" t="s">
        <v>15</v>
      </c>
      <c r="D27" s="19" t="s">
        <v>3</v>
      </c>
      <c r="E27" s="20" t="s">
        <v>8</v>
      </c>
      <c r="F27" s="32">
        <v>1196140</v>
      </c>
      <c r="G27" s="52">
        <v>1162930</v>
      </c>
      <c r="H27" s="55">
        <f t="shared" si="0"/>
        <v>0.97223569147424216</v>
      </c>
      <c r="I27" s="58">
        <f t="shared" si="3"/>
        <v>-33210</v>
      </c>
      <c r="J27" s="4"/>
      <c r="K27" s="4"/>
    </row>
    <row r="28" spans="2:11" ht="25.15" customHeight="1" thickBot="1" x14ac:dyDescent="0.2">
      <c r="B28" s="247"/>
      <c r="C28" s="71"/>
      <c r="D28" s="72" t="s">
        <v>4</v>
      </c>
      <c r="E28" s="73" t="s">
        <v>8</v>
      </c>
      <c r="F28" s="74">
        <v>1196140</v>
      </c>
      <c r="G28" s="75">
        <v>1162930</v>
      </c>
      <c r="H28" s="76">
        <f t="shared" si="0"/>
        <v>0.97223569147424216</v>
      </c>
      <c r="I28" s="78">
        <f t="shared" si="3"/>
        <v>-33210</v>
      </c>
      <c r="K28" s="4"/>
    </row>
    <row r="29" spans="2:11" ht="25.15" customHeight="1" thickTop="1" x14ac:dyDescent="0.15">
      <c r="B29" s="239" t="s">
        <v>20</v>
      </c>
      <c r="C29" s="28" t="s">
        <v>7</v>
      </c>
      <c r="D29" s="65" t="s">
        <v>2</v>
      </c>
      <c r="E29" s="66" t="s">
        <v>8</v>
      </c>
      <c r="F29" s="67">
        <v>1145400</v>
      </c>
      <c r="G29" s="68">
        <v>1111540</v>
      </c>
      <c r="H29" s="69">
        <f t="shared" si="0"/>
        <v>0.97043827483848433</v>
      </c>
      <c r="I29" s="70">
        <f t="shared" si="3"/>
        <v>-33860</v>
      </c>
      <c r="K29" s="4"/>
    </row>
    <row r="30" spans="2:11" ht="25.15" customHeight="1" x14ac:dyDescent="0.15">
      <c r="B30" s="240"/>
      <c r="C30" s="18" t="s">
        <v>15</v>
      </c>
      <c r="D30" s="19" t="s">
        <v>3</v>
      </c>
      <c r="E30" s="20" t="s">
        <v>8</v>
      </c>
      <c r="F30" s="32">
        <v>1139950</v>
      </c>
      <c r="G30" s="52">
        <v>1106090</v>
      </c>
      <c r="H30" s="55">
        <f t="shared" si="0"/>
        <v>0.97029694284837054</v>
      </c>
      <c r="I30" s="58">
        <f t="shared" si="3"/>
        <v>-33860</v>
      </c>
      <c r="K30" s="4"/>
    </row>
    <row r="31" spans="2:11" ht="25.15" customHeight="1" thickBot="1" x14ac:dyDescent="0.2">
      <c r="B31" s="241"/>
      <c r="C31" s="71"/>
      <c r="D31" s="72" t="s">
        <v>4</v>
      </c>
      <c r="E31" s="73" t="s">
        <v>8</v>
      </c>
      <c r="F31" s="74">
        <v>1139950</v>
      </c>
      <c r="G31" s="75">
        <v>1106090</v>
      </c>
      <c r="H31" s="76">
        <f t="shared" si="0"/>
        <v>0.97029694284837054</v>
      </c>
      <c r="I31" s="78">
        <f t="shared" si="3"/>
        <v>-33860</v>
      </c>
      <c r="K31" s="4"/>
    </row>
    <row r="32" spans="2:11" ht="25.15" customHeight="1" thickTop="1" x14ac:dyDescent="0.15">
      <c r="B32" s="240" t="s">
        <v>16</v>
      </c>
      <c r="C32" s="18" t="s">
        <v>7</v>
      </c>
      <c r="D32" s="21" t="s">
        <v>2</v>
      </c>
      <c r="E32" s="29" t="s">
        <v>8</v>
      </c>
      <c r="F32" s="36">
        <v>1163580</v>
      </c>
      <c r="G32" s="53">
        <v>1129720</v>
      </c>
      <c r="H32" s="55">
        <f t="shared" si="0"/>
        <v>0.97090015297615984</v>
      </c>
      <c r="I32" s="58">
        <f t="shared" si="3"/>
        <v>-33860</v>
      </c>
      <c r="K32" s="4"/>
    </row>
    <row r="33" spans="2:13" ht="25.15" customHeight="1" x14ac:dyDescent="0.15">
      <c r="B33" s="240"/>
      <c r="C33" s="18" t="s">
        <v>15</v>
      </c>
      <c r="D33" s="19" t="s">
        <v>3</v>
      </c>
      <c r="E33" s="20" t="s">
        <v>8</v>
      </c>
      <c r="F33" s="32">
        <v>1158110</v>
      </c>
      <c r="G33" s="52">
        <v>1124250</v>
      </c>
      <c r="H33" s="55">
        <f t="shared" si="0"/>
        <v>0.97076270820561084</v>
      </c>
      <c r="I33" s="58">
        <f t="shared" si="3"/>
        <v>-33860</v>
      </c>
      <c r="K33" s="4"/>
    </row>
    <row r="34" spans="2:13" ht="25.15" customHeight="1" thickBot="1" x14ac:dyDescent="0.2">
      <c r="B34" s="242"/>
      <c r="C34" s="25"/>
      <c r="D34" s="26" t="s">
        <v>4</v>
      </c>
      <c r="E34" s="27" t="s">
        <v>8</v>
      </c>
      <c r="F34" s="35">
        <v>1158110</v>
      </c>
      <c r="G34" s="51">
        <v>1124250</v>
      </c>
      <c r="H34" s="59">
        <f t="shared" si="0"/>
        <v>0.97076270820561084</v>
      </c>
      <c r="I34" s="57">
        <f t="shared" si="3"/>
        <v>-33860</v>
      </c>
      <c r="K34" s="4"/>
    </row>
    <row r="35" spans="2:13" ht="21.75" customHeight="1" x14ac:dyDescent="0.15">
      <c r="F35" s="4">
        <f>SUM(F8:F34)</f>
        <v>30318190</v>
      </c>
      <c r="G35" s="4">
        <f>SUM(G8:G34)</f>
        <v>29409820</v>
      </c>
      <c r="H35" s="50"/>
      <c r="I35" s="63">
        <f>G35-F35</f>
        <v>-908370</v>
      </c>
      <c r="M35" t="e">
        <f>#REF!/F35</f>
        <v>#REF!</v>
      </c>
    </row>
  </sheetData>
  <mergeCells count="11">
    <mergeCell ref="B1:H1"/>
    <mergeCell ref="C6:C7"/>
    <mergeCell ref="D6:D7"/>
    <mergeCell ref="E6:E7"/>
    <mergeCell ref="B6:B7"/>
    <mergeCell ref="F6:I6"/>
    <mergeCell ref="B29:B31"/>
    <mergeCell ref="B32:B34"/>
    <mergeCell ref="B8:B13"/>
    <mergeCell ref="B14:B19"/>
    <mergeCell ref="B20:B28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M26"/>
  <sheetViews>
    <sheetView topLeftCell="A2" zoomScaleNormal="100" zoomScaleSheetLayoutView="75" workbookViewId="0">
      <selection activeCell="F14" sqref="F14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59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36"/>
      <c r="D7" s="236"/>
      <c r="E7" s="238"/>
      <c r="F7" s="30" t="e">
        <f>'계약금액 변경내용(한국철강)'!F7</f>
        <v>#REF!</v>
      </c>
      <c r="G7" s="30" t="str">
        <f>'계약금액 변경내용(한국철강)'!G7</f>
        <v>수정 계약(B)
('23. 2. 7.)</v>
      </c>
      <c r="H7" s="54" t="s">
        <v>0</v>
      </c>
      <c r="I7" s="43" t="s">
        <v>17</v>
      </c>
    </row>
    <row r="8" spans="2:11" ht="25.15" customHeight="1" thickTop="1" x14ac:dyDescent="0.15">
      <c r="B8" s="243" t="s">
        <v>21</v>
      </c>
      <c r="C8" s="28" t="s">
        <v>7</v>
      </c>
      <c r="D8" s="65" t="s">
        <v>2</v>
      </c>
      <c r="E8" s="66" t="s">
        <v>8</v>
      </c>
      <c r="F8" s="67">
        <v>1058060</v>
      </c>
      <c r="G8" s="68">
        <v>1024200</v>
      </c>
      <c r="H8" s="69">
        <f t="shared" ref="H8:H25" si="0">G8/F8</f>
        <v>0.9679980341379506</v>
      </c>
      <c r="I8" s="70">
        <f t="shared" ref="I8:I25" si="1">G8-F8</f>
        <v>-33860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1052600</v>
      </c>
      <c r="G9" s="52">
        <v>1018740</v>
      </c>
      <c r="H9" s="55">
        <f t="shared" si="0"/>
        <v>0.96783203496104886</v>
      </c>
      <c r="I9" s="56">
        <f t="shared" si="1"/>
        <v>-33860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3">
        <v>1052600</v>
      </c>
      <c r="G10" s="52">
        <v>1018740</v>
      </c>
      <c r="H10" s="55">
        <f t="shared" si="0"/>
        <v>0.96783203496104886</v>
      </c>
      <c r="I10" s="56">
        <f t="shared" si="1"/>
        <v>-33860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1101770</v>
      </c>
      <c r="G11" s="52">
        <v>1067910</v>
      </c>
      <c r="H11" s="55">
        <f t="shared" si="0"/>
        <v>0.96926763299055152</v>
      </c>
      <c r="I11" s="56">
        <f t="shared" si="1"/>
        <v>-33860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1096290</v>
      </c>
      <c r="G12" s="52">
        <v>1062430</v>
      </c>
      <c r="H12" s="55">
        <f t="shared" si="0"/>
        <v>0.96911401180344614</v>
      </c>
      <c r="I12" s="56">
        <f t="shared" si="1"/>
        <v>-33860</v>
      </c>
      <c r="J12" s="4"/>
      <c r="K12" s="4"/>
    </row>
    <row r="13" spans="2:11" ht="25.15" customHeight="1" thickBot="1" x14ac:dyDescent="0.2">
      <c r="B13" s="244"/>
      <c r="C13" s="71"/>
      <c r="D13" s="72" t="s">
        <v>4</v>
      </c>
      <c r="E13" s="73" t="s">
        <v>8</v>
      </c>
      <c r="F13" s="74">
        <v>1096290</v>
      </c>
      <c r="G13" s="75">
        <v>1062430</v>
      </c>
      <c r="H13" s="76">
        <f t="shared" si="0"/>
        <v>0.96911401180344614</v>
      </c>
      <c r="I13" s="77">
        <f t="shared" si="1"/>
        <v>-33860</v>
      </c>
      <c r="J13" s="4"/>
      <c r="K13" s="4"/>
    </row>
    <row r="14" spans="2:11" ht="25.15" customHeight="1" thickTop="1" x14ac:dyDescent="0.15">
      <c r="B14" s="243" t="s">
        <v>22</v>
      </c>
      <c r="C14" s="28" t="s">
        <v>7</v>
      </c>
      <c r="D14" s="65" t="s">
        <v>2</v>
      </c>
      <c r="E14" s="66" t="s">
        <v>8</v>
      </c>
      <c r="F14" s="67">
        <v>1076300</v>
      </c>
      <c r="G14" s="68">
        <v>1042440</v>
      </c>
      <c r="H14" s="69">
        <f t="shared" si="0"/>
        <v>0.96854036978537583</v>
      </c>
      <c r="I14" s="70">
        <f t="shared" si="1"/>
        <v>-33860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1070840</v>
      </c>
      <c r="G15" s="52">
        <v>1036980</v>
      </c>
      <c r="H15" s="55">
        <f t="shared" si="0"/>
        <v>0.96837996339322396</v>
      </c>
      <c r="I15" s="56">
        <f t="shared" si="1"/>
        <v>-33860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3">
        <v>1070840</v>
      </c>
      <c r="G16" s="52">
        <v>1036980</v>
      </c>
      <c r="H16" s="55">
        <f t="shared" si="0"/>
        <v>0.96837996339322396</v>
      </c>
      <c r="I16" s="56">
        <f t="shared" si="1"/>
        <v>-33860</v>
      </c>
      <c r="J16" s="4"/>
      <c r="K16" s="4"/>
    </row>
    <row r="17" spans="2:13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1120000</v>
      </c>
      <c r="G17" s="52">
        <v>1086140</v>
      </c>
      <c r="H17" s="55">
        <f t="shared" si="0"/>
        <v>0.96976785714285718</v>
      </c>
      <c r="I17" s="56">
        <f t="shared" si="1"/>
        <v>-33860</v>
      </c>
      <c r="J17" s="4"/>
      <c r="K17" s="4"/>
    </row>
    <row r="18" spans="2:13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1114530</v>
      </c>
      <c r="G18" s="52">
        <v>1080670</v>
      </c>
      <c r="H18" s="55">
        <f t="shared" si="0"/>
        <v>0.96961948085740179</v>
      </c>
      <c r="I18" s="56">
        <f t="shared" si="1"/>
        <v>-33860</v>
      </c>
      <c r="J18" s="4"/>
      <c r="K18" s="4"/>
    </row>
    <row r="19" spans="2:13" ht="25.15" customHeight="1" thickBot="1" x14ac:dyDescent="0.2">
      <c r="B19" s="244"/>
      <c r="C19" s="71"/>
      <c r="D19" s="72" t="s">
        <v>4</v>
      </c>
      <c r="E19" s="73" t="s">
        <v>8</v>
      </c>
      <c r="F19" s="74">
        <v>1114530</v>
      </c>
      <c r="G19" s="75">
        <v>1080670</v>
      </c>
      <c r="H19" s="76">
        <f t="shared" si="0"/>
        <v>0.96961948085740179</v>
      </c>
      <c r="I19" s="77">
        <f t="shared" si="1"/>
        <v>-33860</v>
      </c>
      <c r="J19" s="4"/>
      <c r="K19" s="4"/>
    </row>
    <row r="20" spans="2:13" ht="25.15" customHeight="1" thickTop="1" x14ac:dyDescent="0.15">
      <c r="B20" s="239" t="s">
        <v>20</v>
      </c>
      <c r="C20" s="28" t="s">
        <v>7</v>
      </c>
      <c r="D20" s="65" t="s">
        <v>2</v>
      </c>
      <c r="E20" s="66" t="s">
        <v>8</v>
      </c>
      <c r="F20" s="67">
        <v>1145400</v>
      </c>
      <c r="G20" s="68">
        <v>1111540</v>
      </c>
      <c r="H20" s="69">
        <f t="shared" si="0"/>
        <v>0.97043827483848433</v>
      </c>
      <c r="I20" s="70">
        <f t="shared" si="1"/>
        <v>-33860</v>
      </c>
      <c r="K20" s="4"/>
    </row>
    <row r="21" spans="2:13" ht="25.15" customHeight="1" x14ac:dyDescent="0.15">
      <c r="B21" s="240"/>
      <c r="C21" s="18" t="s">
        <v>15</v>
      </c>
      <c r="D21" s="19" t="s">
        <v>3</v>
      </c>
      <c r="E21" s="20" t="s">
        <v>8</v>
      </c>
      <c r="F21" s="32">
        <v>1139950</v>
      </c>
      <c r="G21" s="52">
        <v>1106090</v>
      </c>
      <c r="H21" s="55">
        <f t="shared" si="0"/>
        <v>0.97029694284837054</v>
      </c>
      <c r="I21" s="58">
        <f t="shared" si="1"/>
        <v>-33860</v>
      </c>
      <c r="K21" s="4"/>
    </row>
    <row r="22" spans="2:13" ht="25.15" customHeight="1" thickBot="1" x14ac:dyDescent="0.2">
      <c r="B22" s="241"/>
      <c r="C22" s="71"/>
      <c r="D22" s="72" t="s">
        <v>4</v>
      </c>
      <c r="E22" s="73" t="s">
        <v>8</v>
      </c>
      <c r="F22" s="74">
        <v>1139950</v>
      </c>
      <c r="G22" s="75">
        <v>1106090</v>
      </c>
      <c r="H22" s="76">
        <f t="shared" si="0"/>
        <v>0.97029694284837054</v>
      </c>
      <c r="I22" s="78">
        <f t="shared" si="1"/>
        <v>-33860</v>
      </c>
      <c r="K22" s="4"/>
    </row>
    <row r="23" spans="2:13" ht="25.15" customHeight="1" thickTop="1" x14ac:dyDescent="0.15">
      <c r="B23" s="240" t="s">
        <v>16</v>
      </c>
      <c r="C23" s="18" t="s">
        <v>7</v>
      </c>
      <c r="D23" s="21" t="s">
        <v>2</v>
      </c>
      <c r="E23" s="29" t="s">
        <v>8</v>
      </c>
      <c r="F23" s="36">
        <v>1163580</v>
      </c>
      <c r="G23" s="53">
        <v>1129720</v>
      </c>
      <c r="H23" s="55">
        <f t="shared" si="0"/>
        <v>0.97090015297615984</v>
      </c>
      <c r="I23" s="58">
        <f t="shared" si="1"/>
        <v>-33860</v>
      </c>
      <c r="K23" s="4"/>
    </row>
    <row r="24" spans="2:13" ht="25.15" customHeight="1" x14ac:dyDescent="0.15">
      <c r="B24" s="240"/>
      <c r="C24" s="18" t="s">
        <v>15</v>
      </c>
      <c r="D24" s="19" t="s">
        <v>3</v>
      </c>
      <c r="E24" s="20" t="s">
        <v>8</v>
      </c>
      <c r="F24" s="32">
        <v>1158110</v>
      </c>
      <c r="G24" s="52">
        <v>1124250</v>
      </c>
      <c r="H24" s="55">
        <f t="shared" si="0"/>
        <v>0.97076270820561084</v>
      </c>
      <c r="I24" s="58">
        <f t="shared" si="1"/>
        <v>-33860</v>
      </c>
      <c r="K24" s="4"/>
    </row>
    <row r="25" spans="2:13" ht="25.15" customHeight="1" thickBot="1" x14ac:dyDescent="0.2">
      <c r="B25" s="242"/>
      <c r="C25" s="25"/>
      <c r="D25" s="26" t="s">
        <v>4</v>
      </c>
      <c r="E25" s="27" t="s">
        <v>8</v>
      </c>
      <c r="F25" s="35">
        <v>1158110</v>
      </c>
      <c r="G25" s="51">
        <v>1124250</v>
      </c>
      <c r="H25" s="59">
        <f t="shared" si="0"/>
        <v>0.97076270820561084</v>
      </c>
      <c r="I25" s="57">
        <f t="shared" si="1"/>
        <v>-33860</v>
      </c>
      <c r="K25" s="4"/>
    </row>
    <row r="26" spans="2:13" ht="21.75" customHeight="1" x14ac:dyDescent="0.15">
      <c r="F26" s="4">
        <f>SUM(F8:F25)</f>
        <v>19929750</v>
      </c>
      <c r="G26" s="4">
        <f>SUM(G8:G25)</f>
        <v>19320270</v>
      </c>
      <c r="H26" s="50"/>
      <c r="I26" s="63">
        <f>G26-F26</f>
        <v>-609480</v>
      </c>
      <c r="M26" t="e">
        <f>#REF!/F26</f>
        <v>#REF!</v>
      </c>
    </row>
  </sheetData>
  <mergeCells count="10">
    <mergeCell ref="B8:B13"/>
    <mergeCell ref="B14:B19"/>
    <mergeCell ref="B20:B22"/>
    <mergeCell ref="B23:B25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M20"/>
  <sheetViews>
    <sheetView zoomScaleNormal="100" zoomScaleSheetLayoutView="75" workbookViewId="0">
      <selection activeCell="G19" sqref="G19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60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36"/>
      <c r="D7" s="236"/>
      <c r="E7" s="238"/>
      <c r="F7" s="30" t="e">
        <f>'계약금액 변경내용(한국철강)'!F7</f>
        <v>#REF!</v>
      </c>
      <c r="G7" s="30" t="str">
        <f>'계약금액 변경내용(한국철강)'!G7</f>
        <v>수정 계약(B)
('23. 2. 7.)</v>
      </c>
      <c r="H7" s="54" t="s">
        <v>0</v>
      </c>
      <c r="I7" s="43" t="s">
        <v>17</v>
      </c>
    </row>
    <row r="8" spans="2:11" ht="25.15" customHeight="1" thickTop="1" x14ac:dyDescent="0.15">
      <c r="B8" s="243" t="s">
        <v>21</v>
      </c>
      <c r="C8" s="28" t="s">
        <v>7</v>
      </c>
      <c r="D8" s="65" t="s">
        <v>2</v>
      </c>
      <c r="E8" s="66" t="s">
        <v>8</v>
      </c>
      <c r="F8" s="67">
        <v>1058060</v>
      </c>
      <c r="G8" s="68">
        <v>1024200</v>
      </c>
      <c r="H8" s="69">
        <f t="shared" ref="H8:H19" si="0">G8/F8</f>
        <v>0.9679980341379506</v>
      </c>
      <c r="I8" s="70">
        <f t="shared" ref="I8:I19" si="1">G8-F8</f>
        <v>-33860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1052600</v>
      </c>
      <c r="G9" s="52">
        <v>1018740</v>
      </c>
      <c r="H9" s="55">
        <f t="shared" si="0"/>
        <v>0.96783203496104886</v>
      </c>
      <c r="I9" s="56">
        <f t="shared" si="1"/>
        <v>-33860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3">
        <v>1052600</v>
      </c>
      <c r="G10" s="52">
        <v>1018740</v>
      </c>
      <c r="H10" s="55">
        <f t="shared" si="0"/>
        <v>0.96783203496104886</v>
      </c>
      <c r="I10" s="56">
        <f t="shared" si="1"/>
        <v>-33860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1101770</v>
      </c>
      <c r="G11" s="52">
        <v>1067910</v>
      </c>
      <c r="H11" s="55">
        <f t="shared" si="0"/>
        <v>0.96926763299055152</v>
      </c>
      <c r="I11" s="56">
        <f t="shared" si="1"/>
        <v>-33860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1096290</v>
      </c>
      <c r="G12" s="52">
        <v>1062430</v>
      </c>
      <c r="H12" s="55">
        <f t="shared" si="0"/>
        <v>0.96911401180344614</v>
      </c>
      <c r="I12" s="56">
        <f t="shared" si="1"/>
        <v>-33860</v>
      </c>
      <c r="J12" s="4"/>
      <c r="K12" s="4"/>
    </row>
    <row r="13" spans="2:11" ht="25.15" customHeight="1" thickBot="1" x14ac:dyDescent="0.2">
      <c r="B13" s="244"/>
      <c r="C13" s="71"/>
      <c r="D13" s="72" t="s">
        <v>4</v>
      </c>
      <c r="E13" s="73" t="s">
        <v>8</v>
      </c>
      <c r="F13" s="74">
        <v>1096290</v>
      </c>
      <c r="G13" s="75">
        <v>1062430</v>
      </c>
      <c r="H13" s="76">
        <f t="shared" si="0"/>
        <v>0.96911401180344614</v>
      </c>
      <c r="I13" s="77">
        <f t="shared" si="1"/>
        <v>-33860</v>
      </c>
      <c r="J13" s="4"/>
      <c r="K13" s="4"/>
    </row>
    <row r="14" spans="2:11" ht="25.15" customHeight="1" thickTop="1" x14ac:dyDescent="0.15">
      <c r="B14" s="243" t="s">
        <v>22</v>
      </c>
      <c r="C14" s="28" t="s">
        <v>7</v>
      </c>
      <c r="D14" s="65" t="s">
        <v>2</v>
      </c>
      <c r="E14" s="66" t="s">
        <v>8</v>
      </c>
      <c r="F14" s="67">
        <v>1076300</v>
      </c>
      <c r="G14" s="68">
        <v>1042440</v>
      </c>
      <c r="H14" s="69">
        <f t="shared" si="0"/>
        <v>0.96854036978537583</v>
      </c>
      <c r="I14" s="70">
        <f t="shared" si="1"/>
        <v>-33860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1070840</v>
      </c>
      <c r="G15" s="52">
        <v>1036980</v>
      </c>
      <c r="H15" s="55">
        <f t="shared" si="0"/>
        <v>0.96837996339322396</v>
      </c>
      <c r="I15" s="56">
        <f t="shared" si="1"/>
        <v>-33860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3">
        <v>1070840</v>
      </c>
      <c r="G16" s="52">
        <v>1036980</v>
      </c>
      <c r="H16" s="55">
        <f t="shared" si="0"/>
        <v>0.96837996339322396</v>
      </c>
      <c r="I16" s="56">
        <f t="shared" si="1"/>
        <v>-33860</v>
      </c>
      <c r="J16" s="4"/>
      <c r="K16" s="4"/>
    </row>
    <row r="17" spans="2:13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1120000</v>
      </c>
      <c r="G17" s="52">
        <v>1086140</v>
      </c>
      <c r="H17" s="55">
        <f t="shared" si="0"/>
        <v>0.96976785714285718</v>
      </c>
      <c r="I17" s="56">
        <f t="shared" si="1"/>
        <v>-33860</v>
      </c>
      <c r="J17" s="4"/>
      <c r="K17" s="4"/>
    </row>
    <row r="18" spans="2:13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1114530</v>
      </c>
      <c r="G18" s="52">
        <v>1080670</v>
      </c>
      <c r="H18" s="55">
        <f t="shared" si="0"/>
        <v>0.96961948085740179</v>
      </c>
      <c r="I18" s="56">
        <f t="shared" si="1"/>
        <v>-33860</v>
      </c>
      <c r="J18" s="4"/>
      <c r="K18" s="4"/>
    </row>
    <row r="19" spans="2:13" ht="25.15" customHeight="1" thickBot="1" x14ac:dyDescent="0.2">
      <c r="B19" s="244"/>
      <c r="C19" s="71"/>
      <c r="D19" s="72" t="s">
        <v>4</v>
      </c>
      <c r="E19" s="73" t="s">
        <v>8</v>
      </c>
      <c r="F19" s="74">
        <v>1114530</v>
      </c>
      <c r="G19" s="75">
        <v>1080670</v>
      </c>
      <c r="H19" s="76">
        <f t="shared" si="0"/>
        <v>0.96961948085740179</v>
      </c>
      <c r="I19" s="77">
        <f t="shared" si="1"/>
        <v>-33860</v>
      </c>
      <c r="J19" s="4"/>
      <c r="K19" s="4"/>
    </row>
    <row r="20" spans="2:13" ht="21.75" customHeight="1" thickTop="1" x14ac:dyDescent="0.15">
      <c r="F20" s="4">
        <f>SUM(F8:F19)</f>
        <v>13024650</v>
      </c>
      <c r="G20" s="4">
        <f>SUM(G8:G19)</f>
        <v>12618330</v>
      </c>
      <c r="H20" s="50"/>
      <c r="I20" s="63">
        <f>G20-F20</f>
        <v>-406320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M35"/>
  <sheetViews>
    <sheetView topLeftCell="A6" zoomScaleNormal="100" zoomScaleSheetLayoutView="75" workbookViewId="0">
      <selection activeCell="I29" sqref="I29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60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36"/>
      <c r="D7" s="236"/>
      <c r="E7" s="238"/>
      <c r="F7" s="84" t="e">
        <f>'계약금액 변경내용(한국철강)'!F7</f>
        <v>#REF!</v>
      </c>
      <c r="G7" s="30" t="str">
        <f>'계약금액 변경내용(한국철강)'!G7</f>
        <v>수정 계약(B)
('23. 2. 7.)</v>
      </c>
      <c r="H7" s="54" t="s">
        <v>0</v>
      </c>
      <c r="I7" s="43" t="s">
        <v>17</v>
      </c>
    </row>
    <row r="8" spans="2:11" ht="25.15" customHeight="1" thickTop="1" x14ac:dyDescent="0.15">
      <c r="B8" s="243" t="s">
        <v>21</v>
      </c>
      <c r="C8" s="28" t="s">
        <v>7</v>
      </c>
      <c r="D8" s="65" t="s">
        <v>2</v>
      </c>
      <c r="E8" s="66" t="s">
        <v>8</v>
      </c>
      <c r="F8" s="83">
        <v>1059290</v>
      </c>
      <c r="G8" s="80">
        <v>1025390</v>
      </c>
      <c r="H8" s="69">
        <f t="shared" ref="H8:H34" si="0">G8/F8</f>
        <v>0.96799743224235102</v>
      </c>
      <c r="I8" s="70">
        <f t="shared" ref="I8:I34" si="1">G8-F8</f>
        <v>-33900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1053820</v>
      </c>
      <c r="G9" s="52">
        <v>1019920</v>
      </c>
      <c r="H9" s="55">
        <f t="shared" si="0"/>
        <v>0.96783131844147952</v>
      </c>
      <c r="I9" s="56">
        <f t="shared" si="1"/>
        <v>-33900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2">
        <v>1053820</v>
      </c>
      <c r="G10" s="52">
        <v>1019920</v>
      </c>
      <c r="H10" s="55">
        <f t="shared" si="0"/>
        <v>0.96783131844147952</v>
      </c>
      <c r="I10" s="56">
        <f t="shared" si="1"/>
        <v>-33900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1103020</v>
      </c>
      <c r="G11" s="52">
        <v>1069120</v>
      </c>
      <c r="H11" s="55">
        <f t="shared" si="0"/>
        <v>0.96926619644249423</v>
      </c>
      <c r="I11" s="56">
        <f t="shared" si="1"/>
        <v>-33900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1097560</v>
      </c>
      <c r="G12" s="52">
        <v>1063660</v>
      </c>
      <c r="H12" s="55">
        <f t="shared" si="0"/>
        <v>0.96911330587849409</v>
      </c>
      <c r="I12" s="56">
        <f t="shared" si="1"/>
        <v>-33900</v>
      </c>
      <c r="J12" s="4"/>
      <c r="K12" s="4"/>
    </row>
    <row r="13" spans="2:11" ht="25.15" customHeight="1" thickBot="1" x14ac:dyDescent="0.2">
      <c r="B13" s="244"/>
      <c r="C13" s="71"/>
      <c r="D13" s="72" t="s">
        <v>4</v>
      </c>
      <c r="E13" s="73" t="s">
        <v>8</v>
      </c>
      <c r="F13" s="74">
        <v>1097560</v>
      </c>
      <c r="G13" s="75">
        <v>1063660</v>
      </c>
      <c r="H13" s="76">
        <f t="shared" si="0"/>
        <v>0.96911330587849409</v>
      </c>
      <c r="I13" s="77">
        <f t="shared" si="1"/>
        <v>-33900</v>
      </c>
      <c r="J13" s="4"/>
      <c r="K13" s="4"/>
    </row>
    <row r="14" spans="2:11" ht="25.15" customHeight="1" thickTop="1" x14ac:dyDescent="0.15">
      <c r="B14" s="243" t="s">
        <v>22</v>
      </c>
      <c r="C14" s="28" t="s">
        <v>7</v>
      </c>
      <c r="D14" s="65" t="s">
        <v>2</v>
      </c>
      <c r="E14" s="66" t="s">
        <v>8</v>
      </c>
      <c r="F14" s="67">
        <v>1078500</v>
      </c>
      <c r="G14" s="68">
        <v>1044570</v>
      </c>
      <c r="H14" s="69">
        <f t="shared" si="0"/>
        <v>0.96853963838664814</v>
      </c>
      <c r="I14" s="70">
        <f t="shared" si="1"/>
        <v>-33930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1073030</v>
      </c>
      <c r="G15" s="52">
        <v>1039100</v>
      </c>
      <c r="H15" s="55">
        <f t="shared" si="0"/>
        <v>0.96837926246237294</v>
      </c>
      <c r="I15" s="56">
        <f t="shared" si="1"/>
        <v>-33930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2">
        <v>1073030</v>
      </c>
      <c r="G16" s="52">
        <v>1039100</v>
      </c>
      <c r="H16" s="55">
        <f t="shared" si="0"/>
        <v>0.96837926246237294</v>
      </c>
      <c r="I16" s="56">
        <f t="shared" si="1"/>
        <v>-33930</v>
      </c>
      <c r="J16" s="4"/>
      <c r="K16" s="4"/>
    </row>
    <row r="17" spans="2:11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1122280</v>
      </c>
      <c r="G17" s="52">
        <v>1088350</v>
      </c>
      <c r="H17" s="55">
        <f t="shared" si="0"/>
        <v>0.96976690309013791</v>
      </c>
      <c r="I17" s="56">
        <f t="shared" si="1"/>
        <v>-33930</v>
      </c>
      <c r="J17" s="4"/>
      <c r="K17" s="4"/>
    </row>
    <row r="18" spans="2:11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1116810</v>
      </c>
      <c r="G18" s="52">
        <v>1082880</v>
      </c>
      <c r="H18" s="55">
        <f t="shared" si="0"/>
        <v>0.96961882504633734</v>
      </c>
      <c r="I18" s="56">
        <f t="shared" si="1"/>
        <v>-33930</v>
      </c>
      <c r="J18" s="4"/>
      <c r="K18" s="4"/>
    </row>
    <row r="19" spans="2:11" ht="25.15" customHeight="1" thickBot="1" x14ac:dyDescent="0.2">
      <c r="B19" s="244"/>
      <c r="C19" s="71"/>
      <c r="D19" s="72" t="s">
        <v>4</v>
      </c>
      <c r="E19" s="73" t="s">
        <v>8</v>
      </c>
      <c r="F19" s="74">
        <v>1116810</v>
      </c>
      <c r="G19" s="75">
        <v>1082880</v>
      </c>
      <c r="H19" s="76">
        <f t="shared" si="0"/>
        <v>0.96961882504633734</v>
      </c>
      <c r="I19" s="77">
        <f t="shared" si="1"/>
        <v>-33930</v>
      </c>
      <c r="J19" s="4"/>
      <c r="K19" s="4"/>
    </row>
    <row r="20" spans="2:11" ht="25.15" customHeight="1" thickTop="1" x14ac:dyDescent="0.15">
      <c r="B20" s="245" t="s">
        <v>23</v>
      </c>
      <c r="C20" s="28" t="s">
        <v>7</v>
      </c>
      <c r="D20" s="65" t="s">
        <v>2</v>
      </c>
      <c r="E20" s="66" t="s">
        <v>8</v>
      </c>
      <c r="F20" s="67">
        <v>1116470</v>
      </c>
      <c r="G20" s="68">
        <v>1083200</v>
      </c>
      <c r="H20" s="69">
        <f t="shared" si="0"/>
        <v>0.97020072191818862</v>
      </c>
      <c r="I20" s="70">
        <f t="shared" si="1"/>
        <v>-33270</v>
      </c>
      <c r="J20" s="4"/>
      <c r="K20" s="4"/>
    </row>
    <row r="21" spans="2:11" ht="25.15" customHeight="1" x14ac:dyDescent="0.15">
      <c r="B21" s="246"/>
      <c r="C21" s="18" t="s">
        <v>9</v>
      </c>
      <c r="D21" s="19" t="s">
        <v>3</v>
      </c>
      <c r="E21" s="20" t="s">
        <v>8</v>
      </c>
      <c r="F21" s="32">
        <v>1110980</v>
      </c>
      <c r="G21" s="52">
        <v>1077710</v>
      </c>
      <c r="H21" s="55">
        <f t="shared" si="0"/>
        <v>0.97005346630902445</v>
      </c>
      <c r="I21" s="58">
        <f t="shared" si="1"/>
        <v>-33270</v>
      </c>
      <c r="J21" s="4"/>
      <c r="K21" s="4"/>
    </row>
    <row r="22" spans="2:11" ht="25.15" customHeight="1" x14ac:dyDescent="0.15">
      <c r="B22" s="246"/>
      <c r="C22" s="18"/>
      <c r="D22" s="22" t="s">
        <v>4</v>
      </c>
      <c r="E22" s="23" t="s">
        <v>8</v>
      </c>
      <c r="F22" s="32">
        <v>1110980</v>
      </c>
      <c r="G22" s="52">
        <v>1077710</v>
      </c>
      <c r="H22" s="55">
        <f t="shared" si="0"/>
        <v>0.97005346630902445</v>
      </c>
      <c r="I22" s="58">
        <f t="shared" si="1"/>
        <v>-33270</v>
      </c>
      <c r="J22" s="4"/>
      <c r="K22" s="4"/>
    </row>
    <row r="23" spans="2:11" ht="25.15" customHeight="1" x14ac:dyDescent="0.15">
      <c r="B23" s="246"/>
      <c r="C23" s="22" t="s">
        <v>7</v>
      </c>
      <c r="D23" s="19" t="s">
        <v>2</v>
      </c>
      <c r="E23" s="20" t="s">
        <v>8</v>
      </c>
      <c r="F23" s="32">
        <v>1160270</v>
      </c>
      <c r="G23" s="52">
        <v>1127000</v>
      </c>
      <c r="H23" s="55">
        <f t="shared" si="0"/>
        <v>0.97132563972178887</v>
      </c>
      <c r="I23" s="58">
        <f t="shared" si="1"/>
        <v>-33270</v>
      </c>
      <c r="J23" s="4"/>
      <c r="K23" s="4"/>
    </row>
    <row r="24" spans="2:11" ht="25.15" customHeight="1" x14ac:dyDescent="0.15">
      <c r="B24" s="246"/>
      <c r="C24" s="18" t="s">
        <v>10</v>
      </c>
      <c r="D24" s="19" t="s">
        <v>3</v>
      </c>
      <c r="E24" s="20" t="s">
        <v>8</v>
      </c>
      <c r="F24" s="32">
        <v>1154760</v>
      </c>
      <c r="G24" s="52">
        <v>1121490</v>
      </c>
      <c r="H24" s="55">
        <f t="shared" si="0"/>
        <v>0.97118881845578298</v>
      </c>
      <c r="I24" s="58">
        <f t="shared" si="1"/>
        <v>-33270</v>
      </c>
      <c r="J24" s="4"/>
      <c r="K24" s="4"/>
    </row>
    <row r="25" spans="2:11" ht="25.15" customHeight="1" x14ac:dyDescent="0.15">
      <c r="B25" s="246"/>
      <c r="C25" s="18"/>
      <c r="D25" s="22" t="s">
        <v>4</v>
      </c>
      <c r="E25" s="23" t="s">
        <v>8</v>
      </c>
      <c r="F25" s="32">
        <v>1154760</v>
      </c>
      <c r="G25" s="52">
        <v>1121490</v>
      </c>
      <c r="H25" s="55">
        <f t="shared" si="0"/>
        <v>0.97118881845578298</v>
      </c>
      <c r="I25" s="58">
        <f t="shared" si="1"/>
        <v>-33270</v>
      </c>
      <c r="J25" s="4"/>
      <c r="K25" s="4"/>
    </row>
    <row r="26" spans="2:11" ht="25.15" customHeight="1" x14ac:dyDescent="0.15">
      <c r="B26" s="246"/>
      <c r="C26" s="22" t="s">
        <v>7</v>
      </c>
      <c r="D26" s="19" t="s">
        <v>2</v>
      </c>
      <c r="E26" s="20" t="s">
        <v>8</v>
      </c>
      <c r="F26" s="32">
        <v>1204030</v>
      </c>
      <c r="G26" s="52">
        <v>1170760</v>
      </c>
      <c r="H26" s="55">
        <f t="shared" si="0"/>
        <v>0.97236779814456453</v>
      </c>
      <c r="I26" s="58">
        <f t="shared" si="1"/>
        <v>-33270</v>
      </c>
      <c r="J26" s="4"/>
      <c r="K26" s="4"/>
    </row>
    <row r="27" spans="2:11" ht="25.15" customHeight="1" x14ac:dyDescent="0.15">
      <c r="B27" s="246"/>
      <c r="C27" s="18" t="s">
        <v>15</v>
      </c>
      <c r="D27" s="19" t="s">
        <v>3</v>
      </c>
      <c r="E27" s="20" t="s">
        <v>8</v>
      </c>
      <c r="F27" s="32">
        <v>1198550</v>
      </c>
      <c r="G27" s="52">
        <v>1165280</v>
      </c>
      <c r="H27" s="55">
        <f t="shared" si="0"/>
        <v>0.97224145842893495</v>
      </c>
      <c r="I27" s="58">
        <f t="shared" si="1"/>
        <v>-33270</v>
      </c>
      <c r="J27" s="4"/>
      <c r="K27" s="4"/>
    </row>
    <row r="28" spans="2:11" ht="25.15" customHeight="1" thickBot="1" x14ac:dyDescent="0.2">
      <c r="B28" s="247"/>
      <c r="C28" s="71"/>
      <c r="D28" s="72" t="s">
        <v>4</v>
      </c>
      <c r="E28" s="73" t="s">
        <v>8</v>
      </c>
      <c r="F28" s="74">
        <v>1198550</v>
      </c>
      <c r="G28" s="75">
        <v>1165280</v>
      </c>
      <c r="H28" s="76">
        <f t="shared" si="0"/>
        <v>0.97224145842893495</v>
      </c>
      <c r="I28" s="78">
        <f t="shared" si="1"/>
        <v>-33270</v>
      </c>
      <c r="K28" s="4"/>
    </row>
    <row r="29" spans="2:11" ht="25.15" customHeight="1" thickTop="1" x14ac:dyDescent="0.15">
      <c r="B29" s="239" t="s">
        <v>20</v>
      </c>
      <c r="C29" s="28" t="s">
        <v>7</v>
      </c>
      <c r="D29" s="65" t="s">
        <v>2</v>
      </c>
      <c r="E29" s="66" t="s">
        <v>8</v>
      </c>
      <c r="F29" s="67">
        <v>1146670</v>
      </c>
      <c r="G29" s="68">
        <v>1112780</v>
      </c>
      <c r="H29" s="69">
        <f t="shared" si="0"/>
        <v>0.97044485335798447</v>
      </c>
      <c r="I29" s="70">
        <f t="shared" si="1"/>
        <v>-33890</v>
      </c>
      <c r="K29" s="4"/>
    </row>
    <row r="30" spans="2:11" ht="25.15" customHeight="1" x14ac:dyDescent="0.15">
      <c r="B30" s="240"/>
      <c r="C30" s="18" t="s">
        <v>15</v>
      </c>
      <c r="D30" s="19" t="s">
        <v>3</v>
      </c>
      <c r="E30" s="20" t="s">
        <v>8</v>
      </c>
      <c r="F30" s="32">
        <v>1141210</v>
      </c>
      <c r="G30" s="52">
        <v>1107320</v>
      </c>
      <c r="H30" s="55">
        <f t="shared" si="0"/>
        <v>0.97030344984709216</v>
      </c>
      <c r="I30" s="58">
        <f t="shared" si="1"/>
        <v>-33890</v>
      </c>
      <c r="K30" s="4"/>
    </row>
    <row r="31" spans="2:11" ht="25.15" customHeight="1" thickBot="1" x14ac:dyDescent="0.2">
      <c r="B31" s="241"/>
      <c r="C31" s="71"/>
      <c r="D31" s="72" t="s">
        <v>4</v>
      </c>
      <c r="E31" s="73" t="s">
        <v>8</v>
      </c>
      <c r="F31" s="74">
        <v>1141210</v>
      </c>
      <c r="G31" s="75">
        <v>1107320</v>
      </c>
      <c r="H31" s="76">
        <f t="shared" si="0"/>
        <v>0.97030344984709216</v>
      </c>
      <c r="I31" s="78">
        <f t="shared" si="1"/>
        <v>-33890</v>
      </c>
      <c r="K31" s="4"/>
    </row>
    <row r="32" spans="2:11" ht="25.15" customHeight="1" thickTop="1" x14ac:dyDescent="0.15">
      <c r="B32" s="240" t="s">
        <v>16</v>
      </c>
      <c r="C32" s="18" t="s">
        <v>7</v>
      </c>
      <c r="D32" s="21" t="s">
        <v>2</v>
      </c>
      <c r="E32" s="29" t="s">
        <v>8</v>
      </c>
      <c r="F32" s="36">
        <v>1166030</v>
      </c>
      <c r="G32" s="53">
        <v>1132100</v>
      </c>
      <c r="H32" s="55">
        <f t="shared" si="0"/>
        <v>0.97090126326080806</v>
      </c>
      <c r="I32" s="58">
        <f t="shared" si="1"/>
        <v>-33930</v>
      </c>
      <c r="K32" s="4"/>
    </row>
    <row r="33" spans="2:13" ht="25.15" customHeight="1" x14ac:dyDescent="0.15">
      <c r="B33" s="240"/>
      <c r="C33" s="18" t="s">
        <v>15</v>
      </c>
      <c r="D33" s="19" t="s">
        <v>3</v>
      </c>
      <c r="E33" s="20" t="s">
        <v>8</v>
      </c>
      <c r="F33" s="32">
        <v>1160560</v>
      </c>
      <c r="G33" s="52">
        <v>1126630</v>
      </c>
      <c r="H33" s="55">
        <f t="shared" si="0"/>
        <v>0.97076411387605988</v>
      </c>
      <c r="I33" s="58">
        <f t="shared" si="1"/>
        <v>-33930</v>
      </c>
      <c r="K33" s="4"/>
    </row>
    <row r="34" spans="2:13" ht="25.15" customHeight="1" thickBot="1" x14ac:dyDescent="0.2">
      <c r="B34" s="242"/>
      <c r="C34" s="25"/>
      <c r="D34" s="26" t="s">
        <v>4</v>
      </c>
      <c r="E34" s="27" t="s">
        <v>8</v>
      </c>
      <c r="F34" s="82">
        <v>1160560</v>
      </c>
      <c r="G34" s="81">
        <v>1126630</v>
      </c>
      <c r="H34" s="59">
        <f t="shared" si="0"/>
        <v>0.97076411387605988</v>
      </c>
      <c r="I34" s="57">
        <f t="shared" si="1"/>
        <v>-33930</v>
      </c>
      <c r="K34" s="4"/>
    </row>
    <row r="35" spans="2:13" ht="21.75" customHeight="1" x14ac:dyDescent="0.15">
      <c r="F35" s="4">
        <f>SUM(F8:F34)</f>
        <v>30371120</v>
      </c>
      <c r="G35" s="4">
        <f>SUM(G8:G34)</f>
        <v>29461250</v>
      </c>
      <c r="H35" s="64"/>
      <c r="I35" s="63">
        <f>G35-F35</f>
        <v>-909870</v>
      </c>
      <c r="M35" t="e">
        <f>#REF!/F35</f>
        <v>#REF!</v>
      </c>
    </row>
  </sheetData>
  <mergeCells count="11">
    <mergeCell ref="B1:H1"/>
    <mergeCell ref="B6:B7"/>
    <mergeCell ref="C6:C7"/>
    <mergeCell ref="D6:D7"/>
    <mergeCell ref="E6:E7"/>
    <mergeCell ref="F6:I6"/>
    <mergeCell ref="B8:B13"/>
    <mergeCell ref="B14:B19"/>
    <mergeCell ref="B20:B28"/>
    <mergeCell ref="B29:B31"/>
    <mergeCell ref="B32:B34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M26"/>
  <sheetViews>
    <sheetView zoomScaleNormal="100" zoomScaleSheetLayoutView="75" workbookViewId="0">
      <selection activeCell="K21" sqref="K21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12.44140625" customWidth="1"/>
    <col min="10" max="10" width="15.88671875" customWidth="1"/>
    <col min="11" max="11" width="14.44140625" customWidth="1"/>
    <col min="12" max="12" width="11.109375" customWidth="1"/>
    <col min="13" max="13" width="13.109375" customWidth="1"/>
  </cols>
  <sheetData>
    <row r="1" spans="2:13" ht="22.5" customHeight="1" x14ac:dyDescent="0.15">
      <c r="B1" s="218" t="s">
        <v>60</v>
      </c>
      <c r="C1" s="218"/>
      <c r="D1" s="218"/>
      <c r="E1" s="218"/>
      <c r="F1" s="218"/>
      <c r="G1" s="218"/>
      <c r="H1" s="218"/>
    </row>
    <row r="2" spans="2:13" ht="2.25" customHeight="1" x14ac:dyDescent="0.15">
      <c r="C2" s="2"/>
      <c r="D2" s="2"/>
      <c r="E2" s="3"/>
      <c r="F2" s="2"/>
      <c r="G2" s="2"/>
      <c r="H2" s="2"/>
    </row>
    <row r="3" spans="2:13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3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3" ht="15.75" customHeight="1" thickBot="1" x14ac:dyDescent="0.2">
      <c r="C5" s="2"/>
      <c r="D5" s="2"/>
      <c r="E5" s="3"/>
      <c r="F5" s="2"/>
      <c r="G5" s="2"/>
      <c r="H5" s="5"/>
      <c r="I5" t="s">
        <v>54</v>
      </c>
      <c r="M5" s="15" t="s">
        <v>54</v>
      </c>
    </row>
    <row r="6" spans="2:13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8"/>
      <c r="J6" s="227" t="s">
        <v>13</v>
      </c>
      <c r="K6" s="228"/>
      <c r="L6" s="228"/>
      <c r="M6" s="229"/>
    </row>
    <row r="7" spans="2:13" ht="37.5" customHeight="1" thickBot="1" x14ac:dyDescent="0.2">
      <c r="B7" s="248"/>
      <c r="C7" s="236"/>
      <c r="D7" s="236"/>
      <c r="E7" s="238"/>
      <c r="F7" s="84" t="e">
        <f>'계약금액 변경내용(한국철강)'!F7</f>
        <v>#REF!</v>
      </c>
      <c r="G7" s="30" t="str">
        <f>'계약금액 변경내용(한국철강)'!G7</f>
        <v>수정 계약(B)
('23. 2. 7.)</v>
      </c>
      <c r="H7" s="54" t="s">
        <v>0</v>
      </c>
      <c r="I7" s="54" t="s">
        <v>17</v>
      </c>
      <c r="J7" s="84" t="e">
        <f>'계약금액 변경내용(한국철강)'!F7</f>
        <v>#REF!</v>
      </c>
      <c r="K7" s="30" t="str">
        <f>G7</f>
        <v>수정 계약(B)
('23. 2. 7.)</v>
      </c>
      <c r="L7" s="54" t="s">
        <v>0</v>
      </c>
      <c r="M7" s="43" t="s">
        <v>17</v>
      </c>
    </row>
    <row r="8" spans="2:13" ht="25.15" customHeight="1" thickTop="1" x14ac:dyDescent="0.15">
      <c r="B8" s="243" t="s">
        <v>22</v>
      </c>
      <c r="C8" s="28" t="s">
        <v>7</v>
      </c>
      <c r="D8" s="65" t="s">
        <v>2</v>
      </c>
      <c r="E8" s="66" t="s">
        <v>8</v>
      </c>
      <c r="F8" s="83">
        <v>1079000</v>
      </c>
      <c r="G8" s="80">
        <v>1045050</v>
      </c>
      <c r="H8" s="69">
        <f t="shared" ref="H8:H25" si="0">G8/F8</f>
        <v>0.96853568118628364</v>
      </c>
      <c r="I8" s="170">
        <f t="shared" ref="I8:I25" si="1">G8-F8</f>
        <v>-33950</v>
      </c>
      <c r="J8" s="83">
        <v>1078480</v>
      </c>
      <c r="K8" s="80">
        <v>1044550</v>
      </c>
      <c r="L8" s="69">
        <f t="shared" ref="L8:L22" si="2">K8/J8</f>
        <v>0.96853905496624881</v>
      </c>
      <c r="M8" s="70">
        <f t="shared" ref="M8:M22" si="3">K8-J8</f>
        <v>-33930</v>
      </c>
    </row>
    <row r="9" spans="2:13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1073530</v>
      </c>
      <c r="G9" s="52">
        <v>1039580</v>
      </c>
      <c r="H9" s="55">
        <f t="shared" si="0"/>
        <v>0.96837535979432343</v>
      </c>
      <c r="I9" s="167">
        <f t="shared" si="1"/>
        <v>-33950</v>
      </c>
      <c r="J9" s="32">
        <v>1073010</v>
      </c>
      <c r="K9" s="52">
        <v>1039080</v>
      </c>
      <c r="L9" s="55">
        <f t="shared" si="2"/>
        <v>0.96837867307853609</v>
      </c>
      <c r="M9" s="56">
        <f t="shared" si="3"/>
        <v>-33930</v>
      </c>
    </row>
    <row r="10" spans="2:13" ht="25.15" customHeight="1" x14ac:dyDescent="0.15">
      <c r="B10" s="210"/>
      <c r="C10" s="18"/>
      <c r="D10" s="22" t="s">
        <v>4</v>
      </c>
      <c r="E10" s="23" t="s">
        <v>8</v>
      </c>
      <c r="F10" s="32">
        <v>1073530</v>
      </c>
      <c r="G10" s="52">
        <v>1039580</v>
      </c>
      <c r="H10" s="55">
        <f t="shared" si="0"/>
        <v>0.96837535979432343</v>
      </c>
      <c r="I10" s="167">
        <f t="shared" si="1"/>
        <v>-33950</v>
      </c>
      <c r="J10" s="32">
        <v>1073010</v>
      </c>
      <c r="K10" s="52">
        <v>1039080</v>
      </c>
      <c r="L10" s="55">
        <f t="shared" si="2"/>
        <v>0.96837867307853609</v>
      </c>
      <c r="M10" s="56">
        <f t="shared" si="3"/>
        <v>-33930</v>
      </c>
    </row>
    <row r="11" spans="2:13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1122800</v>
      </c>
      <c r="G11" s="52">
        <v>1088850</v>
      </c>
      <c r="H11" s="55">
        <f t="shared" si="0"/>
        <v>0.96976309226932667</v>
      </c>
      <c r="I11" s="167">
        <f t="shared" si="1"/>
        <v>-33950</v>
      </c>
      <c r="J11" s="32">
        <v>1122260</v>
      </c>
      <c r="K11" s="52">
        <v>1088330</v>
      </c>
      <c r="L11" s="55">
        <f t="shared" si="2"/>
        <v>0.9697663643006077</v>
      </c>
      <c r="M11" s="56">
        <f t="shared" si="3"/>
        <v>-33930</v>
      </c>
    </row>
    <row r="12" spans="2:13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1117330</v>
      </c>
      <c r="G12" s="52">
        <v>1083380</v>
      </c>
      <c r="H12" s="55">
        <f t="shared" si="0"/>
        <v>0.96961506448408263</v>
      </c>
      <c r="I12" s="167">
        <f t="shared" si="1"/>
        <v>-33950</v>
      </c>
      <c r="J12" s="32">
        <v>1116790</v>
      </c>
      <c r="K12" s="52">
        <v>1082860</v>
      </c>
      <c r="L12" s="55">
        <f t="shared" si="2"/>
        <v>0.9696182809659829</v>
      </c>
      <c r="M12" s="56">
        <f t="shared" si="3"/>
        <v>-33930</v>
      </c>
    </row>
    <row r="13" spans="2:13" ht="25.15" customHeight="1" thickBot="1" x14ac:dyDescent="0.2">
      <c r="B13" s="244"/>
      <c r="C13" s="71"/>
      <c r="D13" s="72" t="s">
        <v>4</v>
      </c>
      <c r="E13" s="73" t="s">
        <v>8</v>
      </c>
      <c r="F13" s="36">
        <v>1117330</v>
      </c>
      <c r="G13" s="53">
        <v>1083380</v>
      </c>
      <c r="H13" s="76">
        <f t="shared" si="0"/>
        <v>0.96961506448408263</v>
      </c>
      <c r="I13" s="171">
        <f t="shared" si="1"/>
        <v>-33950</v>
      </c>
      <c r="J13" s="168">
        <v>1116790</v>
      </c>
      <c r="K13" s="169">
        <v>1082860</v>
      </c>
      <c r="L13" s="76">
        <f t="shared" si="2"/>
        <v>0.9696182809659829</v>
      </c>
      <c r="M13" s="77">
        <f t="shared" si="3"/>
        <v>-33930</v>
      </c>
    </row>
    <row r="14" spans="2:13" ht="25.15" customHeight="1" thickTop="1" x14ac:dyDescent="0.15">
      <c r="B14" s="245" t="s">
        <v>23</v>
      </c>
      <c r="C14" s="28" t="s">
        <v>7</v>
      </c>
      <c r="D14" s="65" t="s">
        <v>2</v>
      </c>
      <c r="E14" s="66" t="s">
        <v>8</v>
      </c>
      <c r="F14" s="83">
        <v>0</v>
      </c>
      <c r="G14" s="80">
        <v>0</v>
      </c>
      <c r="H14" s="69"/>
      <c r="I14" s="170">
        <f t="shared" si="1"/>
        <v>0</v>
      </c>
      <c r="J14" s="83">
        <v>1115370</v>
      </c>
      <c r="K14" s="80">
        <v>1082130</v>
      </c>
      <c r="L14" s="69">
        <f t="shared" si="2"/>
        <v>0.97019823018370588</v>
      </c>
      <c r="M14" s="70">
        <f t="shared" si="3"/>
        <v>-33240</v>
      </c>
    </row>
    <row r="15" spans="2:13" ht="25.15" customHeight="1" x14ac:dyDescent="0.15">
      <c r="B15" s="246"/>
      <c r="C15" s="18" t="s">
        <v>9</v>
      </c>
      <c r="D15" s="19" t="s">
        <v>3</v>
      </c>
      <c r="E15" s="20" t="s">
        <v>8</v>
      </c>
      <c r="F15" s="32">
        <v>0</v>
      </c>
      <c r="G15" s="52">
        <v>0</v>
      </c>
      <c r="H15" s="55"/>
      <c r="I15" s="172">
        <f t="shared" si="1"/>
        <v>0</v>
      </c>
      <c r="J15" s="32">
        <v>1109900</v>
      </c>
      <c r="K15" s="52">
        <v>1076660</v>
      </c>
      <c r="L15" s="55">
        <f t="shared" si="2"/>
        <v>0.97005135597801606</v>
      </c>
      <c r="M15" s="58">
        <f t="shared" si="3"/>
        <v>-33240</v>
      </c>
    </row>
    <row r="16" spans="2:13" ht="25.15" customHeight="1" x14ac:dyDescent="0.15">
      <c r="B16" s="246"/>
      <c r="C16" s="18"/>
      <c r="D16" s="22" t="s">
        <v>4</v>
      </c>
      <c r="E16" s="23" t="s">
        <v>8</v>
      </c>
      <c r="F16" s="32">
        <v>0</v>
      </c>
      <c r="G16" s="52">
        <v>0</v>
      </c>
      <c r="H16" s="55"/>
      <c r="I16" s="172">
        <f t="shared" si="1"/>
        <v>0</v>
      </c>
      <c r="J16" s="32">
        <v>1109900</v>
      </c>
      <c r="K16" s="52">
        <v>1076660</v>
      </c>
      <c r="L16" s="55">
        <f t="shared" si="2"/>
        <v>0.97005135597801606</v>
      </c>
      <c r="M16" s="58">
        <f t="shared" si="3"/>
        <v>-33240</v>
      </c>
    </row>
    <row r="17" spans="2:13" ht="25.15" customHeight="1" x14ac:dyDescent="0.15">
      <c r="B17" s="246"/>
      <c r="C17" s="22" t="s">
        <v>7</v>
      </c>
      <c r="D17" s="19" t="s">
        <v>2</v>
      </c>
      <c r="E17" s="20" t="s">
        <v>8</v>
      </c>
      <c r="F17" s="32">
        <v>0</v>
      </c>
      <c r="G17" s="52">
        <v>0</v>
      </c>
      <c r="H17" s="55"/>
      <c r="I17" s="172">
        <f t="shared" si="1"/>
        <v>0</v>
      </c>
      <c r="J17" s="32">
        <v>1159100</v>
      </c>
      <c r="K17" s="52">
        <v>1125860</v>
      </c>
      <c r="L17" s="55">
        <f t="shared" si="2"/>
        <v>0.97132257786213438</v>
      </c>
      <c r="M17" s="58">
        <f t="shared" si="3"/>
        <v>-33240</v>
      </c>
    </row>
    <row r="18" spans="2:13" ht="25.15" customHeight="1" x14ac:dyDescent="0.15">
      <c r="B18" s="246"/>
      <c r="C18" s="18" t="s">
        <v>10</v>
      </c>
      <c r="D18" s="19" t="s">
        <v>3</v>
      </c>
      <c r="E18" s="20" t="s">
        <v>8</v>
      </c>
      <c r="F18" s="32">
        <v>0</v>
      </c>
      <c r="G18" s="52">
        <v>0</v>
      </c>
      <c r="H18" s="55"/>
      <c r="I18" s="172">
        <f t="shared" si="1"/>
        <v>0</v>
      </c>
      <c r="J18" s="32">
        <v>1153640</v>
      </c>
      <c r="K18" s="52">
        <v>1120400</v>
      </c>
      <c r="L18" s="55">
        <f t="shared" si="2"/>
        <v>0.97118685205089972</v>
      </c>
      <c r="M18" s="58">
        <f t="shared" si="3"/>
        <v>-33240</v>
      </c>
    </row>
    <row r="19" spans="2:13" ht="25.15" customHeight="1" x14ac:dyDescent="0.15">
      <c r="B19" s="246"/>
      <c r="C19" s="18"/>
      <c r="D19" s="22" t="s">
        <v>4</v>
      </c>
      <c r="E19" s="23" t="s">
        <v>8</v>
      </c>
      <c r="F19" s="32">
        <v>0</v>
      </c>
      <c r="G19" s="52">
        <v>0</v>
      </c>
      <c r="H19" s="55"/>
      <c r="I19" s="172">
        <f t="shared" si="1"/>
        <v>0</v>
      </c>
      <c r="J19" s="32">
        <v>1153640</v>
      </c>
      <c r="K19" s="52">
        <v>1120400</v>
      </c>
      <c r="L19" s="55">
        <f t="shared" si="2"/>
        <v>0.97118685205089972</v>
      </c>
      <c r="M19" s="58">
        <f t="shared" si="3"/>
        <v>-33240</v>
      </c>
    </row>
    <row r="20" spans="2:13" ht="25.15" customHeight="1" x14ac:dyDescent="0.15">
      <c r="B20" s="246"/>
      <c r="C20" s="22" t="s">
        <v>7</v>
      </c>
      <c r="D20" s="19" t="s">
        <v>2</v>
      </c>
      <c r="E20" s="20" t="s">
        <v>8</v>
      </c>
      <c r="F20" s="32">
        <v>0</v>
      </c>
      <c r="G20" s="52">
        <v>0</v>
      </c>
      <c r="H20" s="55"/>
      <c r="I20" s="172">
        <f t="shared" si="1"/>
        <v>0</v>
      </c>
      <c r="J20" s="32">
        <v>1202840</v>
      </c>
      <c r="K20" s="52">
        <v>1169600</v>
      </c>
      <c r="L20" s="55">
        <f t="shared" si="2"/>
        <v>0.9723654018822121</v>
      </c>
      <c r="M20" s="58">
        <f t="shared" si="3"/>
        <v>-33240</v>
      </c>
    </row>
    <row r="21" spans="2:13" ht="25.15" customHeight="1" x14ac:dyDescent="0.15">
      <c r="B21" s="246"/>
      <c r="C21" s="18" t="s">
        <v>15</v>
      </c>
      <c r="D21" s="19" t="s">
        <v>3</v>
      </c>
      <c r="E21" s="20" t="s">
        <v>8</v>
      </c>
      <c r="F21" s="32">
        <v>0</v>
      </c>
      <c r="G21" s="52">
        <v>0</v>
      </c>
      <c r="H21" s="55"/>
      <c r="I21" s="172">
        <f t="shared" si="1"/>
        <v>0</v>
      </c>
      <c r="J21" s="32">
        <v>1197370</v>
      </c>
      <c r="K21" s="52">
        <v>1164130</v>
      </c>
      <c r="L21" s="55">
        <f t="shared" si="2"/>
        <v>0.97223915748682532</v>
      </c>
      <c r="M21" s="58">
        <f t="shared" si="3"/>
        <v>-33240</v>
      </c>
    </row>
    <row r="22" spans="2:13" ht="25.15" customHeight="1" thickBot="1" x14ac:dyDescent="0.2">
      <c r="B22" s="247"/>
      <c r="C22" s="71"/>
      <c r="D22" s="72" t="s">
        <v>4</v>
      </c>
      <c r="E22" s="73" t="s">
        <v>8</v>
      </c>
      <c r="F22" s="74">
        <v>0</v>
      </c>
      <c r="G22" s="75">
        <v>0</v>
      </c>
      <c r="H22" s="76"/>
      <c r="I22" s="173">
        <f t="shared" si="1"/>
        <v>0</v>
      </c>
      <c r="J22" s="176">
        <v>1197370</v>
      </c>
      <c r="K22" s="177">
        <v>1164130</v>
      </c>
      <c r="L22" s="76">
        <f t="shared" si="2"/>
        <v>0.97223915748682532</v>
      </c>
      <c r="M22" s="78">
        <f t="shared" si="3"/>
        <v>-33240</v>
      </c>
    </row>
    <row r="23" spans="2:13" ht="25.15" customHeight="1" thickTop="1" x14ac:dyDescent="0.15">
      <c r="B23" s="240" t="s">
        <v>16</v>
      </c>
      <c r="C23" s="18" t="s">
        <v>7</v>
      </c>
      <c r="D23" s="21" t="s">
        <v>2</v>
      </c>
      <c r="E23" s="29" t="s">
        <v>8</v>
      </c>
      <c r="F23" s="36">
        <v>1166260</v>
      </c>
      <c r="G23" s="53">
        <v>1132320</v>
      </c>
      <c r="H23" s="55">
        <f t="shared" si="0"/>
        <v>0.97089842745185462</v>
      </c>
      <c r="I23" s="172">
        <f t="shared" si="1"/>
        <v>-33940</v>
      </c>
      <c r="J23" s="36"/>
      <c r="K23" s="53"/>
      <c r="L23" s="55"/>
      <c r="M23" s="58"/>
    </row>
    <row r="24" spans="2:13" ht="25.15" customHeight="1" x14ac:dyDescent="0.15">
      <c r="B24" s="240"/>
      <c r="C24" s="18" t="s">
        <v>15</v>
      </c>
      <c r="D24" s="19" t="s">
        <v>3</v>
      </c>
      <c r="E24" s="20" t="s">
        <v>8</v>
      </c>
      <c r="F24" s="32">
        <v>1160780</v>
      </c>
      <c r="G24" s="52">
        <v>1126840</v>
      </c>
      <c r="H24" s="55">
        <f t="shared" si="0"/>
        <v>0.97076103999035135</v>
      </c>
      <c r="I24" s="172">
        <f t="shared" si="1"/>
        <v>-33940</v>
      </c>
      <c r="J24" s="32"/>
      <c r="K24" s="52"/>
      <c r="L24" s="85"/>
      <c r="M24" s="56"/>
    </row>
    <row r="25" spans="2:13" ht="25.15" customHeight="1" thickBot="1" x14ac:dyDescent="0.2">
      <c r="B25" s="242"/>
      <c r="C25" s="25"/>
      <c r="D25" s="26" t="s">
        <v>4</v>
      </c>
      <c r="E25" s="27" t="s">
        <v>8</v>
      </c>
      <c r="F25" s="82">
        <v>1160780</v>
      </c>
      <c r="G25" s="81">
        <v>1126840</v>
      </c>
      <c r="H25" s="59">
        <f t="shared" si="0"/>
        <v>0.97076103999035135</v>
      </c>
      <c r="I25" s="175">
        <f t="shared" si="1"/>
        <v>-33940</v>
      </c>
      <c r="J25" s="82"/>
      <c r="K25" s="81"/>
      <c r="L25" s="59"/>
      <c r="M25" s="174"/>
    </row>
    <row r="26" spans="2:13" ht="21.75" customHeight="1" x14ac:dyDescent="0.15">
      <c r="F26" s="4">
        <f>SUM(F8:F25)</f>
        <v>10071340</v>
      </c>
      <c r="G26" s="4">
        <f>SUM(G8:G25)</f>
        <v>9765820</v>
      </c>
      <c r="H26" s="64"/>
      <c r="I26" s="63">
        <f>G26-F26</f>
        <v>-305520</v>
      </c>
      <c r="M26" t="e">
        <f>#REF!/F26</f>
        <v>#REF!</v>
      </c>
    </row>
  </sheetData>
  <mergeCells count="10">
    <mergeCell ref="J6:M6"/>
    <mergeCell ref="B8:B13"/>
    <mergeCell ref="B23:B25"/>
    <mergeCell ref="B1:H1"/>
    <mergeCell ref="B6:B7"/>
    <mergeCell ref="C6:C7"/>
    <mergeCell ref="D6:D7"/>
    <mergeCell ref="E6:E7"/>
    <mergeCell ref="F6:I6"/>
    <mergeCell ref="B14:B22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M20"/>
  <sheetViews>
    <sheetView zoomScaleNormal="100" zoomScaleSheetLayoutView="75" workbookViewId="0">
      <selection activeCell="L23" sqref="L23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60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36"/>
      <c r="D7" s="236"/>
      <c r="E7" s="238"/>
      <c r="F7" s="86" t="e">
        <f>'계약금액 변경내용(환영철강)'!F7</f>
        <v>#REF!</v>
      </c>
      <c r="G7" s="87" t="str">
        <f>'계약금액 변경내용(한국철강)'!G7</f>
        <v>수정 계약(B)
('23. 2. 7.)</v>
      </c>
      <c r="H7" s="88" t="s">
        <v>0</v>
      </c>
      <c r="I7" s="89" t="s">
        <v>17</v>
      </c>
    </row>
    <row r="8" spans="2:11" ht="25.15" customHeight="1" thickTop="1" x14ac:dyDescent="0.15">
      <c r="B8" s="243" t="s">
        <v>21</v>
      </c>
      <c r="C8" s="28" t="s">
        <v>7</v>
      </c>
      <c r="D8" s="65" t="s">
        <v>2</v>
      </c>
      <c r="E8" s="66" t="s">
        <v>8</v>
      </c>
      <c r="F8" s="91">
        <v>1060320</v>
      </c>
      <c r="G8" s="92">
        <v>1026390</v>
      </c>
      <c r="H8" s="93">
        <f t="shared" ref="H8:H19" si="0">G8/F8</f>
        <v>0.96800022634676319</v>
      </c>
      <c r="I8" s="94">
        <f t="shared" ref="I8:I19" si="1">G8-F8</f>
        <v>-33930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1054850</v>
      </c>
      <c r="G9" s="52">
        <v>1020920</v>
      </c>
      <c r="H9" s="85">
        <f t="shared" si="0"/>
        <v>0.96783428923543635</v>
      </c>
      <c r="I9" s="56">
        <f t="shared" si="1"/>
        <v>-33930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2">
        <v>1054850</v>
      </c>
      <c r="G10" s="52">
        <v>1020920</v>
      </c>
      <c r="H10" s="85">
        <f t="shared" si="0"/>
        <v>0.96783428923543635</v>
      </c>
      <c r="I10" s="56">
        <f t="shared" si="1"/>
        <v>-33930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1104070</v>
      </c>
      <c r="G11" s="52">
        <v>1070140</v>
      </c>
      <c r="H11" s="85">
        <f t="shared" si="0"/>
        <v>0.96926825291874608</v>
      </c>
      <c r="I11" s="56">
        <f t="shared" si="1"/>
        <v>-33930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1098630</v>
      </c>
      <c r="G12" s="52">
        <v>1064700</v>
      </c>
      <c r="H12" s="85">
        <f t="shared" si="0"/>
        <v>0.96911608093716717</v>
      </c>
      <c r="I12" s="56">
        <f t="shared" si="1"/>
        <v>-33930</v>
      </c>
      <c r="J12" s="4"/>
      <c r="K12" s="4"/>
    </row>
    <row r="13" spans="2:11" ht="25.15" customHeight="1" thickBot="1" x14ac:dyDescent="0.2">
      <c r="B13" s="244"/>
      <c r="C13" s="71"/>
      <c r="D13" s="72" t="s">
        <v>4</v>
      </c>
      <c r="E13" s="73" t="s">
        <v>8</v>
      </c>
      <c r="F13" s="74">
        <v>1098630</v>
      </c>
      <c r="G13" s="75">
        <v>1064700</v>
      </c>
      <c r="H13" s="95">
        <f t="shared" si="0"/>
        <v>0.96911608093716717</v>
      </c>
      <c r="I13" s="77">
        <f t="shared" si="1"/>
        <v>-33930</v>
      </c>
      <c r="J13" s="4"/>
      <c r="K13" s="4"/>
    </row>
    <row r="14" spans="2:11" ht="25.15" customHeight="1" thickTop="1" x14ac:dyDescent="0.15">
      <c r="B14" s="243" t="s">
        <v>22</v>
      </c>
      <c r="C14" s="28" t="s">
        <v>7</v>
      </c>
      <c r="D14" s="65" t="s">
        <v>2</v>
      </c>
      <c r="E14" s="66" t="s">
        <v>8</v>
      </c>
      <c r="F14" s="36">
        <v>1078480</v>
      </c>
      <c r="G14" s="53">
        <v>1044550</v>
      </c>
      <c r="H14" s="90">
        <f t="shared" si="0"/>
        <v>0.96853905496624881</v>
      </c>
      <c r="I14" s="58">
        <f t="shared" si="1"/>
        <v>-33930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1073010</v>
      </c>
      <c r="G15" s="52">
        <v>1039080</v>
      </c>
      <c r="H15" s="85">
        <f t="shared" si="0"/>
        <v>0.96837867307853609</v>
      </c>
      <c r="I15" s="56">
        <f t="shared" si="1"/>
        <v>-33930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2">
        <v>1073010</v>
      </c>
      <c r="G16" s="52">
        <v>1039080</v>
      </c>
      <c r="H16" s="85">
        <f t="shared" si="0"/>
        <v>0.96837867307853609</v>
      </c>
      <c r="I16" s="56">
        <f t="shared" si="1"/>
        <v>-33930</v>
      </c>
      <c r="J16" s="4"/>
      <c r="K16" s="4"/>
    </row>
    <row r="17" spans="2:13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1122260</v>
      </c>
      <c r="G17" s="52">
        <v>1088330</v>
      </c>
      <c r="H17" s="85">
        <f t="shared" si="0"/>
        <v>0.9697663643006077</v>
      </c>
      <c r="I17" s="56">
        <f t="shared" si="1"/>
        <v>-33930</v>
      </c>
      <c r="J17" s="4"/>
      <c r="K17" s="4"/>
    </row>
    <row r="18" spans="2:13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1116790</v>
      </c>
      <c r="G18" s="52">
        <v>1082860</v>
      </c>
      <c r="H18" s="85">
        <f t="shared" si="0"/>
        <v>0.9696182809659829</v>
      </c>
      <c r="I18" s="56">
        <f t="shared" si="1"/>
        <v>-33930</v>
      </c>
      <c r="J18" s="4"/>
      <c r="K18" s="4"/>
    </row>
    <row r="19" spans="2:13" ht="25.15" customHeight="1" thickBot="1" x14ac:dyDescent="0.2">
      <c r="B19" s="211"/>
      <c r="C19" s="25"/>
      <c r="D19" s="26" t="s">
        <v>4</v>
      </c>
      <c r="E19" s="27" t="s">
        <v>8</v>
      </c>
      <c r="F19" s="82">
        <v>1116790</v>
      </c>
      <c r="G19" s="81">
        <v>1082860</v>
      </c>
      <c r="H19" s="59">
        <f t="shared" si="0"/>
        <v>0.9696182809659829</v>
      </c>
      <c r="I19" s="57">
        <f t="shared" si="1"/>
        <v>-33930</v>
      </c>
      <c r="J19" s="4"/>
      <c r="K19" s="4"/>
    </row>
    <row r="20" spans="2:13" ht="21.75" customHeight="1" x14ac:dyDescent="0.15">
      <c r="F20" s="4">
        <f>SUM(F8:F19)</f>
        <v>13051690</v>
      </c>
      <c r="G20" s="4">
        <f>SUM(G8:G19)</f>
        <v>12644530</v>
      </c>
      <c r="H20" s="64"/>
      <c r="I20" s="63">
        <f>G20-F20</f>
        <v>-407160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M17"/>
  <sheetViews>
    <sheetView zoomScaleNormal="100" zoomScaleSheetLayoutView="75" workbookViewId="0">
      <selection activeCell="K23" sqref="K23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60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36"/>
      <c r="D7" s="236"/>
      <c r="E7" s="238"/>
      <c r="F7" s="84" t="e">
        <f>'계약금액 변경내용(화진철강)'!F7</f>
        <v>#REF!</v>
      </c>
      <c r="G7" s="30" t="str">
        <f>'계약금액 변경내용(한국철강)'!G7</f>
        <v>수정 계약(B)
('23. 2. 7.)</v>
      </c>
      <c r="H7" s="54" t="s">
        <v>0</v>
      </c>
      <c r="I7" s="43" t="s">
        <v>17</v>
      </c>
    </row>
    <row r="8" spans="2:11" ht="25.15" customHeight="1" thickTop="1" x14ac:dyDescent="0.15">
      <c r="B8" s="243" t="s">
        <v>22</v>
      </c>
      <c r="C8" s="28" t="s">
        <v>7</v>
      </c>
      <c r="D8" s="65" t="s">
        <v>2</v>
      </c>
      <c r="E8" s="66" t="s">
        <v>8</v>
      </c>
      <c r="F8" s="83">
        <v>1078270</v>
      </c>
      <c r="G8" s="80">
        <v>1044350</v>
      </c>
      <c r="H8" s="69">
        <f t="shared" ref="H8:H16" si="0">G8/F8</f>
        <v>0.96854220186038742</v>
      </c>
      <c r="I8" s="70">
        <f t="shared" ref="I8:I16" si="1">G8-F8</f>
        <v>-33920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1072800</v>
      </c>
      <c r="G9" s="52">
        <v>1038880</v>
      </c>
      <c r="H9" s="55">
        <f t="shared" si="0"/>
        <v>0.96838180462341539</v>
      </c>
      <c r="I9" s="56">
        <f t="shared" si="1"/>
        <v>-33920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2">
        <v>1072800</v>
      </c>
      <c r="G10" s="52">
        <v>1038880</v>
      </c>
      <c r="H10" s="55">
        <f t="shared" si="0"/>
        <v>0.96838180462341539</v>
      </c>
      <c r="I10" s="56">
        <f t="shared" si="1"/>
        <v>-33920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1122020</v>
      </c>
      <c r="G11" s="52">
        <v>1088100</v>
      </c>
      <c r="H11" s="55">
        <f t="shared" si="0"/>
        <v>0.9697688098251368</v>
      </c>
      <c r="I11" s="56">
        <f t="shared" si="1"/>
        <v>-33920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1116570</v>
      </c>
      <c r="G12" s="52">
        <v>1082650</v>
      </c>
      <c r="H12" s="55">
        <f t="shared" si="0"/>
        <v>0.96962125079484496</v>
      </c>
      <c r="I12" s="56">
        <f t="shared" si="1"/>
        <v>-33920</v>
      </c>
      <c r="J12" s="4"/>
      <c r="K12" s="4"/>
    </row>
    <row r="13" spans="2:11" ht="25.15" customHeight="1" thickBot="1" x14ac:dyDescent="0.2">
      <c r="B13" s="244"/>
      <c r="C13" s="71"/>
      <c r="D13" s="72" t="s">
        <v>4</v>
      </c>
      <c r="E13" s="73" t="s">
        <v>8</v>
      </c>
      <c r="F13" s="74">
        <v>1116570</v>
      </c>
      <c r="G13" s="75">
        <v>1082650</v>
      </c>
      <c r="H13" s="76">
        <f t="shared" si="0"/>
        <v>0.96962125079484496</v>
      </c>
      <c r="I13" s="77">
        <f t="shared" si="1"/>
        <v>-33920</v>
      </c>
      <c r="J13" s="4"/>
      <c r="K13" s="4"/>
    </row>
    <row r="14" spans="2:11" ht="25.15" customHeight="1" thickTop="1" x14ac:dyDescent="0.15">
      <c r="B14" s="240" t="s">
        <v>16</v>
      </c>
      <c r="C14" s="18" t="s">
        <v>7</v>
      </c>
      <c r="D14" s="21" t="s">
        <v>2</v>
      </c>
      <c r="E14" s="29" t="s">
        <v>8</v>
      </c>
      <c r="F14" s="36">
        <v>1163620</v>
      </c>
      <c r="G14" s="53">
        <v>1129760</v>
      </c>
      <c r="H14" s="55">
        <f t="shared" si="0"/>
        <v>0.97090115329746829</v>
      </c>
      <c r="I14" s="58">
        <f t="shared" si="1"/>
        <v>-33860</v>
      </c>
      <c r="K14" s="4"/>
    </row>
    <row r="15" spans="2:11" ht="25.15" customHeight="1" x14ac:dyDescent="0.15">
      <c r="B15" s="240"/>
      <c r="C15" s="18" t="s">
        <v>15</v>
      </c>
      <c r="D15" s="19" t="s">
        <v>3</v>
      </c>
      <c r="E15" s="20" t="s">
        <v>8</v>
      </c>
      <c r="F15" s="32">
        <v>1158160</v>
      </c>
      <c r="G15" s="52">
        <v>1124300</v>
      </c>
      <c r="H15" s="55">
        <f t="shared" si="0"/>
        <v>0.97076397043586382</v>
      </c>
      <c r="I15" s="58">
        <f t="shared" si="1"/>
        <v>-33860</v>
      </c>
      <c r="K15" s="4"/>
    </row>
    <row r="16" spans="2:11" ht="25.15" customHeight="1" thickBot="1" x14ac:dyDescent="0.2">
      <c r="B16" s="242"/>
      <c r="C16" s="25"/>
      <c r="D16" s="26" t="s">
        <v>4</v>
      </c>
      <c r="E16" s="27" t="s">
        <v>8</v>
      </c>
      <c r="F16" s="82">
        <v>1158160</v>
      </c>
      <c r="G16" s="81">
        <v>1124300</v>
      </c>
      <c r="H16" s="59">
        <f t="shared" si="0"/>
        <v>0.97076397043586382</v>
      </c>
      <c r="I16" s="57">
        <f t="shared" si="1"/>
        <v>-33860</v>
      </c>
      <c r="K16" s="4"/>
    </row>
    <row r="17" spans="6:13" ht="21.75" customHeight="1" x14ac:dyDescent="0.15">
      <c r="F17" s="4">
        <f>SUM(F8:F16)</f>
        <v>10058970</v>
      </c>
      <c r="G17" s="4">
        <f>SUM(G8:G16)</f>
        <v>9753870</v>
      </c>
      <c r="H17" s="64"/>
      <c r="I17" s="63">
        <f>G17-F17</f>
        <v>-305100</v>
      </c>
      <c r="M17" t="e">
        <f>#REF!/F17</f>
        <v>#REF!</v>
      </c>
    </row>
  </sheetData>
  <mergeCells count="8">
    <mergeCell ref="B8:B13"/>
    <mergeCell ref="B14:B16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M14"/>
  <sheetViews>
    <sheetView zoomScaleNormal="100" zoomScaleSheetLayoutView="75" workbookViewId="0">
      <selection activeCell="H19" sqref="H19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3" ht="22.5" customHeight="1" x14ac:dyDescent="0.15">
      <c r="B1" s="218" t="s">
        <v>60</v>
      </c>
      <c r="C1" s="218"/>
      <c r="D1" s="218"/>
      <c r="E1" s="218"/>
      <c r="F1" s="218"/>
      <c r="G1" s="218"/>
      <c r="H1" s="218"/>
    </row>
    <row r="2" spans="2:13" ht="2.25" customHeight="1" x14ac:dyDescent="0.15">
      <c r="C2" s="2"/>
      <c r="D2" s="2"/>
      <c r="E2" s="3"/>
      <c r="F2" s="2"/>
      <c r="G2" s="2"/>
      <c r="H2" s="2"/>
    </row>
    <row r="3" spans="2:13" ht="21" customHeight="1" x14ac:dyDescent="0.15">
      <c r="B3" s="9" t="str">
        <f>'계약금액 변경내용(한국철강)'!B3</f>
        <v>* 조정기준일 : 2023. 2. 7.</v>
      </c>
      <c r="C3" s="9"/>
      <c r="D3" s="9"/>
      <c r="E3" s="10"/>
      <c r="F3" s="9"/>
      <c r="G3" s="11"/>
      <c r="H3" s="2"/>
    </row>
    <row r="4" spans="2:13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3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3" ht="27" customHeight="1" x14ac:dyDescent="0.15">
      <c r="B6" s="219" t="s">
        <v>6</v>
      </c>
      <c r="C6" s="223" t="s">
        <v>11</v>
      </c>
      <c r="D6" s="223" t="s">
        <v>1</v>
      </c>
      <c r="E6" s="237" t="s">
        <v>5</v>
      </c>
      <c r="F6" s="227" t="s">
        <v>13</v>
      </c>
      <c r="G6" s="228"/>
      <c r="H6" s="228"/>
      <c r="I6" s="229"/>
    </row>
    <row r="7" spans="2:13" ht="37.5" customHeight="1" thickBot="1" x14ac:dyDescent="0.2">
      <c r="B7" s="248"/>
      <c r="C7" s="236"/>
      <c r="D7" s="236"/>
      <c r="E7" s="238"/>
      <c r="F7" s="84" t="e">
        <f>#REF!</f>
        <v>#REF!</v>
      </c>
      <c r="G7" s="30" t="str">
        <f>'계약금액 변경내용(한국철강)'!G7</f>
        <v>수정 계약(B)
('23. 2. 7.)</v>
      </c>
      <c r="H7" s="54" t="s">
        <v>0</v>
      </c>
      <c r="I7" s="43" t="s">
        <v>17</v>
      </c>
    </row>
    <row r="8" spans="2:13" ht="25.15" customHeight="1" thickTop="1" x14ac:dyDescent="0.15">
      <c r="B8" s="210" t="s">
        <v>22</v>
      </c>
      <c r="C8" s="18" t="s">
        <v>7</v>
      </c>
      <c r="D8" s="21" t="s">
        <v>2</v>
      </c>
      <c r="E8" s="29" t="s">
        <v>8</v>
      </c>
      <c r="F8" s="168">
        <v>1078410</v>
      </c>
      <c r="G8" s="169">
        <v>1044480</v>
      </c>
      <c r="H8" s="55">
        <f t="shared" ref="H8:H13" si="0">G8/F8</f>
        <v>0.96853701282443594</v>
      </c>
      <c r="I8" s="58">
        <f t="shared" ref="I8:I13" si="1">G8-F8</f>
        <v>-33930</v>
      </c>
      <c r="J8" s="4"/>
      <c r="K8" s="4"/>
    </row>
    <row r="9" spans="2:13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1072940</v>
      </c>
      <c r="G9" s="52">
        <v>1039010</v>
      </c>
      <c r="H9" s="55">
        <f t="shared" si="0"/>
        <v>0.96837661006207243</v>
      </c>
      <c r="I9" s="56">
        <f t="shared" si="1"/>
        <v>-33930</v>
      </c>
      <c r="J9" s="4"/>
      <c r="K9" s="4"/>
    </row>
    <row r="10" spans="2:13" ht="25.15" customHeight="1" x14ac:dyDescent="0.15">
      <c r="B10" s="210"/>
      <c r="C10" s="18"/>
      <c r="D10" s="22" t="s">
        <v>4</v>
      </c>
      <c r="E10" s="23" t="s">
        <v>8</v>
      </c>
      <c r="F10" s="32">
        <v>1072940</v>
      </c>
      <c r="G10" s="52">
        <v>1039010</v>
      </c>
      <c r="H10" s="55">
        <f t="shared" si="0"/>
        <v>0.96837661006207243</v>
      </c>
      <c r="I10" s="56">
        <f t="shared" si="1"/>
        <v>-33930</v>
      </c>
      <c r="J10" s="4"/>
      <c r="K10" s="4"/>
    </row>
    <row r="11" spans="2:13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1122260</v>
      </c>
      <c r="G11" s="52">
        <v>1088330</v>
      </c>
      <c r="H11" s="55">
        <f t="shared" si="0"/>
        <v>0.9697663643006077</v>
      </c>
      <c r="I11" s="56">
        <f t="shared" si="1"/>
        <v>-33930</v>
      </c>
      <c r="J11" s="4"/>
      <c r="K11" s="4"/>
    </row>
    <row r="12" spans="2:13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1116790</v>
      </c>
      <c r="G12" s="52">
        <v>1082860</v>
      </c>
      <c r="H12" s="55">
        <f t="shared" si="0"/>
        <v>0.9696182809659829</v>
      </c>
      <c r="I12" s="56">
        <f t="shared" si="1"/>
        <v>-33930</v>
      </c>
      <c r="J12" s="4"/>
      <c r="K12" s="4"/>
    </row>
    <row r="13" spans="2:13" ht="25.15" customHeight="1" thickBot="1" x14ac:dyDescent="0.2">
      <c r="B13" s="211"/>
      <c r="C13" s="25"/>
      <c r="D13" s="26" t="s">
        <v>4</v>
      </c>
      <c r="E13" s="27" t="s">
        <v>8</v>
      </c>
      <c r="F13" s="82">
        <v>1116790</v>
      </c>
      <c r="G13" s="81">
        <v>1082860</v>
      </c>
      <c r="H13" s="59">
        <f t="shared" si="0"/>
        <v>0.9696182809659829</v>
      </c>
      <c r="I13" s="57">
        <f t="shared" si="1"/>
        <v>-33930</v>
      </c>
      <c r="J13" s="4"/>
      <c r="K13" s="4"/>
    </row>
    <row r="14" spans="2:13" ht="21.75" customHeight="1" x14ac:dyDescent="0.15">
      <c r="F14" s="4">
        <f>SUM(F8:F13)</f>
        <v>6580130</v>
      </c>
      <c r="G14" s="4">
        <f>SUM(G8:G13)</f>
        <v>6376550</v>
      </c>
      <c r="H14" s="64"/>
      <c r="I14" s="63">
        <f>G14-F14</f>
        <v>-203580</v>
      </c>
      <c r="M14" t="e">
        <f>#REF!/F14</f>
        <v>#REF!</v>
      </c>
    </row>
  </sheetData>
  <mergeCells count="7">
    <mergeCell ref="B8:B13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총괄</vt:lpstr>
      <vt:lpstr>계약금액 변경내용(한국철강)</vt:lpstr>
      <vt:lpstr>계약금액 변경내용(환영철강)</vt:lpstr>
      <vt:lpstr>계약금액 변경내용(효성철강)</vt:lpstr>
      <vt:lpstr>계약금액 변경내용(동국제강)</vt:lpstr>
      <vt:lpstr>계약금액 변경내용(대한제강)</vt:lpstr>
      <vt:lpstr>계약금액 변경내용(화진철강)</vt:lpstr>
      <vt:lpstr>계약금액 변경내용(현대제철)</vt:lpstr>
      <vt:lpstr>계약금액 변경내용(한국제강)</vt:lpstr>
      <vt:lpstr>'계약금액 변경내용(대한제강)'!Print_Area</vt:lpstr>
      <vt:lpstr>'계약금액 변경내용(동국제강)'!Print_Area</vt:lpstr>
      <vt:lpstr>'계약금액 변경내용(한국제강)'!Print_Area</vt:lpstr>
      <vt:lpstr>'계약금액 변경내용(한국철강)'!Print_Area</vt:lpstr>
      <vt:lpstr>'계약금액 변경내용(현대제철)'!Print_Area</vt:lpstr>
      <vt:lpstr>'계약금액 변경내용(화진철강)'!Print_Area</vt:lpstr>
      <vt:lpstr>'계약금액 변경내용(환영철강)'!Print_Area</vt:lpstr>
      <vt:lpstr>'계약금액 변경내용(효성철강)'!Print_Area</vt:lpstr>
      <vt:lpstr>총괄!Print_Area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</dc:creator>
  <cp:lastModifiedBy>user</cp:lastModifiedBy>
  <cp:lastPrinted>2023-02-22T00:23:05Z</cp:lastPrinted>
  <dcterms:created xsi:type="dcterms:W3CDTF">2010-06-05T02:57:35Z</dcterms:created>
  <dcterms:modified xsi:type="dcterms:W3CDTF">2023-02-23T12:07:54Z</dcterms:modified>
</cp:coreProperties>
</file>