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강재우(2022)\업무참고자료\TOC\2022\(220707) 22년 배전변압기 toc 평가산식 검토 및 회신\"/>
    </mc:Choice>
  </mc:AlternateContent>
  <bookViews>
    <workbookView xWindow="240" yWindow="45" windowWidth="11760" windowHeight="8445" tabRatio="874"/>
  </bookViews>
  <sheets>
    <sheet name="효율평가산식(TOC)최종_주상변압기" sheetId="16" r:id="rId1"/>
    <sheet name="효율평가산식(TOC)최종_지상변압기" sheetId="21" r:id="rId2"/>
    <sheet name="Sheet1" sheetId="17" r:id="rId3"/>
  </sheets>
  <definedNames>
    <definedName name="_xlnm.Print_Area" localSheetId="0">'효율평가산식(TOC)최종_주상변압기'!$A$1:$E$24</definedName>
    <definedName name="_xlnm.Print_Area" localSheetId="1">'효율평가산식(TOC)최종_지상변압기'!$A$1:$E$24</definedName>
  </definedNames>
  <calcPr calcId="162913"/>
</workbook>
</file>

<file path=xl/calcChain.xml><?xml version="1.0" encoding="utf-8"?>
<calcChain xmlns="http://schemas.openxmlformats.org/spreadsheetml/2006/main">
  <c r="C23" i="21" l="1"/>
  <c r="C20" i="21"/>
  <c r="C13" i="21"/>
  <c r="C12" i="21" s="1"/>
  <c r="C6" i="21" s="1"/>
  <c r="C11" i="21"/>
  <c r="C13" i="16"/>
  <c r="C19" i="21" l="1"/>
  <c r="C7" i="21" s="1"/>
  <c r="C4" i="21" s="1"/>
  <c r="C23" i="16" l="1"/>
  <c r="C20" i="16"/>
  <c r="C12" i="16" l="1"/>
  <c r="C6" i="16" s="1"/>
  <c r="C11" i="16"/>
  <c r="C19" i="16" l="1"/>
  <c r="C7" i="16" s="1"/>
  <c r="C4" i="16" s="1"/>
</calcChain>
</file>

<file path=xl/sharedStrings.xml><?xml version="1.0" encoding="utf-8"?>
<sst xmlns="http://schemas.openxmlformats.org/spreadsheetml/2006/main" count="125" uniqueCount="55">
  <si>
    <t>구  분</t>
    <phoneticPr fontId="2" type="noConversion"/>
  </si>
  <si>
    <t>항     목</t>
    <phoneticPr fontId="2" type="noConversion"/>
  </si>
  <si>
    <t>수치(값)</t>
    <phoneticPr fontId="2" type="noConversion"/>
  </si>
  <si>
    <t xml:space="preserve">TOC </t>
    <phoneticPr fontId="2" type="noConversion"/>
  </si>
  <si>
    <t>원</t>
    <phoneticPr fontId="2" type="noConversion"/>
  </si>
  <si>
    <t>BP : 입찰가격</t>
    <phoneticPr fontId="2" type="noConversion"/>
  </si>
  <si>
    <t>원/W</t>
    <phoneticPr fontId="2" type="noConversion"/>
  </si>
  <si>
    <t>NLL : 무부하손, 철손</t>
    <phoneticPr fontId="2" type="noConversion"/>
  </si>
  <si>
    <t>W</t>
    <phoneticPr fontId="2" type="noConversion"/>
  </si>
  <si>
    <t>용량</t>
    <phoneticPr fontId="2" type="noConversion"/>
  </si>
  <si>
    <t>KVA</t>
    <phoneticPr fontId="2" type="noConversion"/>
  </si>
  <si>
    <t>효율</t>
    <phoneticPr fontId="2" type="noConversion"/>
  </si>
  <si>
    <t>%</t>
    <phoneticPr fontId="2" type="noConversion"/>
  </si>
  <si>
    <t>A</t>
    <phoneticPr fontId="2" type="noConversion"/>
  </si>
  <si>
    <t>A = C*(P+8760*Q)</t>
    <phoneticPr fontId="2" type="noConversion"/>
  </si>
  <si>
    <t xml:space="preserve">  i = 이자율</t>
    <phoneticPr fontId="2" type="noConversion"/>
  </si>
  <si>
    <t xml:space="preserve">  t = 내용연수</t>
    <phoneticPr fontId="2" type="noConversion"/>
  </si>
  <si>
    <t>P : 송배전설비 회피비용</t>
    <phoneticPr fontId="2" type="noConversion"/>
  </si>
  <si>
    <t>Q : 에너지 비용</t>
    <phoneticPr fontId="2" type="noConversion"/>
  </si>
  <si>
    <t>B</t>
    <phoneticPr fontId="2" type="noConversion"/>
  </si>
  <si>
    <t>MW</t>
    <phoneticPr fontId="2" type="noConversion"/>
  </si>
  <si>
    <t>MVA</t>
    <phoneticPr fontId="2" type="noConversion"/>
  </si>
  <si>
    <t>손실계수(배전 설계기준)</t>
    <phoneticPr fontId="2" type="noConversion"/>
  </si>
  <si>
    <t>단위</t>
    <phoneticPr fontId="2" type="noConversion"/>
  </si>
  <si>
    <t>비     고</t>
    <phoneticPr fontId="2" type="noConversion"/>
  </si>
  <si>
    <t xml:space="preserve"> </t>
    <phoneticPr fontId="2" type="noConversion"/>
  </si>
  <si>
    <r>
      <t>B=C*D</t>
    </r>
    <r>
      <rPr>
        <vertAlign val="superscript"/>
        <sz val="11"/>
        <rFont val="맑은 고딕"/>
        <family val="3"/>
        <charset val="129"/>
        <scheme val="minor"/>
      </rPr>
      <t>2</t>
    </r>
    <r>
      <rPr>
        <sz val="11"/>
        <rFont val="맑은 고딕"/>
        <family val="3"/>
        <charset val="129"/>
        <scheme val="minor"/>
      </rPr>
      <t>*(P+8760*Q*H)</t>
    </r>
    <phoneticPr fontId="2" type="noConversion"/>
  </si>
  <si>
    <r>
      <t>H = 0.12F + 0.88F</t>
    </r>
    <r>
      <rPr>
        <vertAlign val="superscript"/>
        <sz val="11"/>
        <rFont val="맑은 고딕"/>
        <family val="3"/>
        <charset val="129"/>
        <scheme val="minor"/>
      </rPr>
      <t>2</t>
    </r>
    <phoneticPr fontId="2" type="noConversion"/>
  </si>
  <si>
    <t>F = 평균부하/최대부하</t>
    <phoneticPr fontId="2" type="noConversion"/>
  </si>
  <si>
    <t>D = 최대이용 / 변압기 설비용량</t>
    <phoneticPr fontId="2" type="noConversion"/>
  </si>
  <si>
    <t>=[(변압기용량*1000)*100/(용량*1000+무부하손+부하손)]</t>
    <phoneticPr fontId="2" type="noConversion"/>
  </si>
  <si>
    <r>
      <rPr>
        <sz val="12"/>
        <rFont val="맑은 고딕"/>
        <family val="3"/>
        <charset val="129"/>
      </rPr>
      <t>년</t>
    </r>
    <phoneticPr fontId="2" type="noConversion"/>
  </si>
  <si>
    <t>EERS 이행품목 지원금 산정 및 M&amp;V 연구 최종보고서
('19년 회피비용, 전력수급처_EERS부)</t>
    <phoneticPr fontId="2" type="noConversion"/>
  </si>
  <si>
    <t>자산단위표('18.1.1) / 재무처 내부회계통제부 자료실
 ※ 주상변압기 20년, 지상변압기 15년 (시트별도)</t>
    <phoneticPr fontId="2" type="noConversion"/>
  </si>
  <si>
    <t>설비이용률(최대수요/변압기 설비용량)</t>
    <phoneticPr fontId="2" type="noConversion"/>
  </si>
  <si>
    <t>최대수요</t>
    <phoneticPr fontId="2" type="noConversion"/>
  </si>
  <si>
    <t>변압기 설비용량</t>
    <phoneticPr fontId="2" type="noConversion"/>
  </si>
  <si>
    <t xml:space="preserve">  ㅇ 품목명 : (예시) 고효율 주상변압기 100kVA</t>
    <phoneticPr fontId="2" type="noConversion"/>
  </si>
  <si>
    <r>
      <rPr>
        <sz val="12"/>
        <rFont val="맑은 고딕"/>
        <family val="3"/>
        <charset val="129"/>
      </rPr>
      <t>원</t>
    </r>
    <r>
      <rPr>
        <sz val="12"/>
        <rFont val="Times New Roman"/>
        <family val="1"/>
      </rPr>
      <t>/kW</t>
    </r>
    <phoneticPr fontId="2" type="noConversion"/>
  </si>
  <si>
    <r>
      <rPr>
        <sz val="12"/>
        <rFont val="맑은 고딕"/>
        <family val="3"/>
        <charset val="129"/>
      </rPr>
      <t>원</t>
    </r>
    <r>
      <rPr>
        <sz val="12"/>
        <rFont val="Times New Roman"/>
        <family val="1"/>
      </rPr>
      <t>/kWH</t>
    </r>
    <phoneticPr fontId="2" type="noConversion"/>
  </si>
  <si>
    <t>응찰자 입력</t>
    <phoneticPr fontId="2" type="noConversion"/>
  </si>
  <si>
    <t>LL : 부하손, 동손</t>
    <phoneticPr fontId="2" type="noConversion"/>
  </si>
  <si>
    <t>TOC = BP + A*NLL + B*LL</t>
    <phoneticPr fontId="2" type="noConversion"/>
  </si>
  <si>
    <t xml:space="preserve">  ㅇ 품목명 : (예시) Compact형 지상변압기 500kVA</t>
    <phoneticPr fontId="2" type="noConversion"/>
  </si>
  <si>
    <t>A : 수명기간 동안의 철손비용의 현재가치</t>
    <phoneticPr fontId="2" type="noConversion"/>
  </si>
  <si>
    <t>B : 수명기간 동안의 동손비용의 현재가치</t>
    <phoneticPr fontId="2" type="noConversion"/>
  </si>
  <si>
    <t xml:space="preserve">  j = 전력원가 상승률</t>
    <phoneticPr fontId="2" type="noConversion"/>
  </si>
  <si>
    <r>
      <t>C = [1-{(1+j)/(1+i)}</t>
    </r>
    <r>
      <rPr>
        <vertAlign val="superscript"/>
        <sz val="11"/>
        <color rgb="FF0000FF"/>
        <rFont val="맑은 고딕"/>
        <family val="3"/>
        <charset val="129"/>
        <scheme val="minor"/>
      </rPr>
      <t>t</t>
    </r>
    <r>
      <rPr>
        <sz val="11"/>
        <color rgb="FF0000FF"/>
        <rFont val="맑은 고딕"/>
        <family val="3"/>
        <charset val="129"/>
        <scheme val="minor"/>
      </rPr>
      <t>]/(i-j)</t>
    </r>
    <phoneticPr fontId="2" type="noConversion"/>
  </si>
  <si>
    <t>현가환산계수
[문서번호 자재(구매)-1006('22.6.30)에 의거 전력원가 상승률(j) 반영]</t>
    <phoneticPr fontId="2" type="noConversion"/>
  </si>
  <si>
    <t>[문서번호 자재(구매)-1006('22.6.30) 계수값 활용]</t>
    <phoneticPr fontId="2" type="noConversion"/>
  </si>
  <si>
    <t>한국전력통계(2022판_'21년 배전설비추이)</t>
    <phoneticPr fontId="2" type="noConversion"/>
  </si>
  <si>
    <t>[문서번호 자재(구매)-1006('21.6.30) 계수값 활용]</t>
    <phoneticPr fontId="2" type="noConversion"/>
  </si>
  <si>
    <t>한국전력통계(2022판_'21년 최대부하)</t>
    <phoneticPr fontId="2" type="noConversion"/>
  </si>
  <si>
    <t>평균부하 65,845 MW(한국전력통계 2022판_'21년 평균부하)
최대부하 91,141 MW(한국전력통계 2022판_'21년 최대부하)</t>
    <phoneticPr fontId="2" type="noConversion"/>
  </si>
  <si>
    <t>'22년 적용 변압기 TOC(Total Owning Cost) 산정 평가산식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</si>
</sst>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00_ "/>
    <numFmt numFmtId="177" formatCode="_-* #,##0_-;\-* #,##0_-;_-* &quot;-&quot;??_-;_-@_-"/>
    <numFmt numFmtId="178" formatCode="_-* #,##0.00_-;\-* #,##0.00_-;_-* &quot;-&quot;_-;_-@_-"/>
  </numFmts>
  <fonts count="2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u/>
      <sz val="20"/>
      <name val="돋움"/>
      <family val="3"/>
      <charset val="129"/>
    </font>
    <font>
      <b/>
      <u/>
      <sz val="2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vertAlign val="superscript"/>
      <sz val="11"/>
      <name val="맑은 고딕"/>
      <family val="3"/>
      <charset val="129"/>
      <scheme val="minor"/>
    </font>
    <font>
      <sz val="12"/>
      <name val="Times New Roman"/>
      <family val="1"/>
    </font>
    <font>
      <sz val="12"/>
      <name val="맑은 고딕"/>
      <family val="3"/>
      <charset val="129"/>
      <scheme val="major"/>
    </font>
    <font>
      <sz val="12"/>
      <name val="맑은 고딕"/>
      <family val="3"/>
      <charset val="129"/>
    </font>
    <font>
      <sz val="11"/>
      <color rgb="FF0000FF"/>
      <name val="맑은 고딕"/>
      <family val="3"/>
      <charset val="129"/>
      <scheme val="minor"/>
    </font>
    <font>
      <vertAlign val="superscript"/>
      <sz val="11"/>
      <color rgb="FF0000FF"/>
      <name val="맑은 고딕"/>
      <family val="3"/>
      <charset val="129"/>
      <scheme val="minor"/>
    </font>
    <font>
      <sz val="11"/>
      <color rgb="FF0000FF"/>
      <name val="Times New Roman"/>
      <family val="1"/>
    </font>
    <font>
      <sz val="11"/>
      <color theme="1"/>
      <name val="맑은 고딕"/>
      <family val="3"/>
      <charset val="129"/>
      <scheme val="minor"/>
    </font>
    <font>
      <sz val="11"/>
      <color theme="1"/>
      <name val="Times New Roman"/>
      <family val="1"/>
    </font>
    <font>
      <sz val="11"/>
      <color rgb="FF0000FF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2"/>
      <color rgb="FF0000FF"/>
      <name val="Times New Roman"/>
      <family val="1"/>
    </font>
    <font>
      <sz val="12"/>
      <color rgb="FF0000FF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5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177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41" fontId="7" fillId="4" borderId="1" xfId="1" applyFont="1" applyFill="1" applyBorder="1" applyAlignment="1">
      <alignment horizontal="right" vertical="center"/>
    </xf>
    <xf numFmtId="41" fontId="7" fillId="0" borderId="1" xfId="1" applyNumberFormat="1" applyFont="1" applyBorder="1" applyAlignment="1">
      <alignment horizontal="right" vertical="center"/>
    </xf>
    <xf numFmtId="41" fontId="7" fillId="0" borderId="1" xfId="1" applyFont="1" applyBorder="1" applyAlignment="1">
      <alignment horizontal="right" vertical="center"/>
    </xf>
    <xf numFmtId="178" fontId="7" fillId="0" borderId="1" xfId="1" applyNumberFormat="1" applyFont="1" applyFill="1" applyBorder="1" applyAlignment="1">
      <alignment horizontal="right" vertical="center"/>
    </xf>
    <xf numFmtId="41" fontId="7" fillId="5" borderId="1" xfId="1" applyNumberFormat="1" applyFont="1" applyFill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 shrinkToFit="1"/>
    </xf>
    <xf numFmtId="0" fontId="9" fillId="0" borderId="1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right" vertical="center" shrinkToFit="1"/>
    </xf>
    <xf numFmtId="3" fontId="16" fillId="0" borderId="5" xfId="0" applyNumberFormat="1" applyFont="1" applyBorder="1" applyAlignment="1">
      <alignment horizontal="right" vertical="center" shrinkToFit="1"/>
    </xf>
    <xf numFmtId="41" fontId="7" fillId="5" borderId="5" xfId="1" applyFont="1" applyFill="1" applyBorder="1" applyAlignment="1">
      <alignment horizontal="right" vertical="center"/>
    </xf>
    <xf numFmtId="0" fontId="15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176" fontId="14" fillId="0" borderId="5" xfId="0" applyNumberFormat="1" applyFont="1" applyBorder="1" applyAlignment="1">
      <alignment horizontal="right" vertical="center" shrinkToFit="1"/>
    </xf>
    <xf numFmtId="0" fontId="14" fillId="0" borderId="5" xfId="0" applyFont="1" applyBorder="1" applyAlignment="1">
      <alignment horizontal="right" vertical="center" shrinkToFit="1"/>
    </xf>
    <xf numFmtId="0" fontId="12" fillId="0" borderId="1" xfId="0" applyFont="1" applyBorder="1">
      <alignment vertical="center"/>
    </xf>
    <xf numFmtId="41" fontId="19" fillId="0" borderId="1" xfId="1" applyFont="1" applyBorder="1" applyAlignment="1">
      <alignment horizontal="right" vertical="center" shrinkToFit="1"/>
    </xf>
    <xf numFmtId="0" fontId="19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 shrinkToFit="1"/>
    </xf>
    <xf numFmtId="176" fontId="19" fillId="0" borderId="1" xfId="0" applyNumberFormat="1" applyFont="1" applyBorder="1" applyAlignment="1">
      <alignment horizontal="right" vertical="center" shrinkToFit="1"/>
    </xf>
    <xf numFmtId="0" fontId="17" fillId="0" borderId="1" xfId="0" applyFont="1" applyBorder="1" applyAlignment="1">
      <alignment horizontal="center" vertical="center" wrapText="1" shrinkToFit="1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0" fontId="14" fillId="0" borderId="5" xfId="0" applyNumberFormat="1" applyFont="1" applyBorder="1" applyAlignment="1">
      <alignment horizontal="right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zoomScale="85" zoomScaleNormal="85" workbookViewId="0">
      <selection activeCell="C14" sqref="C14"/>
    </sheetView>
  </sheetViews>
  <sheetFormatPr defaultRowHeight="13.5" x14ac:dyDescent="0.15"/>
  <cols>
    <col min="1" max="1" width="6.21875" style="3" customWidth="1"/>
    <col min="2" max="2" width="39.109375" bestFit="1" customWidth="1"/>
    <col min="3" max="3" width="12.88671875" style="2" customWidth="1"/>
    <col min="4" max="4" width="7.33203125" style="2" bestFit="1" customWidth="1"/>
    <col min="5" max="5" width="57.88671875" bestFit="1" customWidth="1"/>
    <col min="7" max="7" width="11.5546875" bestFit="1" customWidth="1"/>
  </cols>
  <sheetData>
    <row r="1" spans="1:5" ht="45.75" customHeight="1" x14ac:dyDescent="0.15">
      <c r="A1" s="38" t="s">
        <v>54</v>
      </c>
      <c r="B1" s="39"/>
      <c r="C1" s="39"/>
      <c r="D1" s="39"/>
      <c r="E1" s="39"/>
    </row>
    <row r="2" spans="1:5" ht="29.25" customHeight="1" x14ac:dyDescent="0.15">
      <c r="A2" s="5" t="s">
        <v>37</v>
      </c>
      <c r="B2" s="1"/>
      <c r="C2" s="1"/>
      <c r="D2" s="1"/>
      <c r="E2" s="1"/>
    </row>
    <row r="3" spans="1:5" ht="39.75" customHeight="1" x14ac:dyDescent="0.15">
      <c r="A3" s="6" t="s">
        <v>0</v>
      </c>
      <c r="B3" s="6" t="s">
        <v>1</v>
      </c>
      <c r="C3" s="6" t="s">
        <v>2</v>
      </c>
      <c r="D3" s="6" t="s">
        <v>23</v>
      </c>
      <c r="E3" s="6" t="s">
        <v>24</v>
      </c>
    </row>
    <row r="4" spans="1:5" ht="39.75" customHeight="1" x14ac:dyDescent="0.15">
      <c r="A4" s="40" t="s">
        <v>3</v>
      </c>
      <c r="B4" s="7" t="s">
        <v>42</v>
      </c>
      <c r="C4" s="8">
        <f>C5+C6*C8+C7*C9</f>
        <v>9171399.4236754254</v>
      </c>
      <c r="D4" s="9" t="s">
        <v>4</v>
      </c>
      <c r="E4" s="7"/>
    </row>
    <row r="5" spans="1:5" ht="39.75" customHeight="1" x14ac:dyDescent="0.15">
      <c r="A5" s="41"/>
      <c r="B5" s="7" t="s">
        <v>5</v>
      </c>
      <c r="C5" s="10">
        <v>1900000</v>
      </c>
      <c r="D5" s="9" t="s">
        <v>4</v>
      </c>
      <c r="E5" s="18" t="s">
        <v>40</v>
      </c>
    </row>
    <row r="6" spans="1:5" ht="39.75" customHeight="1" x14ac:dyDescent="0.15">
      <c r="A6" s="41"/>
      <c r="B6" s="7" t="s">
        <v>44</v>
      </c>
      <c r="C6" s="11">
        <f>C12</f>
        <v>18323.272806659774</v>
      </c>
      <c r="D6" s="9" t="s">
        <v>6</v>
      </c>
      <c r="E6" s="18"/>
    </row>
    <row r="7" spans="1:5" ht="39.75" customHeight="1" x14ac:dyDescent="0.15">
      <c r="A7" s="41"/>
      <c r="B7" s="7" t="s">
        <v>45</v>
      </c>
      <c r="C7" s="12">
        <f>C19</f>
        <v>4991.8441957421437</v>
      </c>
      <c r="D7" s="9" t="s">
        <v>6</v>
      </c>
      <c r="E7" s="18"/>
    </row>
    <row r="8" spans="1:5" ht="39.75" customHeight="1" x14ac:dyDescent="0.15">
      <c r="A8" s="41"/>
      <c r="B8" s="7" t="s">
        <v>7</v>
      </c>
      <c r="C8" s="10">
        <v>165</v>
      </c>
      <c r="D8" s="9" t="s">
        <v>8</v>
      </c>
      <c r="E8" s="18" t="s">
        <v>40</v>
      </c>
    </row>
    <row r="9" spans="1:5" ht="39.75" customHeight="1" x14ac:dyDescent="0.15">
      <c r="A9" s="41"/>
      <c r="B9" s="7" t="s">
        <v>41</v>
      </c>
      <c r="C9" s="10">
        <v>851</v>
      </c>
      <c r="D9" s="9" t="s">
        <v>8</v>
      </c>
      <c r="E9" s="18" t="s">
        <v>40</v>
      </c>
    </row>
    <row r="10" spans="1:5" ht="39.75" customHeight="1" x14ac:dyDescent="0.15">
      <c r="A10" s="41"/>
      <c r="B10" s="7" t="s">
        <v>9</v>
      </c>
      <c r="C10" s="10">
        <v>100</v>
      </c>
      <c r="D10" s="9" t="s">
        <v>10</v>
      </c>
      <c r="E10" s="18"/>
    </row>
    <row r="11" spans="1:5" ht="39.75" customHeight="1" x14ac:dyDescent="0.15">
      <c r="A11" s="42"/>
      <c r="B11" s="7" t="s">
        <v>11</v>
      </c>
      <c r="C11" s="13">
        <f>ROUND(C10*100000/(C10*1000+C8+C9),2)</f>
        <v>98.99</v>
      </c>
      <c r="D11" s="9" t="s">
        <v>12</v>
      </c>
      <c r="E11" s="19" t="s">
        <v>30</v>
      </c>
    </row>
    <row r="12" spans="1:5" ht="39.75" customHeight="1" x14ac:dyDescent="0.15">
      <c r="A12" s="40" t="s">
        <v>13</v>
      </c>
      <c r="B12" s="7" t="s">
        <v>14</v>
      </c>
      <c r="C12" s="14">
        <f>(C13*(C17+8760*C18)/1000)</f>
        <v>18323.272806659774</v>
      </c>
      <c r="D12" s="9" t="s">
        <v>6</v>
      </c>
      <c r="E12" s="18"/>
    </row>
    <row r="13" spans="1:5" ht="39.75" customHeight="1" x14ac:dyDescent="0.15">
      <c r="A13" s="41"/>
      <c r="B13" s="28" t="s">
        <v>47</v>
      </c>
      <c r="C13" s="29">
        <f>(1-POWER(((1+C15)/(1+C14)),C16))/(C14-C15)</f>
        <v>18.134672215617353</v>
      </c>
      <c r="D13" s="16"/>
      <c r="E13" s="21" t="s">
        <v>48</v>
      </c>
    </row>
    <row r="14" spans="1:5" ht="39.75" customHeight="1" x14ac:dyDescent="0.15">
      <c r="A14" s="41"/>
      <c r="B14" s="28" t="s">
        <v>15</v>
      </c>
      <c r="C14" s="43">
        <v>4.5699999999999998E-2</v>
      </c>
      <c r="D14" s="16"/>
      <c r="E14" s="22" t="s">
        <v>49</v>
      </c>
    </row>
    <row r="15" spans="1:5" ht="39.75" customHeight="1" x14ac:dyDescent="0.15">
      <c r="A15" s="41"/>
      <c r="B15" s="28" t="s">
        <v>46</v>
      </c>
      <c r="C15" s="43">
        <v>3.9800000000000002E-2</v>
      </c>
      <c r="D15" s="16"/>
      <c r="E15" s="22" t="s">
        <v>49</v>
      </c>
    </row>
    <row r="16" spans="1:5" ht="39.75" customHeight="1" x14ac:dyDescent="0.15">
      <c r="A16" s="41"/>
      <c r="B16" s="27" t="s">
        <v>16</v>
      </c>
      <c r="C16" s="24">
        <v>20</v>
      </c>
      <c r="D16" s="16" t="s">
        <v>31</v>
      </c>
      <c r="E16" s="23" t="s">
        <v>33</v>
      </c>
    </row>
    <row r="17" spans="1:7" ht="48" customHeight="1" x14ac:dyDescent="0.15">
      <c r="A17" s="41"/>
      <c r="B17" s="27" t="s">
        <v>17</v>
      </c>
      <c r="C17" s="25">
        <v>106368</v>
      </c>
      <c r="D17" s="16" t="s">
        <v>38</v>
      </c>
      <c r="E17" s="23" t="s">
        <v>32</v>
      </c>
    </row>
    <row r="18" spans="1:7" ht="39.75" customHeight="1" x14ac:dyDescent="0.15">
      <c r="A18" s="42"/>
      <c r="B18" s="28" t="s">
        <v>18</v>
      </c>
      <c r="C18" s="30">
        <v>103.2</v>
      </c>
      <c r="D18" s="16" t="s">
        <v>39</v>
      </c>
      <c r="E18" s="22" t="s">
        <v>51</v>
      </c>
    </row>
    <row r="19" spans="1:7" ht="39.75" customHeight="1" x14ac:dyDescent="0.15">
      <c r="A19" s="40" t="s">
        <v>19</v>
      </c>
      <c r="B19" s="7" t="s">
        <v>26</v>
      </c>
      <c r="C19" s="26">
        <f>(C13*C20*C20*(C17+8760*C18*C23)/1000)</f>
        <v>4991.8441957421437</v>
      </c>
      <c r="D19" s="9" t="s">
        <v>6</v>
      </c>
      <c r="E19" s="18"/>
    </row>
    <row r="20" spans="1:7" ht="39.75" customHeight="1" x14ac:dyDescent="0.15">
      <c r="A20" s="41"/>
      <c r="B20" s="7" t="s">
        <v>29</v>
      </c>
      <c r="C20" s="15">
        <f t="shared" ref="C20" si="0">C21/C22</f>
        <v>0.67766856021175981</v>
      </c>
      <c r="D20" s="16"/>
      <c r="E20" s="20" t="s">
        <v>34</v>
      </c>
    </row>
    <row r="21" spans="1:7" ht="39.75" customHeight="1" x14ac:dyDescent="0.15">
      <c r="A21" s="41"/>
      <c r="B21" s="31" t="s">
        <v>35</v>
      </c>
      <c r="C21" s="35">
        <v>91141</v>
      </c>
      <c r="D21" s="33" t="s">
        <v>20</v>
      </c>
      <c r="E21" s="34" t="s">
        <v>52</v>
      </c>
    </row>
    <row r="22" spans="1:7" ht="39.75" customHeight="1" x14ac:dyDescent="0.15">
      <c r="A22" s="41"/>
      <c r="B22" s="31" t="s">
        <v>36</v>
      </c>
      <c r="C22" s="32">
        <v>134492</v>
      </c>
      <c r="D22" s="33" t="s">
        <v>21</v>
      </c>
      <c r="E22" s="34" t="s">
        <v>50</v>
      </c>
      <c r="G22" s="4"/>
    </row>
    <row r="23" spans="1:7" ht="39.75" customHeight="1" x14ac:dyDescent="0.15">
      <c r="A23" s="41"/>
      <c r="B23" s="7" t="s">
        <v>27</v>
      </c>
      <c r="C23" s="15">
        <f t="shared" ref="C23" si="1">0.12*C24+0.88*C24*C24</f>
        <v>0.54536991999999995</v>
      </c>
      <c r="D23" s="17"/>
      <c r="E23" s="20" t="s">
        <v>22</v>
      </c>
    </row>
    <row r="24" spans="1:7" ht="42" customHeight="1" x14ac:dyDescent="0.15">
      <c r="A24" s="42"/>
      <c r="B24" s="7" t="s">
        <v>28</v>
      </c>
      <c r="C24" s="36">
        <v>0.72199999999999998</v>
      </c>
      <c r="D24" s="33"/>
      <c r="E24" s="37" t="s">
        <v>53</v>
      </c>
    </row>
    <row r="25" spans="1:7" ht="15.75" customHeight="1" x14ac:dyDescent="0.15"/>
    <row r="29" spans="1:7" x14ac:dyDescent="0.15">
      <c r="C29" s="2" t="s">
        <v>25</v>
      </c>
    </row>
  </sheetData>
  <mergeCells count="4">
    <mergeCell ref="A1:E1"/>
    <mergeCell ref="A4:A11"/>
    <mergeCell ref="A12:A18"/>
    <mergeCell ref="A19:A24"/>
  </mergeCells>
  <phoneticPr fontId="2" type="noConversion"/>
  <pageMargins left="0.6" right="0.23622047244094491" top="0.73" bottom="0.86" header="0.4" footer="0.3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zoomScale="85" zoomScaleNormal="85" workbookViewId="0">
      <selection activeCell="F1" sqref="F1"/>
    </sheetView>
  </sheetViews>
  <sheetFormatPr defaultRowHeight="13.5" x14ac:dyDescent="0.15"/>
  <cols>
    <col min="1" max="1" width="6.21875" style="3" customWidth="1"/>
    <col min="2" max="2" width="39.109375" bestFit="1" customWidth="1"/>
    <col min="3" max="3" width="12.88671875" style="2" customWidth="1"/>
    <col min="4" max="4" width="7.33203125" style="2" bestFit="1" customWidth="1"/>
    <col min="5" max="5" width="57.88671875" bestFit="1" customWidth="1"/>
    <col min="7" max="7" width="11.5546875" bestFit="1" customWidth="1"/>
  </cols>
  <sheetData>
    <row r="1" spans="1:5" ht="45.75" customHeight="1" x14ac:dyDescent="0.15">
      <c r="A1" s="38" t="s">
        <v>54</v>
      </c>
      <c r="B1" s="39"/>
      <c r="C1" s="39"/>
      <c r="D1" s="39"/>
      <c r="E1" s="39"/>
    </row>
    <row r="2" spans="1:5" ht="29.25" customHeight="1" x14ac:dyDescent="0.15">
      <c r="A2" s="5" t="s">
        <v>43</v>
      </c>
      <c r="B2" s="1"/>
      <c r="C2" s="1"/>
      <c r="D2" s="1"/>
      <c r="E2" s="1"/>
    </row>
    <row r="3" spans="1:5" ht="39.75" customHeight="1" x14ac:dyDescent="0.15">
      <c r="A3" s="6" t="s">
        <v>0</v>
      </c>
      <c r="B3" s="6" t="s">
        <v>1</v>
      </c>
      <c r="C3" s="6" t="s">
        <v>2</v>
      </c>
      <c r="D3" s="6" t="s">
        <v>23</v>
      </c>
      <c r="E3" s="6" t="s">
        <v>24</v>
      </c>
    </row>
    <row r="4" spans="1:5" ht="39.75" customHeight="1" x14ac:dyDescent="0.15">
      <c r="A4" s="40" t="s">
        <v>3</v>
      </c>
      <c r="B4" s="7" t="s">
        <v>42</v>
      </c>
      <c r="C4" s="8">
        <f>C5+C6*C8+C7*C9</f>
        <v>39982889.816075698</v>
      </c>
      <c r="D4" s="9" t="s">
        <v>4</v>
      </c>
      <c r="E4" s="7"/>
    </row>
    <row r="5" spans="1:5" ht="39.75" customHeight="1" x14ac:dyDescent="0.15">
      <c r="A5" s="41"/>
      <c r="B5" s="7" t="s">
        <v>5</v>
      </c>
      <c r="C5" s="10">
        <v>10550000</v>
      </c>
      <c r="D5" s="9" t="s">
        <v>4</v>
      </c>
      <c r="E5" s="18" t="s">
        <v>40</v>
      </c>
    </row>
    <row r="6" spans="1:5" ht="39.75" customHeight="1" x14ac:dyDescent="0.15">
      <c r="A6" s="41"/>
      <c r="B6" s="7" t="s">
        <v>44</v>
      </c>
      <c r="C6" s="11">
        <f>C12</f>
        <v>13934.974686609588</v>
      </c>
      <c r="D6" s="9" t="s">
        <v>6</v>
      </c>
      <c r="E6" s="18"/>
    </row>
    <row r="7" spans="1:5" ht="39.75" customHeight="1" x14ac:dyDescent="0.15">
      <c r="A7" s="41"/>
      <c r="B7" s="7" t="s">
        <v>45</v>
      </c>
      <c r="C7" s="12">
        <f>C19</f>
        <v>3796.3317602237012</v>
      </c>
      <c r="D7" s="9" t="s">
        <v>6</v>
      </c>
      <c r="E7" s="18"/>
    </row>
    <row r="8" spans="1:5" ht="39.75" customHeight="1" x14ac:dyDescent="0.15">
      <c r="A8" s="41"/>
      <c r="B8" s="7" t="s">
        <v>7</v>
      </c>
      <c r="C8" s="10">
        <v>750</v>
      </c>
      <c r="D8" s="9" t="s">
        <v>8</v>
      </c>
      <c r="E8" s="18" t="s">
        <v>40</v>
      </c>
    </row>
    <row r="9" spans="1:5" ht="39.75" customHeight="1" x14ac:dyDescent="0.15">
      <c r="A9" s="41"/>
      <c r="B9" s="7" t="s">
        <v>41</v>
      </c>
      <c r="C9" s="10">
        <v>5000</v>
      </c>
      <c r="D9" s="9" t="s">
        <v>8</v>
      </c>
      <c r="E9" s="18" t="s">
        <v>40</v>
      </c>
    </row>
    <row r="10" spans="1:5" ht="39.75" customHeight="1" x14ac:dyDescent="0.15">
      <c r="A10" s="41"/>
      <c r="B10" s="7" t="s">
        <v>9</v>
      </c>
      <c r="C10" s="10">
        <v>500</v>
      </c>
      <c r="D10" s="9" t="s">
        <v>10</v>
      </c>
      <c r="E10" s="18"/>
    </row>
    <row r="11" spans="1:5" ht="39.75" customHeight="1" x14ac:dyDescent="0.15">
      <c r="A11" s="42"/>
      <c r="B11" s="7" t="s">
        <v>11</v>
      </c>
      <c r="C11" s="13">
        <f>ROUND(C10*100000/(C10*1000+C8+C9),2)</f>
        <v>98.86</v>
      </c>
      <c r="D11" s="9" t="s">
        <v>12</v>
      </c>
      <c r="E11" s="19" t="s">
        <v>30</v>
      </c>
    </row>
    <row r="12" spans="1:5" ht="39.75" customHeight="1" x14ac:dyDescent="0.15">
      <c r="A12" s="40" t="s">
        <v>13</v>
      </c>
      <c r="B12" s="7" t="s">
        <v>14</v>
      </c>
      <c r="C12" s="14">
        <f>(C13*(C17+8760*C18)/1000)</f>
        <v>13934.974686609588</v>
      </c>
      <c r="D12" s="9" t="s">
        <v>6</v>
      </c>
      <c r="E12" s="18"/>
    </row>
    <row r="13" spans="1:5" ht="39.75" customHeight="1" x14ac:dyDescent="0.15">
      <c r="A13" s="41"/>
      <c r="B13" s="28" t="s">
        <v>47</v>
      </c>
      <c r="C13" s="29">
        <f>(1-POWER(((1+C15)/(1+C14)),C16))/(C14-C15)</f>
        <v>13.791542643121129</v>
      </c>
      <c r="D13" s="16"/>
      <c r="E13" s="21" t="s">
        <v>48</v>
      </c>
    </row>
    <row r="14" spans="1:5" ht="39.75" customHeight="1" x14ac:dyDescent="0.15">
      <c r="A14" s="41"/>
      <c r="B14" s="28" t="s">
        <v>15</v>
      </c>
      <c r="C14" s="30">
        <v>4.5699999999999998E-2</v>
      </c>
      <c r="D14" s="16" t="s">
        <v>12</v>
      </c>
      <c r="E14" s="22" t="s">
        <v>49</v>
      </c>
    </row>
    <row r="15" spans="1:5" ht="39.75" customHeight="1" x14ac:dyDescent="0.15">
      <c r="A15" s="41"/>
      <c r="B15" s="28" t="s">
        <v>46</v>
      </c>
      <c r="C15" s="30">
        <v>3.9800000000000002E-2</v>
      </c>
      <c r="D15" s="16"/>
      <c r="E15" s="22" t="s">
        <v>49</v>
      </c>
    </row>
    <row r="16" spans="1:5" ht="39.75" customHeight="1" x14ac:dyDescent="0.15">
      <c r="A16" s="41"/>
      <c r="B16" s="27" t="s">
        <v>16</v>
      </c>
      <c r="C16" s="24">
        <v>15</v>
      </c>
      <c r="D16" s="16" t="s">
        <v>31</v>
      </c>
      <c r="E16" s="23" t="s">
        <v>33</v>
      </c>
    </row>
    <row r="17" spans="1:7" ht="48" customHeight="1" x14ac:dyDescent="0.15">
      <c r="A17" s="41"/>
      <c r="B17" s="27" t="s">
        <v>17</v>
      </c>
      <c r="C17" s="25">
        <v>106368</v>
      </c>
      <c r="D17" s="16" t="s">
        <v>38</v>
      </c>
      <c r="E17" s="23" t="s">
        <v>32</v>
      </c>
    </row>
    <row r="18" spans="1:7" ht="39.75" customHeight="1" x14ac:dyDescent="0.15">
      <c r="A18" s="42"/>
      <c r="B18" s="28" t="s">
        <v>18</v>
      </c>
      <c r="C18" s="30">
        <v>103.2</v>
      </c>
      <c r="D18" s="16" t="s">
        <v>39</v>
      </c>
      <c r="E18" s="22" t="s">
        <v>51</v>
      </c>
    </row>
    <row r="19" spans="1:7" ht="39.75" customHeight="1" x14ac:dyDescent="0.15">
      <c r="A19" s="40" t="s">
        <v>19</v>
      </c>
      <c r="B19" s="7" t="s">
        <v>26</v>
      </c>
      <c r="C19" s="26">
        <f>(C13*C20*C20*(C17+8760*C18*C23)/1000)</f>
        <v>3796.3317602237012</v>
      </c>
      <c r="D19" s="9" t="s">
        <v>6</v>
      </c>
      <c r="E19" s="18"/>
    </row>
    <row r="20" spans="1:7" ht="39.75" customHeight="1" x14ac:dyDescent="0.15">
      <c r="A20" s="41"/>
      <c r="B20" s="7" t="s">
        <v>29</v>
      </c>
      <c r="C20" s="15">
        <f t="shared" ref="C20" si="0">C21/C22</f>
        <v>0.67766856021175981</v>
      </c>
      <c r="D20" s="16"/>
      <c r="E20" s="20" t="s">
        <v>34</v>
      </c>
    </row>
    <row r="21" spans="1:7" ht="39.75" customHeight="1" x14ac:dyDescent="0.15">
      <c r="A21" s="41"/>
      <c r="B21" s="7" t="s">
        <v>35</v>
      </c>
      <c r="C21" s="35">
        <v>91141</v>
      </c>
      <c r="D21" s="33" t="s">
        <v>20</v>
      </c>
      <c r="E21" s="34" t="s">
        <v>52</v>
      </c>
    </row>
    <row r="22" spans="1:7" ht="39.75" customHeight="1" x14ac:dyDescent="0.15">
      <c r="A22" s="41"/>
      <c r="B22" s="7" t="s">
        <v>36</v>
      </c>
      <c r="C22" s="32">
        <v>134492</v>
      </c>
      <c r="D22" s="33" t="s">
        <v>21</v>
      </c>
      <c r="E22" s="34" t="s">
        <v>50</v>
      </c>
      <c r="G22" s="4"/>
    </row>
    <row r="23" spans="1:7" ht="39.75" customHeight="1" x14ac:dyDescent="0.15">
      <c r="A23" s="41"/>
      <c r="B23" s="7" t="s">
        <v>27</v>
      </c>
      <c r="C23" s="15">
        <f t="shared" ref="C23" si="1">0.12*C24+0.88*C24*C24</f>
        <v>0.54536991999999995</v>
      </c>
      <c r="D23" s="17"/>
      <c r="E23" s="20" t="s">
        <v>22</v>
      </c>
    </row>
    <row r="24" spans="1:7" ht="42" customHeight="1" x14ac:dyDescent="0.15">
      <c r="A24" s="42"/>
      <c r="B24" s="7" t="s">
        <v>28</v>
      </c>
      <c r="C24" s="36">
        <v>0.72199999999999998</v>
      </c>
      <c r="D24" s="33"/>
      <c r="E24" s="37" t="s">
        <v>53</v>
      </c>
    </row>
    <row r="25" spans="1:7" ht="15.75" customHeight="1" x14ac:dyDescent="0.15"/>
    <row r="29" spans="1:7" x14ac:dyDescent="0.15">
      <c r="C29" s="2" t="s">
        <v>25</v>
      </c>
    </row>
  </sheetData>
  <mergeCells count="4">
    <mergeCell ref="A1:E1"/>
    <mergeCell ref="A4:A11"/>
    <mergeCell ref="A12:A18"/>
    <mergeCell ref="A19:A24"/>
  </mergeCells>
  <phoneticPr fontId="2" type="noConversion"/>
  <pageMargins left="0.6" right="0.23622047244094491" top="0.73" bottom="0.86" header="0.4" footer="0.3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효율평가산식(TOC)최종_주상변압기</vt:lpstr>
      <vt:lpstr>효율평가산식(TOC)최종_지상변압기</vt:lpstr>
      <vt:lpstr>Sheet1</vt:lpstr>
      <vt:lpstr>'효율평가산식(TOC)최종_주상변압기'!Print_Area</vt:lpstr>
      <vt:lpstr>'효율평가산식(TOC)최종_지상변압기'!Print_Area</vt:lpstr>
    </vt:vector>
  </TitlesOfParts>
  <Company>한국전력공사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한국전력공사</dc:creator>
  <cp:lastModifiedBy>KEPCO</cp:lastModifiedBy>
  <cp:lastPrinted>2019-04-10T05:12:41Z</cp:lastPrinted>
  <dcterms:created xsi:type="dcterms:W3CDTF">2006-09-08T08:06:48Z</dcterms:created>
  <dcterms:modified xsi:type="dcterms:W3CDTF">2022-07-12T06:59:19Z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3">
    <vt:lpwstr>eyJub2RlMSI6eyJkc2QiOiIwMTAwMDAwMDAwMDAxNTY0IiwibG9nVGltZSI6IjIwMjItMDctMTJUMDU6NTE6MzVaIiwicElEIjoxLCJ0cmFjZUlkIjoiMkFBMDRCOUZDMDU2NDg3RDk3QjhERTdFOEZFQjBCRUIiLCJ1c2VyQ29kZSI6IjE4MTA0Nzc2In0sIm5vZGUyIjp7ImRzZCI6IjAxMDAwMDAwMDAwMDE1NjQiLCJsb2dUaW1lIjoiMjAyMi0wNy0xMlQwNTo1MTozNVoiLCJwSUQiOjEsInRyYWNlSWQiOiIyQUEwNEI5RkMwNTY0ODdEOTdCOERFN0U4RkVCMEJFQiIsInVzZXJDb2RlIjoiMTgxMDQ3NzYifSwibm9kZTMiOnsiZHNkIjoiMDEwMDAwMDAwMDAwMTU2NCIsImxvZ1RpbWUiOiIyMDIyLTA3LTEyVDA1OjUxOjM1WiIsInBJRCI6MSwidHJhY2VJZCI6IjJBQTA0QjlGQzA1NjQ4N0Q5N0I4REU3RThGRUIwQkVCIiwidXNlckNvZGUiOiIxODEwNDc3NiJ9LCJub2RlNCI6eyJkc2QiOiIwMTAwMDAwMDAwMDAxNTY0IiwibG9nVGltZSI6IjIwMjItMDctMTJUMDY6NTk6MTlaIiwicElEIjoxLCJ0cmFjZUlkIjoiODYxRkQ2QzY3MjJFNDIwM0EzRDA4OTA4OTYxNTY3NjEiLCJ1c2VyQ29kZSI6IjE4MTA0Nzc2In0sIm5vZGU1Ijp7ImRzZCI6IjAwMDAwMDAwMDAwMDAwMDAiLCJsb2dUaW1lIjoiMjAyMi0wNy0xMlQwNzowMDozOVoiLCJwSUQiOjIwNDgsInRyYWNlSWQiOiJFNDYzNUY4ODY2NzE0MUY2QkU0RjJFN0UwRTc4MjA2MCIsInVzZXJDb2RlIjoiMTgxMDQ3NzYifSwibm9kZUNvdW50IjozfQ==</vt:lpwstr>
  </property>
  <property fmtid="{D5CDD505-2E9C-101B-9397-08002B2CF9AE}" name="NSCPROP_SA" pid="4">
    <vt:lpwstr>Z:\시연회\참고\복사본 16년_입찰적용_toc평가산식.xlsx</vt:lpwstr>
  </property>
</Properties>
</file>